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DieseArbeitsmappe"/>
  <xr:revisionPtr revIDLastSave="0" documentId="13_ncr:1_{4CEB3F1B-EB41-4431-AA09-10B900B265EC}" xr6:coauthVersionLast="47" xr6:coauthVersionMax="47" xr10:uidLastSave="{00000000-0000-0000-0000-000000000000}"/>
  <workbookProtection workbookAlgorithmName="SHA-512" workbookHashValue="fr1oDfjHGecnTgMfnGSl6CTG5cbYitmQjdwZdE8Et/U3RdEllamAaTeM/5XJXkcc2gtip59lAJq8fsKT7vyAZA==" workbookSaltValue="lx+wR0Z66B203w09gIKpkA==" workbookSpinCount="100000" lockStructure="1"/>
  <bookViews>
    <workbookView xWindow="-120" yWindow="-120" windowWidth="51840" windowHeight="21240" tabRatio="698" xr2:uid="{00000000-000D-0000-FFFF-FFFF00000000}"/>
  </bookViews>
  <sheets>
    <sheet name="U" sheetId="9" r:id="rId1"/>
    <sheet name="MM_Bil" sheetId="27" r:id="rId2"/>
    <sheet name="MM_Wechsel" sheetId="7" r:id="rId3"/>
    <sheet name="MM_WindPV" sheetId="21" r:id="rId4"/>
    <sheet name="MM_AB" sheetId="32" r:id="rId5"/>
    <sheet name="MM_RATEN" sheetId="34" r:id="rId6"/>
    <sheet name="MM_Kons" sheetId="35" r:id="rId7"/>
    <sheet name="HH_Preis" sheetId="28" r:id="rId8"/>
    <sheet name="HH_EEG" sheetId="38" r:id="rId9"/>
    <sheet name="HH_EEG_ZP" sheetId="39" r:id="rId10"/>
    <sheet name="HH_EEG_Wechsel" sheetId="40" r:id="rId11"/>
    <sheet name="JJ_MWhZP" sheetId="17" r:id="rId12"/>
    <sheet name="JJ_MWhZPLF" sheetId="30" r:id="rId13"/>
    <sheet name="JJ_Wechsel_na" sheetId="41" r:id="rId14"/>
    <sheet name="JJ_Dauer" sheetId="33" r:id="rId15"/>
    <sheet name="JJ_UmTr" sheetId="22" r:id="rId16"/>
    <sheet name="JJ_Net" sheetId="23" r:id="rId17"/>
    <sheet name="L" sheetId="13"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35" l="1"/>
  <c r="P16" i="35"/>
  <c r="O16" i="35"/>
  <c r="N16" i="35"/>
  <c r="M16" i="35"/>
  <c r="L16" i="35"/>
  <c r="K16" i="35"/>
  <c r="J16" i="35"/>
  <c r="I16" i="35"/>
  <c r="H16" i="35"/>
  <c r="G16" i="35"/>
  <c r="F16" i="35"/>
  <c r="Q15" i="35"/>
  <c r="P15" i="35"/>
  <c r="O15" i="35"/>
  <c r="N15" i="35"/>
  <c r="M15" i="35"/>
  <c r="L15" i="35"/>
  <c r="K15" i="35"/>
  <c r="J15" i="35"/>
  <c r="I15" i="35"/>
  <c r="H15" i="35"/>
  <c r="G15" i="35"/>
  <c r="F15" i="35"/>
  <c r="Q14" i="35"/>
  <c r="P14" i="35"/>
  <c r="O14" i="35"/>
  <c r="N14" i="35"/>
  <c r="M14" i="35"/>
  <c r="L14" i="35"/>
  <c r="K14" i="35"/>
  <c r="J14" i="35"/>
  <c r="I14" i="35"/>
  <c r="H14" i="35"/>
  <c r="G14" i="35"/>
  <c r="F14" i="35"/>
  <c r="Q13" i="35"/>
  <c r="P13" i="35"/>
  <c r="O13" i="35"/>
  <c r="N13" i="35"/>
  <c r="M13" i="35"/>
  <c r="L13" i="35"/>
  <c r="K13" i="35"/>
  <c r="J13" i="35"/>
  <c r="I13" i="35"/>
  <c r="H13" i="35"/>
  <c r="G13" i="35"/>
  <c r="F13" i="35"/>
  <c r="Q12" i="35"/>
  <c r="P12" i="35"/>
  <c r="O12" i="35"/>
  <c r="N12" i="35"/>
  <c r="M12" i="35"/>
  <c r="L12" i="35"/>
  <c r="K12" i="35"/>
  <c r="J12" i="35"/>
  <c r="I12" i="35"/>
  <c r="H12" i="35"/>
  <c r="G12" i="35"/>
  <c r="F12" i="35"/>
  <c r="Q11" i="35"/>
  <c r="P11" i="35"/>
  <c r="O11" i="35"/>
  <c r="N11" i="35"/>
  <c r="M11" i="35"/>
  <c r="L11" i="35"/>
  <c r="K11" i="35"/>
  <c r="J11" i="35"/>
  <c r="I11" i="35"/>
  <c r="H11" i="35"/>
  <c r="G11" i="35"/>
  <c r="F11" i="35"/>
  <c r="R2004" i="35"/>
  <c r="R2003" i="35"/>
  <c r="R2002" i="35"/>
  <c r="R2001" i="35"/>
  <c r="R2000" i="35"/>
  <c r="R1999" i="35"/>
  <c r="R1998" i="35"/>
  <c r="R1997" i="35"/>
  <c r="B1997" i="35"/>
  <c r="R1992" i="35"/>
  <c r="R1991" i="35"/>
  <c r="R1990" i="35"/>
  <c r="R1989" i="35"/>
  <c r="R1988" i="35"/>
  <c r="R1987" i="35"/>
  <c r="R1986" i="35"/>
  <c r="R1985" i="35"/>
  <c r="B1985" i="35"/>
  <c r="R1980" i="35"/>
  <c r="R1979" i="35"/>
  <c r="R1978" i="35"/>
  <c r="R1977" i="35"/>
  <c r="R1976" i="35"/>
  <c r="R1975" i="35"/>
  <c r="R1974" i="35"/>
  <c r="R1973" i="35"/>
  <c r="B1973" i="35"/>
  <c r="R1968" i="35"/>
  <c r="R1967" i="35"/>
  <c r="R1966" i="35"/>
  <c r="R1965" i="35"/>
  <c r="R1964" i="35"/>
  <c r="R1963" i="35"/>
  <c r="R1962" i="35"/>
  <c r="R1961" i="35"/>
  <c r="B1961" i="35"/>
  <c r="R1956" i="35"/>
  <c r="R1955" i="35"/>
  <c r="R1954" i="35"/>
  <c r="R1953" i="35"/>
  <c r="R1952" i="35"/>
  <c r="R1951" i="35"/>
  <c r="R1950" i="35"/>
  <c r="R1949" i="35"/>
  <c r="B1949" i="35"/>
  <c r="R1944" i="35"/>
  <c r="R1943" i="35"/>
  <c r="R1942" i="35"/>
  <c r="R1941" i="35"/>
  <c r="R1940" i="35"/>
  <c r="R1939" i="35"/>
  <c r="R1938" i="35"/>
  <c r="R1937" i="35"/>
  <c r="B1937" i="35"/>
  <c r="R1932" i="35"/>
  <c r="R1931" i="35"/>
  <c r="R1930" i="35"/>
  <c r="R1929" i="35"/>
  <c r="R1928" i="35"/>
  <c r="R1927" i="35"/>
  <c r="R1926" i="35"/>
  <c r="R1925" i="35"/>
  <c r="B1925" i="35"/>
  <c r="R1920" i="35"/>
  <c r="R1919" i="35"/>
  <c r="R1918" i="35"/>
  <c r="R1917" i="35"/>
  <c r="R1916" i="35"/>
  <c r="R1915" i="35"/>
  <c r="R1914" i="35"/>
  <c r="R1913" i="35"/>
  <c r="B1913" i="35"/>
  <c r="R1908" i="35"/>
  <c r="R1907" i="35"/>
  <c r="R1906" i="35"/>
  <c r="R1905" i="35"/>
  <c r="R1904" i="35"/>
  <c r="R1903" i="35"/>
  <c r="R1902" i="35"/>
  <c r="R1901" i="35"/>
  <c r="B1901" i="35"/>
  <c r="R1896" i="35"/>
  <c r="R1895" i="35"/>
  <c r="R1894" i="35"/>
  <c r="R1893" i="35"/>
  <c r="R1892" i="35"/>
  <c r="R1891" i="35"/>
  <c r="R1890" i="35"/>
  <c r="R1889" i="35"/>
  <c r="B1889" i="35"/>
  <c r="R1884" i="35"/>
  <c r="R1883" i="35"/>
  <c r="R1882" i="35"/>
  <c r="R1881" i="35"/>
  <c r="R1880" i="35"/>
  <c r="R1879" i="35"/>
  <c r="R1878" i="35"/>
  <c r="R1877" i="35"/>
  <c r="B1877" i="35"/>
  <c r="R1872" i="35"/>
  <c r="R1871" i="35"/>
  <c r="R1870" i="35"/>
  <c r="R1869" i="35"/>
  <c r="R1868" i="35"/>
  <c r="R1867" i="35"/>
  <c r="R1866" i="35"/>
  <c r="R1865" i="35"/>
  <c r="B1865" i="35"/>
  <c r="R1860" i="35"/>
  <c r="R1859" i="35"/>
  <c r="R1858" i="35"/>
  <c r="R1857" i="35"/>
  <c r="R1856" i="35"/>
  <c r="R1855" i="35"/>
  <c r="R1854" i="35"/>
  <c r="R1853" i="35"/>
  <c r="B1853" i="35"/>
  <c r="R1848" i="35"/>
  <c r="R1847" i="35"/>
  <c r="R1846" i="35"/>
  <c r="R1845" i="35"/>
  <c r="R1844" i="35"/>
  <c r="R1843" i="35"/>
  <c r="R1842" i="35"/>
  <c r="R1841" i="35"/>
  <c r="B1841" i="35"/>
  <c r="R1836" i="35"/>
  <c r="R1835" i="35"/>
  <c r="R1834" i="35"/>
  <c r="R1833" i="35"/>
  <c r="R1832" i="35"/>
  <c r="R1831" i="35"/>
  <c r="R1830" i="35"/>
  <c r="R1829" i="35"/>
  <c r="B1829" i="35"/>
  <c r="R1824" i="35"/>
  <c r="R1823" i="35"/>
  <c r="R1822" i="35"/>
  <c r="R1821" i="35"/>
  <c r="R1820" i="35"/>
  <c r="R1819" i="35"/>
  <c r="R1818" i="35"/>
  <c r="R1817" i="35"/>
  <c r="B1817" i="35"/>
  <c r="R1812" i="35"/>
  <c r="R1811" i="35"/>
  <c r="R1810" i="35"/>
  <c r="R1809" i="35"/>
  <c r="R1808" i="35"/>
  <c r="R1807" i="35"/>
  <c r="R1806" i="35"/>
  <c r="R1805" i="35"/>
  <c r="B1805" i="35"/>
  <c r="R1800" i="35"/>
  <c r="R1799" i="35"/>
  <c r="R1798" i="35"/>
  <c r="R1797" i="35"/>
  <c r="R1796" i="35"/>
  <c r="R1795" i="35"/>
  <c r="R1794" i="35"/>
  <c r="R1793" i="35"/>
  <c r="B1793" i="35"/>
  <c r="R1788" i="35"/>
  <c r="R1787" i="35"/>
  <c r="R1786" i="35"/>
  <c r="R1785" i="35"/>
  <c r="R1784" i="35"/>
  <c r="R1783" i="35"/>
  <c r="R1782" i="35"/>
  <c r="R1781" i="35"/>
  <c r="B1781" i="35"/>
  <c r="R1776" i="35"/>
  <c r="R1775" i="35"/>
  <c r="R1774" i="35"/>
  <c r="R1773" i="35"/>
  <c r="R1772" i="35"/>
  <c r="R1771" i="35"/>
  <c r="R1770" i="35"/>
  <c r="R1769" i="35"/>
  <c r="B1769" i="35"/>
  <c r="R1764" i="35"/>
  <c r="R1763" i="35"/>
  <c r="R1762" i="35"/>
  <c r="R1761" i="35"/>
  <c r="R1760" i="35"/>
  <c r="R1759" i="35"/>
  <c r="R1758" i="35"/>
  <c r="R1757" i="35"/>
  <c r="B1757" i="35"/>
  <c r="R1752" i="35"/>
  <c r="R1751" i="35"/>
  <c r="R1750" i="35"/>
  <c r="R1749" i="35"/>
  <c r="R1748" i="35"/>
  <c r="R1747" i="35"/>
  <c r="R1746" i="35"/>
  <c r="R1745" i="35"/>
  <c r="B1745" i="35"/>
  <c r="R1740" i="35"/>
  <c r="R1739" i="35"/>
  <c r="R1738" i="35"/>
  <c r="R1737" i="35"/>
  <c r="R1736" i="35"/>
  <c r="R1735" i="35"/>
  <c r="R1734" i="35"/>
  <c r="R1733" i="35"/>
  <c r="B1733" i="35"/>
  <c r="R1728" i="35"/>
  <c r="R1727" i="35"/>
  <c r="R1726" i="35"/>
  <c r="R1725" i="35"/>
  <c r="R1724" i="35"/>
  <c r="R1723" i="35"/>
  <c r="R1722" i="35"/>
  <c r="R1721" i="35"/>
  <c r="B1721" i="35"/>
  <c r="R1716" i="35"/>
  <c r="R1715" i="35"/>
  <c r="R1714" i="35"/>
  <c r="R1713" i="35"/>
  <c r="R1712" i="35"/>
  <c r="R1711" i="35"/>
  <c r="R1710" i="35"/>
  <c r="R1709" i="35"/>
  <c r="B1709" i="35"/>
  <c r="R1704" i="35"/>
  <c r="R1703" i="35"/>
  <c r="R1702" i="35"/>
  <c r="R1701" i="35"/>
  <c r="R1700" i="35"/>
  <c r="R1699" i="35"/>
  <c r="R1698" i="35"/>
  <c r="R1697" i="35"/>
  <c r="B1697" i="35"/>
  <c r="R1692" i="35"/>
  <c r="R1691" i="35"/>
  <c r="R1690" i="35"/>
  <c r="R1689" i="35"/>
  <c r="R1688" i="35"/>
  <c r="R1687" i="35"/>
  <c r="R1686" i="35"/>
  <c r="R1685" i="35"/>
  <c r="B1685" i="35"/>
  <c r="R1680" i="35"/>
  <c r="R1679" i="35"/>
  <c r="R1678" i="35"/>
  <c r="R1677" i="35"/>
  <c r="R1676" i="35"/>
  <c r="R1675" i="35"/>
  <c r="R1674" i="35"/>
  <c r="R1673" i="35"/>
  <c r="B1673" i="35"/>
  <c r="R1668" i="35"/>
  <c r="R1667" i="35"/>
  <c r="R1666" i="35"/>
  <c r="R1665" i="35"/>
  <c r="R1664" i="35"/>
  <c r="R1663" i="35"/>
  <c r="R1662" i="35"/>
  <c r="R1661" i="35"/>
  <c r="B1661" i="35"/>
  <c r="R1656" i="35"/>
  <c r="R1655" i="35"/>
  <c r="R1654" i="35"/>
  <c r="R1653" i="35"/>
  <c r="R1652" i="35"/>
  <c r="R1651" i="35"/>
  <c r="R1650" i="35"/>
  <c r="R1649" i="35"/>
  <c r="B1649" i="35"/>
  <c r="R1644" i="35"/>
  <c r="R1643" i="35"/>
  <c r="R1642" i="35"/>
  <c r="R1641" i="35"/>
  <c r="R1640" i="35"/>
  <c r="R1639" i="35"/>
  <c r="R1638" i="35"/>
  <c r="R1637" i="35"/>
  <c r="B1637" i="35"/>
  <c r="R1632" i="35"/>
  <c r="R1631" i="35"/>
  <c r="R1630" i="35"/>
  <c r="R1629" i="35"/>
  <c r="R1628" i="35"/>
  <c r="R1627" i="35"/>
  <c r="R1626" i="35"/>
  <c r="R1625" i="35"/>
  <c r="B1625" i="35"/>
  <c r="R1620" i="35"/>
  <c r="R1619" i="35"/>
  <c r="R1618" i="35"/>
  <c r="R1617" i="35"/>
  <c r="R1616" i="35"/>
  <c r="R1615" i="35"/>
  <c r="R1614" i="35"/>
  <c r="R1613" i="35"/>
  <c r="B1613" i="35"/>
  <c r="R1608" i="35"/>
  <c r="R1607" i="35"/>
  <c r="R1606" i="35"/>
  <c r="R1605" i="35"/>
  <c r="R1604" i="35"/>
  <c r="R1603" i="35"/>
  <c r="R1602" i="35"/>
  <c r="R1601" i="35"/>
  <c r="B1601" i="35"/>
  <c r="R1596" i="35"/>
  <c r="R1595" i="35"/>
  <c r="R1594" i="35"/>
  <c r="R1593" i="35"/>
  <c r="R1592" i="35"/>
  <c r="R1591" i="35"/>
  <c r="R1590" i="35"/>
  <c r="R1589" i="35"/>
  <c r="B1589" i="35"/>
  <c r="R1584" i="35"/>
  <c r="R1583" i="35"/>
  <c r="R1582" i="35"/>
  <c r="R1581" i="35"/>
  <c r="R1580" i="35"/>
  <c r="R1579" i="35"/>
  <c r="R1578" i="35"/>
  <c r="R1577" i="35"/>
  <c r="B1577" i="35"/>
  <c r="R1572" i="35"/>
  <c r="R1571" i="35"/>
  <c r="R1570" i="35"/>
  <c r="R1569" i="35"/>
  <c r="R1568" i="35"/>
  <c r="R1567" i="35"/>
  <c r="R1566" i="35"/>
  <c r="R1565" i="35"/>
  <c r="B1565" i="35"/>
  <c r="R1560" i="35"/>
  <c r="R1559" i="35"/>
  <c r="R1558" i="35"/>
  <c r="R1557" i="35"/>
  <c r="R1556" i="35"/>
  <c r="R1555" i="35"/>
  <c r="R1554" i="35"/>
  <c r="R1553" i="35"/>
  <c r="B1553" i="35"/>
  <c r="R1548" i="35"/>
  <c r="R1547" i="35"/>
  <c r="R1546" i="35"/>
  <c r="R1545" i="35"/>
  <c r="R1544" i="35"/>
  <c r="R1543" i="35"/>
  <c r="R1542" i="35"/>
  <c r="R1541" i="35"/>
  <c r="B1541" i="35"/>
  <c r="R1536" i="35"/>
  <c r="R1535" i="35"/>
  <c r="R1534" i="35"/>
  <c r="R1533" i="35"/>
  <c r="R1532" i="35"/>
  <c r="R1531" i="35"/>
  <c r="R1530" i="35"/>
  <c r="R1529" i="35"/>
  <c r="B1529" i="35"/>
  <c r="R1524" i="35"/>
  <c r="R1523" i="35"/>
  <c r="R1522" i="35"/>
  <c r="R1521" i="35"/>
  <c r="R1520" i="35"/>
  <c r="R1519" i="35"/>
  <c r="R1518" i="35"/>
  <c r="R1517" i="35"/>
  <c r="B1517" i="35"/>
  <c r="R1512" i="35"/>
  <c r="R1511" i="35"/>
  <c r="R1510" i="35"/>
  <c r="R1509" i="35"/>
  <c r="R1508" i="35"/>
  <c r="R1507" i="35"/>
  <c r="R1506" i="35"/>
  <c r="R1505" i="35"/>
  <c r="B1505" i="35"/>
  <c r="R1500" i="35"/>
  <c r="R1499" i="35"/>
  <c r="R1498" i="35"/>
  <c r="R1497" i="35"/>
  <c r="R1496" i="35"/>
  <c r="R1495" i="35"/>
  <c r="R1494" i="35"/>
  <c r="R1493" i="35"/>
  <c r="B1493" i="35"/>
  <c r="R1488" i="35"/>
  <c r="R1487" i="35"/>
  <c r="R1486" i="35"/>
  <c r="R1485" i="35"/>
  <c r="R1484" i="35"/>
  <c r="R1483" i="35"/>
  <c r="R1482" i="35"/>
  <c r="R1481" i="35"/>
  <c r="B1481" i="35"/>
  <c r="R1476" i="35"/>
  <c r="R1475" i="35"/>
  <c r="R1474" i="35"/>
  <c r="R1473" i="35"/>
  <c r="R1472" i="35"/>
  <c r="R1471" i="35"/>
  <c r="R1470" i="35"/>
  <c r="R1469" i="35"/>
  <c r="B1469" i="35"/>
  <c r="R1464" i="35"/>
  <c r="R1463" i="35"/>
  <c r="R1462" i="35"/>
  <c r="R1461" i="35"/>
  <c r="R1460" i="35"/>
  <c r="R1459" i="35"/>
  <c r="R1458" i="35"/>
  <c r="R1457" i="35"/>
  <c r="B1457" i="35"/>
  <c r="R1452" i="35"/>
  <c r="R1451" i="35"/>
  <c r="R1450" i="35"/>
  <c r="R1449" i="35"/>
  <c r="R1448" i="35"/>
  <c r="R1447" i="35"/>
  <c r="R1446" i="35"/>
  <c r="R1445" i="35"/>
  <c r="B1445" i="35"/>
  <c r="R1440" i="35"/>
  <c r="R1439" i="35"/>
  <c r="R1438" i="35"/>
  <c r="R1437" i="35"/>
  <c r="R1436" i="35"/>
  <c r="R1435" i="35"/>
  <c r="R1434" i="35"/>
  <c r="R1433" i="35"/>
  <c r="B1433" i="35"/>
  <c r="R1428" i="35"/>
  <c r="R1427" i="35"/>
  <c r="R1426" i="35"/>
  <c r="R1425" i="35"/>
  <c r="R1424" i="35"/>
  <c r="R1423" i="35"/>
  <c r="R1422" i="35"/>
  <c r="R1421" i="35"/>
  <c r="B1421" i="35"/>
  <c r="R1416" i="35"/>
  <c r="R1415" i="35"/>
  <c r="R1414" i="35"/>
  <c r="R1413" i="35"/>
  <c r="R1412" i="35"/>
  <c r="R1411" i="35"/>
  <c r="R1410" i="35"/>
  <c r="R1409" i="35"/>
  <c r="B1409" i="35"/>
  <c r="R1404" i="35"/>
  <c r="R1403" i="35"/>
  <c r="R1402" i="35"/>
  <c r="R1401" i="35"/>
  <c r="R1400" i="35"/>
  <c r="R1399" i="35"/>
  <c r="R1398" i="35"/>
  <c r="R1397" i="35"/>
  <c r="B1397" i="35"/>
  <c r="R1392" i="35"/>
  <c r="R1391" i="35"/>
  <c r="R1390" i="35"/>
  <c r="R1389" i="35"/>
  <c r="R1388" i="35"/>
  <c r="R1387" i="35"/>
  <c r="R1386" i="35"/>
  <c r="R1385" i="35"/>
  <c r="B1385" i="35"/>
  <c r="R1380" i="35"/>
  <c r="R1379" i="35"/>
  <c r="R1378" i="35"/>
  <c r="R1377" i="35"/>
  <c r="R1376" i="35"/>
  <c r="R1375" i="35"/>
  <c r="R1374" i="35"/>
  <c r="R1373" i="35"/>
  <c r="B1373" i="35"/>
  <c r="R1368" i="35"/>
  <c r="R1367" i="35"/>
  <c r="R1366" i="35"/>
  <c r="R1365" i="35"/>
  <c r="R1364" i="35"/>
  <c r="R1363" i="35"/>
  <c r="R1362" i="35"/>
  <c r="R1361" i="35"/>
  <c r="B1361" i="35"/>
  <c r="R1356" i="35"/>
  <c r="R1355" i="35"/>
  <c r="R1354" i="35"/>
  <c r="R1353" i="35"/>
  <c r="R1352" i="35"/>
  <c r="R1351" i="35"/>
  <c r="R1350" i="35"/>
  <c r="R1349" i="35"/>
  <c r="B1349" i="35"/>
  <c r="R1344" i="35"/>
  <c r="R1343" i="35"/>
  <c r="R1342" i="35"/>
  <c r="R1341" i="35"/>
  <c r="R1340" i="35"/>
  <c r="R1339" i="35"/>
  <c r="R1338" i="35"/>
  <c r="R1337" i="35"/>
  <c r="B1337" i="35"/>
  <c r="R1332" i="35"/>
  <c r="R1331" i="35"/>
  <c r="R1330" i="35"/>
  <c r="R1329" i="35"/>
  <c r="R1328" i="35"/>
  <c r="R1327" i="35"/>
  <c r="R1326" i="35"/>
  <c r="R1325" i="35"/>
  <c r="B1325" i="35"/>
  <c r="R1320" i="35"/>
  <c r="R1319" i="35"/>
  <c r="R1318" i="35"/>
  <c r="R1317" i="35"/>
  <c r="R1316" i="35"/>
  <c r="R1315" i="35"/>
  <c r="R1314" i="35"/>
  <c r="R1313" i="35"/>
  <c r="B1313" i="35"/>
  <c r="R1308" i="35"/>
  <c r="R1307" i="35"/>
  <c r="R1306" i="35"/>
  <c r="R1305" i="35"/>
  <c r="R1304" i="35"/>
  <c r="R1303" i="35"/>
  <c r="R1302" i="35"/>
  <c r="R1301" i="35"/>
  <c r="B1301" i="35"/>
  <c r="R1296" i="35"/>
  <c r="R1295" i="35"/>
  <c r="R1294" i="35"/>
  <c r="R1293" i="35"/>
  <c r="R1292" i="35"/>
  <c r="R1291" i="35"/>
  <c r="R1290" i="35"/>
  <c r="R1289" i="35"/>
  <c r="B1289" i="35"/>
  <c r="R1284" i="35"/>
  <c r="R1283" i="35"/>
  <c r="R1282" i="35"/>
  <c r="R1281" i="35"/>
  <c r="R1280" i="35"/>
  <c r="R1279" i="35"/>
  <c r="R1278" i="35"/>
  <c r="R1277" i="35"/>
  <c r="B1277" i="35"/>
  <c r="R1272" i="35"/>
  <c r="R1271" i="35"/>
  <c r="R1270" i="35"/>
  <c r="R1269" i="35"/>
  <c r="R1268" i="35"/>
  <c r="R1267" i="35"/>
  <c r="R1266" i="35"/>
  <c r="R1265" i="35"/>
  <c r="B1265" i="35"/>
  <c r="R1260" i="35"/>
  <c r="R1259" i="35"/>
  <c r="R1258" i="35"/>
  <c r="R1257" i="35"/>
  <c r="R1256" i="35"/>
  <c r="R1255" i="35"/>
  <c r="R1254" i="35"/>
  <c r="R1253" i="35"/>
  <c r="B1253" i="35"/>
  <c r="R1248" i="35"/>
  <c r="R1247" i="35"/>
  <c r="R1246" i="35"/>
  <c r="R1245" i="35"/>
  <c r="R1244" i="35"/>
  <c r="R1243" i="35"/>
  <c r="R1242" i="35"/>
  <c r="R1241" i="35"/>
  <c r="B1241" i="35"/>
  <c r="R1236" i="35"/>
  <c r="R1235" i="35"/>
  <c r="R1234" i="35"/>
  <c r="R1233" i="35"/>
  <c r="R1232" i="35"/>
  <c r="R1231" i="35"/>
  <c r="R1230" i="35"/>
  <c r="R1229" i="35"/>
  <c r="B1229" i="35"/>
  <c r="R1224" i="35"/>
  <c r="R1223" i="35"/>
  <c r="R1222" i="35"/>
  <c r="R1221" i="35"/>
  <c r="R1220" i="35"/>
  <c r="R1219" i="35"/>
  <c r="R1218" i="35"/>
  <c r="R1217" i="35"/>
  <c r="B1217" i="35"/>
  <c r="R1212" i="35"/>
  <c r="R1211" i="35"/>
  <c r="R1210" i="35"/>
  <c r="R1209" i="35"/>
  <c r="R1208" i="35"/>
  <c r="R1207" i="35"/>
  <c r="R1206" i="35"/>
  <c r="R1205" i="35"/>
  <c r="B1205" i="35"/>
  <c r="R1200" i="35"/>
  <c r="R1199" i="35"/>
  <c r="R1198" i="35"/>
  <c r="R1197" i="35"/>
  <c r="R1196" i="35"/>
  <c r="R1195" i="35"/>
  <c r="R1194" i="35"/>
  <c r="R1193" i="35"/>
  <c r="B1193" i="35"/>
  <c r="R1188" i="35"/>
  <c r="R1187" i="35"/>
  <c r="R1186" i="35"/>
  <c r="R1185" i="35"/>
  <c r="R1184" i="35"/>
  <c r="R1183" i="35"/>
  <c r="R1182" i="35"/>
  <c r="R1181" i="35"/>
  <c r="B1181" i="35"/>
  <c r="R1176" i="35"/>
  <c r="R1175" i="35"/>
  <c r="R1174" i="35"/>
  <c r="R1173" i="35"/>
  <c r="R1172" i="35"/>
  <c r="R1171" i="35"/>
  <c r="R1170" i="35"/>
  <c r="R1169" i="35"/>
  <c r="B1169" i="35"/>
  <c r="R1164" i="35"/>
  <c r="R1163" i="35"/>
  <c r="R1162" i="35"/>
  <c r="R1161" i="35"/>
  <c r="R1160" i="35"/>
  <c r="R1159" i="35"/>
  <c r="R1158" i="35"/>
  <c r="R1157" i="35"/>
  <c r="B1157" i="35"/>
  <c r="R1152" i="35"/>
  <c r="R1151" i="35"/>
  <c r="R1150" i="35"/>
  <c r="R1149" i="35"/>
  <c r="R1148" i="35"/>
  <c r="R1147" i="35"/>
  <c r="R1146" i="35"/>
  <c r="R1145" i="35"/>
  <c r="B1145" i="35"/>
  <c r="R1140" i="35"/>
  <c r="R1139" i="35"/>
  <c r="R1138" i="35"/>
  <c r="R1137" i="35"/>
  <c r="R1136" i="35"/>
  <c r="R1135" i="35"/>
  <c r="R1134" i="35"/>
  <c r="R1133" i="35"/>
  <c r="B1133" i="35"/>
  <c r="R1128" i="35"/>
  <c r="R1127" i="35"/>
  <c r="R1126" i="35"/>
  <c r="R1125" i="35"/>
  <c r="R1124" i="35"/>
  <c r="R1123" i="35"/>
  <c r="R1122" i="35"/>
  <c r="R1121" i="35"/>
  <c r="B1121" i="35"/>
  <c r="R1116" i="35"/>
  <c r="R1115" i="35"/>
  <c r="R1114" i="35"/>
  <c r="R1113" i="35"/>
  <c r="R1112" i="35"/>
  <c r="R1111" i="35"/>
  <c r="R1110" i="35"/>
  <c r="R1109" i="35"/>
  <c r="B1109" i="35"/>
  <c r="R1104" i="35"/>
  <c r="R1103" i="35"/>
  <c r="R1102" i="35"/>
  <c r="R1101" i="35"/>
  <c r="R1100" i="35"/>
  <c r="R1099" i="35"/>
  <c r="R1098" i="35"/>
  <c r="R1097" i="35"/>
  <c r="B1097" i="35"/>
  <c r="R1092" i="35"/>
  <c r="R1091" i="35"/>
  <c r="R1090" i="35"/>
  <c r="R1089" i="35"/>
  <c r="R1088" i="35"/>
  <c r="R1087" i="35"/>
  <c r="R1086" i="35"/>
  <c r="R1085" i="35"/>
  <c r="B1085" i="35"/>
  <c r="R1080" i="35"/>
  <c r="R1079" i="35"/>
  <c r="R1078" i="35"/>
  <c r="R1077" i="35"/>
  <c r="R1076" i="35"/>
  <c r="R1075" i="35"/>
  <c r="R1074" i="35"/>
  <c r="R1073" i="35"/>
  <c r="B1073" i="35"/>
  <c r="R1068" i="35"/>
  <c r="R1067" i="35"/>
  <c r="R1066" i="35"/>
  <c r="R1065" i="35"/>
  <c r="R1064" i="35"/>
  <c r="R1063" i="35"/>
  <c r="R1062" i="35"/>
  <c r="R1061" i="35"/>
  <c r="B1061" i="35"/>
  <c r="R1056" i="35"/>
  <c r="R1055" i="35"/>
  <c r="R1054" i="35"/>
  <c r="R1053" i="35"/>
  <c r="R1052" i="35"/>
  <c r="R1051" i="35"/>
  <c r="R1050" i="35"/>
  <c r="R1049" i="35"/>
  <c r="B1049" i="35"/>
  <c r="R1044" i="35"/>
  <c r="R1043" i="35"/>
  <c r="R1042" i="35"/>
  <c r="R1041" i="35"/>
  <c r="R1040" i="35"/>
  <c r="R1039" i="35"/>
  <c r="R1038" i="35"/>
  <c r="R1037" i="35"/>
  <c r="B1037" i="35"/>
  <c r="R1032" i="35"/>
  <c r="R1031" i="35"/>
  <c r="R1030" i="35"/>
  <c r="R1029" i="35"/>
  <c r="R1028" i="35"/>
  <c r="R1027" i="35"/>
  <c r="R1026" i="35"/>
  <c r="R1025" i="35"/>
  <c r="B1025" i="35"/>
  <c r="R1020" i="35"/>
  <c r="R1019" i="35"/>
  <c r="R1018" i="35"/>
  <c r="R1017" i="35"/>
  <c r="R1016" i="35"/>
  <c r="R1015" i="35"/>
  <c r="R1014" i="35"/>
  <c r="R1013" i="35"/>
  <c r="B1013" i="35"/>
  <c r="R1008" i="35"/>
  <c r="R1007" i="35"/>
  <c r="R1006" i="35"/>
  <c r="R1005" i="35"/>
  <c r="R1004" i="35"/>
  <c r="R1003" i="35"/>
  <c r="R1002" i="35"/>
  <c r="R1001" i="35"/>
  <c r="B1001" i="35"/>
  <c r="R996" i="35"/>
  <c r="R995" i="35"/>
  <c r="R994" i="35"/>
  <c r="R993" i="35"/>
  <c r="R992" i="35"/>
  <c r="R991" i="35"/>
  <c r="R990" i="35"/>
  <c r="R989" i="35"/>
  <c r="B989" i="35"/>
  <c r="R984" i="35"/>
  <c r="R983" i="35"/>
  <c r="R982" i="35"/>
  <c r="R981" i="35"/>
  <c r="R980" i="35"/>
  <c r="R979" i="35"/>
  <c r="R978" i="35"/>
  <c r="R977" i="35"/>
  <c r="B977" i="35"/>
  <c r="R972" i="35"/>
  <c r="R971" i="35"/>
  <c r="R970" i="35"/>
  <c r="R969" i="35"/>
  <c r="R968" i="35"/>
  <c r="R967" i="35"/>
  <c r="R966" i="35"/>
  <c r="R965" i="35"/>
  <c r="B965" i="35"/>
  <c r="R960" i="35"/>
  <c r="R959" i="35"/>
  <c r="R958" i="35"/>
  <c r="R957" i="35"/>
  <c r="R956" i="35"/>
  <c r="R955" i="35"/>
  <c r="R954" i="35"/>
  <c r="R953" i="35"/>
  <c r="B953" i="35"/>
  <c r="R948" i="35"/>
  <c r="R947" i="35"/>
  <c r="R946" i="35"/>
  <c r="R945" i="35"/>
  <c r="R944" i="35"/>
  <c r="R943" i="35"/>
  <c r="R942" i="35"/>
  <c r="R941" i="35"/>
  <c r="B941" i="35"/>
  <c r="R936" i="35"/>
  <c r="R935" i="35"/>
  <c r="R934" i="35"/>
  <c r="R933" i="35"/>
  <c r="R932" i="35"/>
  <c r="R931" i="35"/>
  <c r="R930" i="35"/>
  <c r="R929" i="35"/>
  <c r="B929" i="35"/>
  <c r="R924" i="35"/>
  <c r="R923" i="35"/>
  <c r="R922" i="35"/>
  <c r="R921" i="35"/>
  <c r="R920" i="35"/>
  <c r="R919" i="35"/>
  <c r="R918" i="35"/>
  <c r="R917" i="35"/>
  <c r="B917" i="35"/>
  <c r="R912" i="35"/>
  <c r="R911" i="35"/>
  <c r="R910" i="35"/>
  <c r="R909" i="35"/>
  <c r="R908" i="35"/>
  <c r="R907" i="35"/>
  <c r="R906" i="35"/>
  <c r="R905" i="35"/>
  <c r="B905" i="35"/>
  <c r="R900" i="35"/>
  <c r="R899" i="35"/>
  <c r="R898" i="35"/>
  <c r="R897" i="35"/>
  <c r="R896" i="35"/>
  <c r="R895" i="35"/>
  <c r="R894" i="35"/>
  <c r="R893" i="35"/>
  <c r="B893" i="35"/>
  <c r="R888" i="35"/>
  <c r="R887" i="35"/>
  <c r="R886" i="35"/>
  <c r="R885" i="35"/>
  <c r="R884" i="35"/>
  <c r="R883" i="35"/>
  <c r="R882" i="35"/>
  <c r="R881" i="35"/>
  <c r="B881" i="35"/>
  <c r="R876" i="35"/>
  <c r="R875" i="35"/>
  <c r="R874" i="35"/>
  <c r="R873" i="35"/>
  <c r="R872" i="35"/>
  <c r="R871" i="35"/>
  <c r="R870" i="35"/>
  <c r="R869" i="35"/>
  <c r="B869" i="35"/>
  <c r="R864" i="35"/>
  <c r="R863" i="35"/>
  <c r="R862" i="35"/>
  <c r="R861" i="35"/>
  <c r="R860" i="35"/>
  <c r="R859" i="35"/>
  <c r="R858" i="35"/>
  <c r="R857" i="35"/>
  <c r="B857" i="35"/>
  <c r="R852" i="35"/>
  <c r="R851" i="35"/>
  <c r="R850" i="35"/>
  <c r="R849" i="35"/>
  <c r="R848" i="35"/>
  <c r="R847" i="35"/>
  <c r="R846" i="35"/>
  <c r="R845" i="35"/>
  <c r="B845" i="35"/>
  <c r="R840" i="35"/>
  <c r="R839" i="35"/>
  <c r="R838" i="35"/>
  <c r="R837" i="35"/>
  <c r="R836" i="35"/>
  <c r="R835" i="35"/>
  <c r="R834" i="35"/>
  <c r="R833" i="35"/>
  <c r="B833" i="35"/>
  <c r="R828" i="35"/>
  <c r="R827" i="35"/>
  <c r="R826" i="35"/>
  <c r="R825" i="35"/>
  <c r="R824" i="35"/>
  <c r="R823" i="35"/>
  <c r="R822" i="35"/>
  <c r="R821" i="35"/>
  <c r="B821" i="35"/>
  <c r="R816" i="35"/>
  <c r="R815" i="35"/>
  <c r="R814" i="35"/>
  <c r="R813" i="35"/>
  <c r="R812" i="35"/>
  <c r="R811" i="35"/>
  <c r="R810" i="35"/>
  <c r="R809" i="35"/>
  <c r="B809" i="35"/>
  <c r="R804" i="35"/>
  <c r="R803" i="35"/>
  <c r="R802" i="35"/>
  <c r="R801" i="35"/>
  <c r="R800" i="35"/>
  <c r="R799" i="35"/>
  <c r="R798" i="35"/>
  <c r="R797" i="35"/>
  <c r="B797" i="35"/>
  <c r="R792" i="35"/>
  <c r="R791" i="35"/>
  <c r="R790" i="35"/>
  <c r="R789" i="35"/>
  <c r="R788" i="35"/>
  <c r="R787" i="35"/>
  <c r="R786" i="35"/>
  <c r="R785" i="35"/>
  <c r="B785" i="35"/>
  <c r="R780" i="35"/>
  <c r="R779" i="35"/>
  <c r="R778" i="35"/>
  <c r="R777" i="35"/>
  <c r="R776" i="35"/>
  <c r="R775" i="35"/>
  <c r="R774" i="35"/>
  <c r="R773" i="35"/>
  <c r="B773" i="35"/>
  <c r="R768" i="35"/>
  <c r="R767" i="35"/>
  <c r="R766" i="35"/>
  <c r="R765" i="35"/>
  <c r="R764" i="35"/>
  <c r="R763" i="35"/>
  <c r="R762" i="35"/>
  <c r="R761" i="35"/>
  <c r="B761" i="35"/>
  <c r="R756" i="35"/>
  <c r="R755" i="35"/>
  <c r="R754" i="35"/>
  <c r="R753" i="35"/>
  <c r="R752" i="35"/>
  <c r="R751" i="35"/>
  <c r="R750" i="35"/>
  <c r="R749" i="35"/>
  <c r="B749" i="35"/>
  <c r="R744" i="35"/>
  <c r="R743" i="35"/>
  <c r="R742" i="35"/>
  <c r="R741" i="35"/>
  <c r="R740" i="35"/>
  <c r="R739" i="35"/>
  <c r="R738" i="35"/>
  <c r="R737" i="35"/>
  <c r="B737" i="35"/>
  <c r="R732" i="35"/>
  <c r="R731" i="35"/>
  <c r="R730" i="35"/>
  <c r="R729" i="35"/>
  <c r="R728" i="35"/>
  <c r="R727" i="35"/>
  <c r="R726" i="35"/>
  <c r="R725" i="35"/>
  <c r="B725" i="35"/>
  <c r="R720" i="35"/>
  <c r="R719" i="35"/>
  <c r="R718" i="35"/>
  <c r="R717" i="35"/>
  <c r="R716" i="35"/>
  <c r="R715" i="35"/>
  <c r="R714" i="35"/>
  <c r="R713" i="35"/>
  <c r="B713" i="35"/>
  <c r="R708" i="35"/>
  <c r="R707" i="35"/>
  <c r="R706" i="35"/>
  <c r="R705" i="35"/>
  <c r="R704" i="35"/>
  <c r="R703" i="35"/>
  <c r="R702" i="35"/>
  <c r="R701" i="35"/>
  <c r="B701" i="35"/>
  <c r="R696" i="35"/>
  <c r="R695" i="35"/>
  <c r="R694" i="35"/>
  <c r="R693" i="35"/>
  <c r="R692" i="35"/>
  <c r="R691" i="35"/>
  <c r="R690" i="35"/>
  <c r="R689" i="35"/>
  <c r="B689" i="35"/>
  <c r="R684" i="35"/>
  <c r="R683" i="35"/>
  <c r="R682" i="35"/>
  <c r="R681" i="35"/>
  <c r="R680" i="35"/>
  <c r="R679" i="35"/>
  <c r="R678" i="35"/>
  <c r="R677" i="35"/>
  <c r="B677" i="35"/>
  <c r="R672" i="35"/>
  <c r="R671" i="35"/>
  <c r="R670" i="35"/>
  <c r="R669" i="35"/>
  <c r="R668" i="35"/>
  <c r="R667" i="35"/>
  <c r="R666" i="35"/>
  <c r="R665" i="35"/>
  <c r="B665" i="35"/>
  <c r="R660" i="35"/>
  <c r="R659" i="35"/>
  <c r="R658" i="35"/>
  <c r="R657" i="35"/>
  <c r="R656" i="35"/>
  <c r="R655" i="35"/>
  <c r="R654" i="35"/>
  <c r="R653" i="35"/>
  <c r="B653" i="35"/>
  <c r="R648" i="35"/>
  <c r="R647" i="35"/>
  <c r="R646" i="35"/>
  <c r="R645" i="35"/>
  <c r="R644" i="35"/>
  <c r="R643" i="35"/>
  <c r="R642" i="35"/>
  <c r="R641" i="35"/>
  <c r="B641" i="35"/>
  <c r="R636" i="35"/>
  <c r="R635" i="35"/>
  <c r="R634" i="35"/>
  <c r="R633" i="35"/>
  <c r="R632" i="35"/>
  <c r="R631" i="35"/>
  <c r="R630" i="35"/>
  <c r="R629" i="35"/>
  <c r="B629" i="35"/>
  <c r="R624" i="35"/>
  <c r="R623" i="35"/>
  <c r="R622" i="35"/>
  <c r="R621" i="35"/>
  <c r="R620" i="35"/>
  <c r="R619" i="35"/>
  <c r="R618" i="35"/>
  <c r="R617" i="35"/>
  <c r="B617" i="35"/>
  <c r="R612" i="35"/>
  <c r="R611" i="35"/>
  <c r="R610" i="35"/>
  <c r="R609" i="35"/>
  <c r="R608" i="35"/>
  <c r="R607" i="35"/>
  <c r="R606" i="35"/>
  <c r="R605" i="35"/>
  <c r="R600" i="35"/>
  <c r="R599" i="35"/>
  <c r="R598" i="35"/>
  <c r="R597" i="35"/>
  <c r="R596" i="35"/>
  <c r="R595" i="35"/>
  <c r="R594" i="35"/>
  <c r="R593" i="35"/>
  <c r="R588" i="35"/>
  <c r="R587" i="35"/>
  <c r="R586" i="35"/>
  <c r="R585" i="35"/>
  <c r="R584" i="35"/>
  <c r="R583" i="35"/>
  <c r="R582" i="35"/>
  <c r="R581" i="35"/>
  <c r="R576" i="35"/>
  <c r="R575" i="35"/>
  <c r="R574" i="35"/>
  <c r="R573" i="35"/>
  <c r="R572" i="35"/>
  <c r="R571" i="35"/>
  <c r="R570" i="35"/>
  <c r="R569" i="35"/>
  <c r="R564" i="35"/>
  <c r="R563" i="35"/>
  <c r="R562" i="35"/>
  <c r="R561" i="35"/>
  <c r="R560" i="35"/>
  <c r="R559" i="35"/>
  <c r="R558" i="35"/>
  <c r="R557" i="35"/>
  <c r="R552" i="35"/>
  <c r="R551" i="35"/>
  <c r="R550" i="35"/>
  <c r="R549" i="35"/>
  <c r="R548" i="35"/>
  <c r="R547" i="35"/>
  <c r="R546" i="35"/>
  <c r="R545" i="35"/>
  <c r="R540" i="35"/>
  <c r="R539" i="35"/>
  <c r="R538" i="35"/>
  <c r="R537" i="35"/>
  <c r="R536" i="35"/>
  <c r="R535" i="35"/>
  <c r="R534" i="35"/>
  <c r="R533" i="35"/>
  <c r="R528" i="35"/>
  <c r="R527" i="35"/>
  <c r="R526" i="35"/>
  <c r="R525" i="35"/>
  <c r="R524" i="35"/>
  <c r="R523" i="35"/>
  <c r="R522" i="35"/>
  <c r="R521" i="35"/>
  <c r="R516" i="35"/>
  <c r="R515" i="35"/>
  <c r="R514" i="35"/>
  <c r="R513" i="35"/>
  <c r="R512" i="35"/>
  <c r="R511" i="35"/>
  <c r="R510" i="35"/>
  <c r="R509" i="35"/>
  <c r="R504" i="35"/>
  <c r="R503" i="35"/>
  <c r="R502" i="35"/>
  <c r="R501" i="35"/>
  <c r="R500" i="35"/>
  <c r="R499" i="35"/>
  <c r="R498" i="35"/>
  <c r="R497" i="35"/>
  <c r="R492" i="35"/>
  <c r="R491" i="35"/>
  <c r="R490" i="35"/>
  <c r="R489" i="35"/>
  <c r="R488" i="35"/>
  <c r="R487" i="35"/>
  <c r="R486" i="35"/>
  <c r="R485" i="35"/>
  <c r="R480" i="35"/>
  <c r="R479" i="35"/>
  <c r="R478" i="35"/>
  <c r="R477" i="35"/>
  <c r="R476" i="35"/>
  <c r="R475" i="35"/>
  <c r="R474" i="35"/>
  <c r="R473" i="35"/>
  <c r="R468" i="35"/>
  <c r="R467" i="35"/>
  <c r="R466" i="35"/>
  <c r="R465" i="35"/>
  <c r="R464" i="35"/>
  <c r="R463" i="35"/>
  <c r="R462" i="35"/>
  <c r="R461" i="35"/>
  <c r="R456" i="35"/>
  <c r="R455" i="35"/>
  <c r="R454" i="35"/>
  <c r="R453" i="35"/>
  <c r="R452" i="35"/>
  <c r="R451" i="35"/>
  <c r="R450" i="35"/>
  <c r="R449" i="35"/>
  <c r="R444" i="35"/>
  <c r="R443" i="35"/>
  <c r="R442" i="35"/>
  <c r="R441" i="35"/>
  <c r="R440" i="35"/>
  <c r="R439" i="35"/>
  <c r="R438" i="35"/>
  <c r="R437" i="35"/>
  <c r="R432" i="35"/>
  <c r="R431" i="35"/>
  <c r="R430" i="35"/>
  <c r="R429" i="35"/>
  <c r="R428" i="35"/>
  <c r="R427" i="35"/>
  <c r="R426" i="35"/>
  <c r="R425" i="35"/>
  <c r="R420" i="35"/>
  <c r="R419" i="35"/>
  <c r="R418" i="35"/>
  <c r="R417" i="35"/>
  <c r="R416" i="35"/>
  <c r="R415" i="35"/>
  <c r="R414" i="35"/>
  <c r="R413" i="35"/>
  <c r="R408" i="35"/>
  <c r="R407" i="35"/>
  <c r="R406" i="35"/>
  <c r="R405" i="35"/>
  <c r="R404" i="35"/>
  <c r="R403" i="35"/>
  <c r="R402" i="35"/>
  <c r="R401" i="35"/>
  <c r="R396" i="35"/>
  <c r="R395" i="35"/>
  <c r="R394" i="35"/>
  <c r="R393" i="35"/>
  <c r="R392" i="35"/>
  <c r="R391" i="35"/>
  <c r="R390" i="35"/>
  <c r="R389" i="35"/>
  <c r="R384" i="35"/>
  <c r="R383" i="35"/>
  <c r="R382" i="35"/>
  <c r="R381" i="35"/>
  <c r="R380" i="35"/>
  <c r="R379" i="35"/>
  <c r="R378" i="35"/>
  <c r="R377" i="35"/>
  <c r="R372" i="35"/>
  <c r="R371" i="35"/>
  <c r="R370" i="35"/>
  <c r="R369" i="35"/>
  <c r="R368" i="35"/>
  <c r="R367" i="35"/>
  <c r="R366" i="35"/>
  <c r="R365" i="35"/>
  <c r="R360" i="35"/>
  <c r="R359" i="35"/>
  <c r="R358" i="35"/>
  <c r="R357" i="35"/>
  <c r="R356" i="35"/>
  <c r="R355" i="35"/>
  <c r="R354" i="35"/>
  <c r="R353" i="35"/>
  <c r="R348" i="35"/>
  <c r="R347" i="35"/>
  <c r="R346" i="35"/>
  <c r="R345" i="35"/>
  <c r="R344" i="35"/>
  <c r="R343" i="35"/>
  <c r="R342" i="35"/>
  <c r="R341" i="35"/>
  <c r="R336" i="35"/>
  <c r="R335" i="35"/>
  <c r="R334" i="35"/>
  <c r="R333" i="35"/>
  <c r="R332" i="35"/>
  <c r="R331" i="35"/>
  <c r="R330" i="35"/>
  <c r="R329" i="35"/>
  <c r="R324" i="35"/>
  <c r="R323" i="35"/>
  <c r="R322" i="35"/>
  <c r="R321" i="35"/>
  <c r="R320" i="35"/>
  <c r="R319" i="35"/>
  <c r="R318" i="35"/>
  <c r="R317" i="35"/>
  <c r="R312" i="35"/>
  <c r="R311" i="35"/>
  <c r="R310" i="35"/>
  <c r="R309" i="35"/>
  <c r="R308" i="35"/>
  <c r="R307" i="35"/>
  <c r="R306" i="35"/>
  <c r="R305" i="35"/>
  <c r="R300" i="35"/>
  <c r="R299" i="35"/>
  <c r="R298" i="35"/>
  <c r="R297" i="35"/>
  <c r="R296" i="35"/>
  <c r="R295" i="35"/>
  <c r="R294" i="35"/>
  <c r="R293" i="35"/>
  <c r="R288" i="35"/>
  <c r="R287" i="35"/>
  <c r="R286" i="35"/>
  <c r="R285" i="35"/>
  <c r="R284" i="35"/>
  <c r="R283" i="35"/>
  <c r="R282" i="35"/>
  <c r="R281" i="35"/>
  <c r="R276" i="35"/>
  <c r="R275" i="35"/>
  <c r="R274" i="35"/>
  <c r="R273" i="35"/>
  <c r="R272" i="35"/>
  <c r="R271" i="35"/>
  <c r="R270" i="35"/>
  <c r="R269" i="35"/>
  <c r="R264" i="35"/>
  <c r="R263" i="35"/>
  <c r="R262" i="35"/>
  <c r="R261" i="35"/>
  <c r="R260" i="35"/>
  <c r="R259" i="35"/>
  <c r="R258" i="35"/>
  <c r="R257" i="35"/>
  <c r="R252" i="35"/>
  <c r="R251" i="35"/>
  <c r="R250" i="35"/>
  <c r="R249" i="35"/>
  <c r="R248" i="35"/>
  <c r="R247" i="35"/>
  <c r="R246" i="35"/>
  <c r="R245" i="35"/>
  <c r="R240" i="35"/>
  <c r="R239" i="35"/>
  <c r="R238" i="35"/>
  <c r="R237" i="35"/>
  <c r="R236" i="35"/>
  <c r="R235" i="35"/>
  <c r="R234" i="35"/>
  <c r="R233" i="35"/>
  <c r="R228" i="35"/>
  <c r="R227" i="35"/>
  <c r="R226" i="35"/>
  <c r="R225" i="35"/>
  <c r="R224" i="35"/>
  <c r="R223" i="35"/>
  <c r="R222" i="35"/>
  <c r="R221" i="35"/>
  <c r="R216" i="35"/>
  <c r="R215" i="35"/>
  <c r="R214" i="35"/>
  <c r="R213" i="35"/>
  <c r="R212" i="35"/>
  <c r="R211" i="35"/>
  <c r="R210" i="35"/>
  <c r="R209" i="35"/>
  <c r="R204" i="35"/>
  <c r="R203" i="35"/>
  <c r="R202" i="35"/>
  <c r="R201" i="35"/>
  <c r="R200" i="35"/>
  <c r="R199" i="35"/>
  <c r="R198" i="35"/>
  <c r="R197" i="35"/>
  <c r="R192" i="35"/>
  <c r="R191" i="35"/>
  <c r="R190" i="35"/>
  <c r="R189" i="35"/>
  <c r="R188" i="35"/>
  <c r="R187" i="35"/>
  <c r="R186" i="35"/>
  <c r="R185" i="35"/>
  <c r="R180" i="35"/>
  <c r="R179" i="35"/>
  <c r="R178" i="35"/>
  <c r="R177" i="35"/>
  <c r="R176" i="35"/>
  <c r="R175" i="35"/>
  <c r="R174" i="35"/>
  <c r="R173" i="35"/>
  <c r="R168" i="35"/>
  <c r="R167" i="35"/>
  <c r="R166" i="35"/>
  <c r="R165" i="35"/>
  <c r="R164" i="35"/>
  <c r="R163" i="35"/>
  <c r="R162" i="35"/>
  <c r="R161" i="35"/>
  <c r="R156" i="35"/>
  <c r="R155" i="35"/>
  <c r="R154" i="35"/>
  <c r="R153" i="35"/>
  <c r="R152" i="35"/>
  <c r="R151" i="35"/>
  <c r="R150" i="35"/>
  <c r="R149" i="35"/>
  <c r="R144" i="35"/>
  <c r="R143" i="35"/>
  <c r="R142" i="35"/>
  <c r="R141" i="35"/>
  <c r="R140" i="35"/>
  <c r="R139" i="35"/>
  <c r="R138" i="35"/>
  <c r="R137" i="35"/>
  <c r="R132" i="35"/>
  <c r="R131" i="35"/>
  <c r="R130" i="35"/>
  <c r="R129" i="35"/>
  <c r="R128" i="35"/>
  <c r="R127" i="35"/>
  <c r="R126" i="35"/>
  <c r="R125" i="35"/>
  <c r="R120" i="35"/>
  <c r="R119" i="35"/>
  <c r="R118" i="35"/>
  <c r="R117" i="35"/>
  <c r="R116" i="35"/>
  <c r="R115" i="35"/>
  <c r="R114" i="35"/>
  <c r="R113" i="35"/>
  <c r="R108" i="35"/>
  <c r="R107" i="35"/>
  <c r="R106" i="35"/>
  <c r="R105" i="35"/>
  <c r="R104" i="35"/>
  <c r="R103" i="35"/>
  <c r="R102" i="35"/>
  <c r="R101" i="35"/>
  <c r="R96" i="35"/>
  <c r="R95" i="35"/>
  <c r="R94" i="35"/>
  <c r="R93" i="35"/>
  <c r="R92" i="35"/>
  <c r="R91" i="35"/>
  <c r="R90" i="35"/>
  <c r="R89" i="35"/>
  <c r="R84" i="35"/>
  <c r="R83" i="35"/>
  <c r="R82" i="35"/>
  <c r="R81" i="35"/>
  <c r="R80" i="35"/>
  <c r="R79" i="35"/>
  <c r="R78" i="35"/>
  <c r="R77" i="35"/>
  <c r="R72" i="35"/>
  <c r="R71" i="35"/>
  <c r="R70" i="35"/>
  <c r="R69" i="35"/>
  <c r="R68" i="35"/>
  <c r="R67" i="35"/>
  <c r="R66" i="35"/>
  <c r="R65" i="35"/>
  <c r="R60" i="35"/>
  <c r="R59" i="35"/>
  <c r="R58" i="35"/>
  <c r="R57" i="35"/>
  <c r="R56" i="35"/>
  <c r="R55" i="35"/>
  <c r="R54" i="35"/>
  <c r="R53" i="35"/>
  <c r="R48" i="35"/>
  <c r="R47" i="35"/>
  <c r="R46" i="35"/>
  <c r="R45" i="35"/>
  <c r="R44" i="35"/>
  <c r="R43" i="35"/>
  <c r="R42" i="35"/>
  <c r="R41" i="35"/>
  <c r="R36" i="35"/>
  <c r="R35" i="35"/>
  <c r="R34" i="35"/>
  <c r="R33" i="35"/>
  <c r="R32" i="35"/>
  <c r="R31" i="35"/>
  <c r="R30" i="35"/>
  <c r="R29" i="35"/>
  <c r="G35" i="7"/>
  <c r="P38" i="7"/>
  <c r="O37" i="7"/>
  <c r="N36" i="7"/>
  <c r="M35" i="7"/>
  <c r="X1502" i="7"/>
  <c r="R1502" i="7"/>
  <c r="X1501" i="7"/>
  <c r="R1501" i="7"/>
  <c r="X1500" i="7"/>
  <c r="R1500" i="7"/>
  <c r="X1499" i="7"/>
  <c r="R1499" i="7"/>
  <c r="X1498" i="7"/>
  <c r="R1498" i="7"/>
  <c r="X1497" i="7"/>
  <c r="R1497" i="7"/>
  <c r="X1496" i="7"/>
  <c r="R1496" i="7"/>
  <c r="X1495" i="7"/>
  <c r="R1495" i="7"/>
  <c r="B1495" i="7"/>
  <c r="X1494" i="7"/>
  <c r="R1494" i="7"/>
  <c r="X1493" i="7"/>
  <c r="R1493" i="7"/>
  <c r="X1492" i="7"/>
  <c r="R1492" i="7"/>
  <c r="X1491" i="7"/>
  <c r="R1491" i="7"/>
  <c r="X1490" i="7"/>
  <c r="R1490" i="7"/>
  <c r="X1489" i="7"/>
  <c r="R1489" i="7"/>
  <c r="X1488" i="7"/>
  <c r="R1488" i="7"/>
  <c r="X1487" i="7"/>
  <c r="R1487" i="7"/>
  <c r="B1487" i="7"/>
  <c r="X1486" i="7"/>
  <c r="R1486" i="7"/>
  <c r="X1485" i="7"/>
  <c r="R1485" i="7"/>
  <c r="X1484" i="7"/>
  <c r="R1484" i="7"/>
  <c r="X1483" i="7"/>
  <c r="R1483" i="7"/>
  <c r="X1482" i="7"/>
  <c r="R1482" i="7"/>
  <c r="X1481" i="7"/>
  <c r="R1481" i="7"/>
  <c r="X1480" i="7"/>
  <c r="R1480" i="7"/>
  <c r="X1479" i="7"/>
  <c r="R1479" i="7"/>
  <c r="B1479" i="7"/>
  <c r="X1478" i="7"/>
  <c r="R1478" i="7"/>
  <c r="X1477" i="7"/>
  <c r="R1477" i="7"/>
  <c r="X1476" i="7"/>
  <c r="R1476" i="7"/>
  <c r="X1475" i="7"/>
  <c r="R1475" i="7"/>
  <c r="X1474" i="7"/>
  <c r="R1474" i="7"/>
  <c r="X1473" i="7"/>
  <c r="R1473" i="7"/>
  <c r="X1472" i="7"/>
  <c r="R1472" i="7"/>
  <c r="X1471" i="7"/>
  <c r="R1471" i="7"/>
  <c r="B1471" i="7"/>
  <c r="X1470" i="7"/>
  <c r="R1470" i="7"/>
  <c r="X1469" i="7"/>
  <c r="R1469" i="7"/>
  <c r="X1468" i="7"/>
  <c r="R1468" i="7"/>
  <c r="X1467" i="7"/>
  <c r="R1467" i="7"/>
  <c r="X1466" i="7"/>
  <c r="R1466" i="7"/>
  <c r="X1465" i="7"/>
  <c r="R1465" i="7"/>
  <c r="X1464" i="7"/>
  <c r="R1464" i="7"/>
  <c r="X1463" i="7"/>
  <c r="R1463" i="7"/>
  <c r="B1463" i="7"/>
  <c r="X1462" i="7"/>
  <c r="R1462" i="7"/>
  <c r="X1461" i="7"/>
  <c r="R1461" i="7"/>
  <c r="X1460" i="7"/>
  <c r="R1460" i="7"/>
  <c r="X1459" i="7"/>
  <c r="R1459" i="7"/>
  <c r="X1458" i="7"/>
  <c r="R1458" i="7"/>
  <c r="X1457" i="7"/>
  <c r="R1457" i="7"/>
  <c r="X1456" i="7"/>
  <c r="R1456" i="7"/>
  <c r="X1455" i="7"/>
  <c r="R1455" i="7"/>
  <c r="B1455" i="7"/>
  <c r="X1454" i="7"/>
  <c r="R1454" i="7"/>
  <c r="X1453" i="7"/>
  <c r="R1453" i="7"/>
  <c r="X1452" i="7"/>
  <c r="R1452" i="7"/>
  <c r="X1451" i="7"/>
  <c r="R1451" i="7"/>
  <c r="X1450" i="7"/>
  <c r="R1450" i="7"/>
  <c r="X1449" i="7"/>
  <c r="R1449" i="7"/>
  <c r="X1448" i="7"/>
  <c r="R1448" i="7"/>
  <c r="X1447" i="7"/>
  <c r="R1447" i="7"/>
  <c r="B1447" i="7"/>
  <c r="X1446" i="7"/>
  <c r="R1446" i="7"/>
  <c r="X1445" i="7"/>
  <c r="R1445" i="7"/>
  <c r="X1444" i="7"/>
  <c r="R1444" i="7"/>
  <c r="X1443" i="7"/>
  <c r="R1443" i="7"/>
  <c r="X1442" i="7"/>
  <c r="R1442" i="7"/>
  <c r="X1441" i="7"/>
  <c r="R1441" i="7"/>
  <c r="X1440" i="7"/>
  <c r="R1440" i="7"/>
  <c r="X1439" i="7"/>
  <c r="R1439" i="7"/>
  <c r="B1439" i="7"/>
  <c r="X1438" i="7"/>
  <c r="R1438" i="7"/>
  <c r="X1437" i="7"/>
  <c r="R1437" i="7"/>
  <c r="X1436" i="7"/>
  <c r="R1436" i="7"/>
  <c r="X1435" i="7"/>
  <c r="R1435" i="7"/>
  <c r="X1434" i="7"/>
  <c r="R1434" i="7"/>
  <c r="X1433" i="7"/>
  <c r="R1433" i="7"/>
  <c r="X1432" i="7"/>
  <c r="R1432" i="7"/>
  <c r="X1431" i="7"/>
  <c r="R1431" i="7"/>
  <c r="B1431" i="7"/>
  <c r="X1430" i="7"/>
  <c r="R1430" i="7"/>
  <c r="X1429" i="7"/>
  <c r="R1429" i="7"/>
  <c r="X1428" i="7"/>
  <c r="R1428" i="7"/>
  <c r="X1427" i="7"/>
  <c r="R1427" i="7"/>
  <c r="X1426" i="7"/>
  <c r="R1426" i="7"/>
  <c r="X1425" i="7"/>
  <c r="R1425" i="7"/>
  <c r="X1424" i="7"/>
  <c r="R1424" i="7"/>
  <c r="X1423" i="7"/>
  <c r="R1423" i="7"/>
  <c r="B1423" i="7"/>
  <c r="X1422" i="7"/>
  <c r="R1422" i="7"/>
  <c r="X1421" i="7"/>
  <c r="R1421" i="7"/>
  <c r="X1420" i="7"/>
  <c r="R1420" i="7"/>
  <c r="X1419" i="7"/>
  <c r="R1419" i="7"/>
  <c r="X1418" i="7"/>
  <c r="R1418" i="7"/>
  <c r="X1417" i="7"/>
  <c r="R1417" i="7"/>
  <c r="X1416" i="7"/>
  <c r="R1416" i="7"/>
  <c r="X1415" i="7"/>
  <c r="R1415" i="7"/>
  <c r="B1415" i="7"/>
  <c r="X1414" i="7"/>
  <c r="R1414" i="7"/>
  <c r="X1413" i="7"/>
  <c r="R1413" i="7"/>
  <c r="X1412" i="7"/>
  <c r="R1412" i="7"/>
  <c r="X1411" i="7"/>
  <c r="R1411" i="7"/>
  <c r="X1410" i="7"/>
  <c r="R1410" i="7"/>
  <c r="X1409" i="7"/>
  <c r="R1409" i="7"/>
  <c r="X1408" i="7"/>
  <c r="R1408" i="7"/>
  <c r="X1407" i="7"/>
  <c r="R1407" i="7"/>
  <c r="B1407" i="7"/>
  <c r="X1406" i="7"/>
  <c r="R1406" i="7"/>
  <c r="X1405" i="7"/>
  <c r="R1405" i="7"/>
  <c r="X1404" i="7"/>
  <c r="R1404" i="7"/>
  <c r="X1403" i="7"/>
  <c r="R1403" i="7"/>
  <c r="X1402" i="7"/>
  <c r="R1402" i="7"/>
  <c r="X1401" i="7"/>
  <c r="R1401" i="7"/>
  <c r="X1400" i="7"/>
  <c r="R1400" i="7"/>
  <c r="X1399" i="7"/>
  <c r="R1399" i="7"/>
  <c r="B1399" i="7"/>
  <c r="X1398" i="7"/>
  <c r="R1398" i="7"/>
  <c r="X1397" i="7"/>
  <c r="R1397" i="7"/>
  <c r="X1396" i="7"/>
  <c r="R1396" i="7"/>
  <c r="X1395" i="7"/>
  <c r="R1395" i="7"/>
  <c r="X1394" i="7"/>
  <c r="R1394" i="7"/>
  <c r="X1393" i="7"/>
  <c r="R1393" i="7"/>
  <c r="X1392" i="7"/>
  <c r="R1392" i="7"/>
  <c r="X1391" i="7"/>
  <c r="R1391" i="7"/>
  <c r="B1391" i="7"/>
  <c r="X1390" i="7"/>
  <c r="R1390" i="7"/>
  <c r="X1389" i="7"/>
  <c r="R1389" i="7"/>
  <c r="X1388" i="7"/>
  <c r="R1388" i="7"/>
  <c r="X1387" i="7"/>
  <c r="R1387" i="7"/>
  <c r="X1386" i="7"/>
  <c r="R1386" i="7"/>
  <c r="X1385" i="7"/>
  <c r="R1385" i="7"/>
  <c r="X1384" i="7"/>
  <c r="R1384" i="7"/>
  <c r="X1383" i="7"/>
  <c r="R1383" i="7"/>
  <c r="B1383" i="7"/>
  <c r="X1382" i="7"/>
  <c r="R1382" i="7"/>
  <c r="X1381" i="7"/>
  <c r="R1381" i="7"/>
  <c r="X1380" i="7"/>
  <c r="R1380" i="7"/>
  <c r="X1379" i="7"/>
  <c r="R1379" i="7"/>
  <c r="X1378" i="7"/>
  <c r="R1378" i="7"/>
  <c r="X1377" i="7"/>
  <c r="R1377" i="7"/>
  <c r="X1376" i="7"/>
  <c r="R1376" i="7"/>
  <c r="X1375" i="7"/>
  <c r="R1375" i="7"/>
  <c r="B1375" i="7"/>
  <c r="X1374" i="7"/>
  <c r="R1374" i="7"/>
  <c r="X1373" i="7"/>
  <c r="R1373" i="7"/>
  <c r="X1372" i="7"/>
  <c r="R1372" i="7"/>
  <c r="X1371" i="7"/>
  <c r="R1371" i="7"/>
  <c r="X1370" i="7"/>
  <c r="R1370" i="7"/>
  <c r="X1369" i="7"/>
  <c r="R1369" i="7"/>
  <c r="X1368" i="7"/>
  <c r="R1368" i="7"/>
  <c r="X1367" i="7"/>
  <c r="R1367" i="7"/>
  <c r="B1367" i="7"/>
  <c r="X1366" i="7"/>
  <c r="R1366" i="7"/>
  <c r="X1365" i="7"/>
  <c r="R1365" i="7"/>
  <c r="X1364" i="7"/>
  <c r="R1364" i="7"/>
  <c r="X1363" i="7"/>
  <c r="R1363" i="7"/>
  <c r="X1362" i="7"/>
  <c r="R1362" i="7"/>
  <c r="X1361" i="7"/>
  <c r="R1361" i="7"/>
  <c r="X1360" i="7"/>
  <c r="R1360" i="7"/>
  <c r="X1359" i="7"/>
  <c r="R1359" i="7"/>
  <c r="B1359" i="7"/>
  <c r="X1358" i="7"/>
  <c r="R1358" i="7"/>
  <c r="X1357" i="7"/>
  <c r="R1357" i="7"/>
  <c r="X1356" i="7"/>
  <c r="R1356" i="7"/>
  <c r="X1355" i="7"/>
  <c r="R1355" i="7"/>
  <c r="X1354" i="7"/>
  <c r="R1354" i="7"/>
  <c r="X1353" i="7"/>
  <c r="R1353" i="7"/>
  <c r="X1352" i="7"/>
  <c r="R1352" i="7"/>
  <c r="X1351" i="7"/>
  <c r="R1351" i="7"/>
  <c r="B1351" i="7"/>
  <c r="X1350" i="7"/>
  <c r="R1350" i="7"/>
  <c r="X1349" i="7"/>
  <c r="R1349" i="7"/>
  <c r="X1348" i="7"/>
  <c r="R1348" i="7"/>
  <c r="X1347" i="7"/>
  <c r="R1347" i="7"/>
  <c r="X1346" i="7"/>
  <c r="R1346" i="7"/>
  <c r="X1345" i="7"/>
  <c r="R1345" i="7"/>
  <c r="X1344" i="7"/>
  <c r="R1344" i="7"/>
  <c r="X1343" i="7"/>
  <c r="R1343" i="7"/>
  <c r="B1343" i="7"/>
  <c r="X1342" i="7"/>
  <c r="R1342" i="7"/>
  <c r="X1341" i="7"/>
  <c r="R1341" i="7"/>
  <c r="X1340" i="7"/>
  <c r="R1340" i="7"/>
  <c r="X1339" i="7"/>
  <c r="R1339" i="7"/>
  <c r="X1338" i="7"/>
  <c r="R1338" i="7"/>
  <c r="X1337" i="7"/>
  <c r="R1337" i="7"/>
  <c r="X1336" i="7"/>
  <c r="R1336" i="7"/>
  <c r="X1335" i="7"/>
  <c r="R1335" i="7"/>
  <c r="B1335" i="7"/>
  <c r="X1334" i="7"/>
  <c r="R1334" i="7"/>
  <c r="X1333" i="7"/>
  <c r="R1333" i="7"/>
  <c r="X1332" i="7"/>
  <c r="R1332" i="7"/>
  <c r="X1331" i="7"/>
  <c r="R1331" i="7"/>
  <c r="X1330" i="7"/>
  <c r="R1330" i="7"/>
  <c r="X1329" i="7"/>
  <c r="R1329" i="7"/>
  <c r="X1328" i="7"/>
  <c r="R1328" i="7"/>
  <c r="X1327" i="7"/>
  <c r="R1327" i="7"/>
  <c r="B1327" i="7"/>
  <c r="X1326" i="7"/>
  <c r="R1326" i="7"/>
  <c r="X1325" i="7"/>
  <c r="R1325" i="7"/>
  <c r="X1324" i="7"/>
  <c r="R1324" i="7"/>
  <c r="X1323" i="7"/>
  <c r="R1323" i="7"/>
  <c r="X1322" i="7"/>
  <c r="R1322" i="7"/>
  <c r="X1321" i="7"/>
  <c r="R1321" i="7"/>
  <c r="X1320" i="7"/>
  <c r="R1320" i="7"/>
  <c r="X1319" i="7"/>
  <c r="R1319" i="7"/>
  <c r="B1319" i="7"/>
  <c r="X1318" i="7"/>
  <c r="R1318" i="7"/>
  <c r="X1317" i="7"/>
  <c r="R1317" i="7"/>
  <c r="X1316" i="7"/>
  <c r="R1316" i="7"/>
  <c r="X1315" i="7"/>
  <c r="R1315" i="7"/>
  <c r="X1314" i="7"/>
  <c r="R1314" i="7"/>
  <c r="X1313" i="7"/>
  <c r="R1313" i="7"/>
  <c r="X1312" i="7"/>
  <c r="R1312" i="7"/>
  <c r="X1311" i="7"/>
  <c r="R1311" i="7"/>
  <c r="B1311" i="7"/>
  <c r="X1310" i="7"/>
  <c r="R1310" i="7"/>
  <c r="X1309" i="7"/>
  <c r="R1309" i="7"/>
  <c r="X1308" i="7"/>
  <c r="R1308" i="7"/>
  <c r="X1307" i="7"/>
  <c r="R1307" i="7"/>
  <c r="X1306" i="7"/>
  <c r="R1306" i="7"/>
  <c r="X1305" i="7"/>
  <c r="R1305" i="7"/>
  <c r="X1304" i="7"/>
  <c r="R1304" i="7"/>
  <c r="X1303" i="7"/>
  <c r="R1303" i="7"/>
  <c r="B1303" i="7"/>
  <c r="X1302" i="7"/>
  <c r="R1302" i="7"/>
  <c r="X1301" i="7"/>
  <c r="R1301" i="7"/>
  <c r="X1300" i="7"/>
  <c r="R1300" i="7"/>
  <c r="X1299" i="7"/>
  <c r="R1299" i="7"/>
  <c r="X1298" i="7"/>
  <c r="R1298" i="7"/>
  <c r="X1297" i="7"/>
  <c r="R1297" i="7"/>
  <c r="X1296" i="7"/>
  <c r="R1296" i="7"/>
  <c r="X1295" i="7"/>
  <c r="R1295" i="7"/>
  <c r="B1295" i="7"/>
  <c r="X1294" i="7"/>
  <c r="R1294" i="7"/>
  <c r="X1293" i="7"/>
  <c r="R1293" i="7"/>
  <c r="X1292" i="7"/>
  <c r="R1292" i="7"/>
  <c r="X1291" i="7"/>
  <c r="R1291" i="7"/>
  <c r="X1290" i="7"/>
  <c r="R1290" i="7"/>
  <c r="X1289" i="7"/>
  <c r="R1289" i="7"/>
  <c r="X1288" i="7"/>
  <c r="R1288" i="7"/>
  <c r="X1287" i="7"/>
  <c r="R1287" i="7"/>
  <c r="B1287" i="7"/>
  <c r="X1286" i="7"/>
  <c r="R1286" i="7"/>
  <c r="X1285" i="7"/>
  <c r="R1285" i="7"/>
  <c r="X1284" i="7"/>
  <c r="R1284" i="7"/>
  <c r="X1283" i="7"/>
  <c r="R1283" i="7"/>
  <c r="X1282" i="7"/>
  <c r="R1282" i="7"/>
  <c r="X1281" i="7"/>
  <c r="R1281" i="7"/>
  <c r="X1280" i="7"/>
  <c r="R1280" i="7"/>
  <c r="X1279" i="7"/>
  <c r="R1279" i="7"/>
  <c r="B1279" i="7"/>
  <c r="X1278" i="7"/>
  <c r="R1278" i="7"/>
  <c r="X1277" i="7"/>
  <c r="R1277" i="7"/>
  <c r="X1276" i="7"/>
  <c r="R1276" i="7"/>
  <c r="X1275" i="7"/>
  <c r="R1275" i="7"/>
  <c r="X1274" i="7"/>
  <c r="R1274" i="7"/>
  <c r="X1273" i="7"/>
  <c r="R1273" i="7"/>
  <c r="X1272" i="7"/>
  <c r="R1272" i="7"/>
  <c r="X1271" i="7"/>
  <c r="R1271" i="7"/>
  <c r="B1271" i="7"/>
  <c r="X1270" i="7"/>
  <c r="R1270" i="7"/>
  <c r="X1269" i="7"/>
  <c r="R1269" i="7"/>
  <c r="X1268" i="7"/>
  <c r="R1268" i="7"/>
  <c r="X1267" i="7"/>
  <c r="R1267" i="7"/>
  <c r="X1266" i="7"/>
  <c r="R1266" i="7"/>
  <c r="X1265" i="7"/>
  <c r="R1265" i="7"/>
  <c r="X1264" i="7"/>
  <c r="R1264" i="7"/>
  <c r="X1263" i="7"/>
  <c r="R1263" i="7"/>
  <c r="B1263" i="7"/>
  <c r="X1262" i="7"/>
  <c r="R1262" i="7"/>
  <c r="X1261" i="7"/>
  <c r="R1261" i="7"/>
  <c r="X1260" i="7"/>
  <c r="R1260" i="7"/>
  <c r="X1259" i="7"/>
  <c r="R1259" i="7"/>
  <c r="X1258" i="7"/>
  <c r="R1258" i="7"/>
  <c r="X1257" i="7"/>
  <c r="R1257" i="7"/>
  <c r="X1256" i="7"/>
  <c r="R1256" i="7"/>
  <c r="X1255" i="7"/>
  <c r="R1255" i="7"/>
  <c r="B1255" i="7"/>
  <c r="X1254" i="7"/>
  <c r="R1254" i="7"/>
  <c r="X1253" i="7"/>
  <c r="R1253" i="7"/>
  <c r="X1252" i="7"/>
  <c r="R1252" i="7"/>
  <c r="X1251" i="7"/>
  <c r="R1251" i="7"/>
  <c r="X1250" i="7"/>
  <c r="R1250" i="7"/>
  <c r="X1249" i="7"/>
  <c r="R1249" i="7"/>
  <c r="X1248" i="7"/>
  <c r="R1248" i="7"/>
  <c r="X1247" i="7"/>
  <c r="R1247" i="7"/>
  <c r="B1247" i="7"/>
  <c r="X1246" i="7"/>
  <c r="R1246" i="7"/>
  <c r="X1245" i="7"/>
  <c r="R1245" i="7"/>
  <c r="X1244" i="7"/>
  <c r="R1244" i="7"/>
  <c r="X1243" i="7"/>
  <c r="R1243" i="7"/>
  <c r="X1242" i="7"/>
  <c r="R1242" i="7"/>
  <c r="X1241" i="7"/>
  <c r="R1241" i="7"/>
  <c r="X1240" i="7"/>
  <c r="R1240" i="7"/>
  <c r="X1239" i="7"/>
  <c r="R1239" i="7"/>
  <c r="B1239" i="7"/>
  <c r="X1238" i="7"/>
  <c r="R1238" i="7"/>
  <c r="X1237" i="7"/>
  <c r="R1237" i="7"/>
  <c r="X1236" i="7"/>
  <c r="R1236" i="7"/>
  <c r="X1235" i="7"/>
  <c r="R1235" i="7"/>
  <c r="X1234" i="7"/>
  <c r="R1234" i="7"/>
  <c r="X1233" i="7"/>
  <c r="R1233" i="7"/>
  <c r="X1232" i="7"/>
  <c r="R1232" i="7"/>
  <c r="X1231" i="7"/>
  <c r="R1231" i="7"/>
  <c r="B1231" i="7"/>
  <c r="X1230" i="7"/>
  <c r="R1230" i="7"/>
  <c r="X1229" i="7"/>
  <c r="R1229" i="7"/>
  <c r="X1228" i="7"/>
  <c r="R1228" i="7"/>
  <c r="X1227" i="7"/>
  <c r="R1227" i="7"/>
  <c r="X1226" i="7"/>
  <c r="R1226" i="7"/>
  <c r="X1225" i="7"/>
  <c r="R1225" i="7"/>
  <c r="X1224" i="7"/>
  <c r="R1224" i="7"/>
  <c r="X1223" i="7"/>
  <c r="R1223" i="7"/>
  <c r="B1223" i="7"/>
  <c r="X1222" i="7"/>
  <c r="R1222" i="7"/>
  <c r="X1221" i="7"/>
  <c r="R1221" i="7"/>
  <c r="X1220" i="7"/>
  <c r="R1220" i="7"/>
  <c r="X1219" i="7"/>
  <c r="R1219" i="7"/>
  <c r="X1218" i="7"/>
  <c r="R1218" i="7"/>
  <c r="X1217" i="7"/>
  <c r="R1217" i="7"/>
  <c r="X1216" i="7"/>
  <c r="R1216" i="7"/>
  <c r="X1215" i="7"/>
  <c r="R1215" i="7"/>
  <c r="B1215" i="7"/>
  <c r="X1214" i="7"/>
  <c r="R1214" i="7"/>
  <c r="X1213" i="7"/>
  <c r="R1213" i="7"/>
  <c r="X1212" i="7"/>
  <c r="R1212" i="7"/>
  <c r="X1211" i="7"/>
  <c r="R1211" i="7"/>
  <c r="X1210" i="7"/>
  <c r="R1210" i="7"/>
  <c r="X1209" i="7"/>
  <c r="R1209" i="7"/>
  <c r="X1208" i="7"/>
  <c r="R1208" i="7"/>
  <c r="X1207" i="7"/>
  <c r="R1207" i="7"/>
  <c r="B1207" i="7"/>
  <c r="X1206" i="7"/>
  <c r="R1206" i="7"/>
  <c r="X1205" i="7"/>
  <c r="R1205" i="7"/>
  <c r="X1204" i="7"/>
  <c r="R1204" i="7"/>
  <c r="X1203" i="7"/>
  <c r="R1203" i="7"/>
  <c r="X1202" i="7"/>
  <c r="R1202" i="7"/>
  <c r="X1201" i="7"/>
  <c r="R1201" i="7"/>
  <c r="X1200" i="7"/>
  <c r="R1200" i="7"/>
  <c r="X1199" i="7"/>
  <c r="R1199" i="7"/>
  <c r="B1199" i="7"/>
  <c r="X1198" i="7"/>
  <c r="R1198" i="7"/>
  <c r="X1197" i="7"/>
  <c r="R1197" i="7"/>
  <c r="X1196" i="7"/>
  <c r="R1196" i="7"/>
  <c r="X1195" i="7"/>
  <c r="R1195" i="7"/>
  <c r="X1194" i="7"/>
  <c r="R1194" i="7"/>
  <c r="X1193" i="7"/>
  <c r="R1193" i="7"/>
  <c r="X1192" i="7"/>
  <c r="R1192" i="7"/>
  <c r="X1191" i="7"/>
  <c r="R1191" i="7"/>
  <c r="B1191" i="7"/>
  <c r="X1190" i="7"/>
  <c r="R1190" i="7"/>
  <c r="X1189" i="7"/>
  <c r="R1189" i="7"/>
  <c r="X1188" i="7"/>
  <c r="R1188" i="7"/>
  <c r="X1187" i="7"/>
  <c r="R1187" i="7"/>
  <c r="X1186" i="7"/>
  <c r="R1186" i="7"/>
  <c r="X1185" i="7"/>
  <c r="R1185" i="7"/>
  <c r="X1184" i="7"/>
  <c r="R1184" i="7"/>
  <c r="X1183" i="7"/>
  <c r="R1183" i="7"/>
  <c r="B1183" i="7"/>
  <c r="X1182" i="7"/>
  <c r="R1182" i="7"/>
  <c r="X1181" i="7"/>
  <c r="R1181" i="7"/>
  <c r="X1180" i="7"/>
  <c r="R1180" i="7"/>
  <c r="X1179" i="7"/>
  <c r="R1179" i="7"/>
  <c r="X1178" i="7"/>
  <c r="R1178" i="7"/>
  <c r="X1177" i="7"/>
  <c r="R1177" i="7"/>
  <c r="X1176" i="7"/>
  <c r="R1176" i="7"/>
  <c r="X1175" i="7"/>
  <c r="R1175" i="7"/>
  <c r="B1175" i="7"/>
  <c r="X1174" i="7"/>
  <c r="R1174" i="7"/>
  <c r="X1173" i="7"/>
  <c r="R1173" i="7"/>
  <c r="X1172" i="7"/>
  <c r="R1172" i="7"/>
  <c r="X1171" i="7"/>
  <c r="R1171" i="7"/>
  <c r="X1170" i="7"/>
  <c r="R1170" i="7"/>
  <c r="X1169" i="7"/>
  <c r="R1169" i="7"/>
  <c r="X1168" i="7"/>
  <c r="R1168" i="7"/>
  <c r="X1167" i="7"/>
  <c r="R1167" i="7"/>
  <c r="B1167" i="7"/>
  <c r="X1166" i="7"/>
  <c r="R1166" i="7"/>
  <c r="X1165" i="7"/>
  <c r="R1165" i="7"/>
  <c r="X1164" i="7"/>
  <c r="R1164" i="7"/>
  <c r="X1163" i="7"/>
  <c r="R1163" i="7"/>
  <c r="X1162" i="7"/>
  <c r="R1162" i="7"/>
  <c r="X1161" i="7"/>
  <c r="R1161" i="7"/>
  <c r="X1160" i="7"/>
  <c r="R1160" i="7"/>
  <c r="X1159" i="7"/>
  <c r="R1159" i="7"/>
  <c r="B1159" i="7"/>
  <c r="X1158" i="7"/>
  <c r="R1158" i="7"/>
  <c r="X1157" i="7"/>
  <c r="R1157" i="7"/>
  <c r="X1156" i="7"/>
  <c r="R1156" i="7"/>
  <c r="X1155" i="7"/>
  <c r="R1155" i="7"/>
  <c r="X1154" i="7"/>
  <c r="R1154" i="7"/>
  <c r="X1153" i="7"/>
  <c r="R1153" i="7"/>
  <c r="X1152" i="7"/>
  <c r="R1152" i="7"/>
  <c r="X1151" i="7"/>
  <c r="R1151" i="7"/>
  <c r="B1151" i="7"/>
  <c r="X1150" i="7"/>
  <c r="R1150" i="7"/>
  <c r="X1149" i="7"/>
  <c r="R1149" i="7"/>
  <c r="X1148" i="7"/>
  <c r="R1148" i="7"/>
  <c r="X1147" i="7"/>
  <c r="R1147" i="7"/>
  <c r="X1146" i="7"/>
  <c r="R1146" i="7"/>
  <c r="X1145" i="7"/>
  <c r="R1145" i="7"/>
  <c r="X1144" i="7"/>
  <c r="R1144" i="7"/>
  <c r="X1143" i="7"/>
  <c r="R1143" i="7"/>
  <c r="B1143" i="7"/>
  <c r="X1142" i="7"/>
  <c r="R1142" i="7"/>
  <c r="X1141" i="7"/>
  <c r="R1141" i="7"/>
  <c r="X1140" i="7"/>
  <c r="R1140" i="7"/>
  <c r="X1139" i="7"/>
  <c r="R1139" i="7"/>
  <c r="X1138" i="7"/>
  <c r="R1138" i="7"/>
  <c r="X1137" i="7"/>
  <c r="R1137" i="7"/>
  <c r="X1136" i="7"/>
  <c r="R1136" i="7"/>
  <c r="X1135" i="7"/>
  <c r="R1135" i="7"/>
  <c r="B1135" i="7"/>
  <c r="X1134" i="7"/>
  <c r="R1134" i="7"/>
  <c r="X1133" i="7"/>
  <c r="R1133" i="7"/>
  <c r="X1132" i="7"/>
  <c r="R1132" i="7"/>
  <c r="X1131" i="7"/>
  <c r="R1131" i="7"/>
  <c r="X1130" i="7"/>
  <c r="R1130" i="7"/>
  <c r="X1129" i="7"/>
  <c r="R1129" i="7"/>
  <c r="X1128" i="7"/>
  <c r="R1128" i="7"/>
  <c r="X1127" i="7"/>
  <c r="R1127" i="7"/>
  <c r="B1127" i="7"/>
  <c r="X1126" i="7"/>
  <c r="R1126" i="7"/>
  <c r="X1125" i="7"/>
  <c r="R1125" i="7"/>
  <c r="X1124" i="7"/>
  <c r="R1124" i="7"/>
  <c r="X1123" i="7"/>
  <c r="R1123" i="7"/>
  <c r="X1122" i="7"/>
  <c r="R1122" i="7"/>
  <c r="X1121" i="7"/>
  <c r="R1121" i="7"/>
  <c r="X1120" i="7"/>
  <c r="R1120" i="7"/>
  <c r="X1119" i="7"/>
  <c r="R1119" i="7"/>
  <c r="B1119" i="7"/>
  <c r="X1118" i="7"/>
  <c r="R1118" i="7"/>
  <c r="X1117" i="7"/>
  <c r="R1117" i="7"/>
  <c r="X1116" i="7"/>
  <c r="R1116" i="7"/>
  <c r="X1115" i="7"/>
  <c r="R1115" i="7"/>
  <c r="X1114" i="7"/>
  <c r="R1114" i="7"/>
  <c r="X1113" i="7"/>
  <c r="R1113" i="7"/>
  <c r="X1112" i="7"/>
  <c r="R1112" i="7"/>
  <c r="X1111" i="7"/>
  <c r="R1111" i="7"/>
  <c r="B1111" i="7"/>
  <c r="X1110" i="7"/>
  <c r="R1110" i="7"/>
  <c r="X1109" i="7"/>
  <c r="R1109" i="7"/>
  <c r="X1108" i="7"/>
  <c r="R1108" i="7"/>
  <c r="X1107" i="7"/>
  <c r="R1107" i="7"/>
  <c r="X1106" i="7"/>
  <c r="R1106" i="7"/>
  <c r="X1105" i="7"/>
  <c r="R1105" i="7"/>
  <c r="X1104" i="7"/>
  <c r="R1104" i="7"/>
  <c r="X1103" i="7"/>
  <c r="R1103" i="7"/>
  <c r="B1103" i="7"/>
  <c r="X1102" i="7"/>
  <c r="R1102" i="7"/>
  <c r="X1101" i="7"/>
  <c r="R1101" i="7"/>
  <c r="X1100" i="7"/>
  <c r="R1100" i="7"/>
  <c r="X1099" i="7"/>
  <c r="R1099" i="7"/>
  <c r="X1098" i="7"/>
  <c r="R1098" i="7"/>
  <c r="X1097" i="7"/>
  <c r="R1097" i="7"/>
  <c r="X1096" i="7"/>
  <c r="R1096" i="7"/>
  <c r="X1095" i="7"/>
  <c r="R1095" i="7"/>
  <c r="B1095" i="7"/>
  <c r="X1094" i="7"/>
  <c r="R1094" i="7"/>
  <c r="X1093" i="7"/>
  <c r="R1093" i="7"/>
  <c r="X1092" i="7"/>
  <c r="R1092" i="7"/>
  <c r="X1091" i="7"/>
  <c r="R1091" i="7"/>
  <c r="X1090" i="7"/>
  <c r="R1090" i="7"/>
  <c r="X1089" i="7"/>
  <c r="R1089" i="7"/>
  <c r="X1088" i="7"/>
  <c r="R1088" i="7"/>
  <c r="X1087" i="7"/>
  <c r="R1087" i="7"/>
  <c r="B1087" i="7"/>
  <c r="X1086" i="7"/>
  <c r="R1086" i="7"/>
  <c r="X1085" i="7"/>
  <c r="R1085" i="7"/>
  <c r="X1084" i="7"/>
  <c r="R1084" i="7"/>
  <c r="X1083" i="7"/>
  <c r="R1083" i="7"/>
  <c r="X1082" i="7"/>
  <c r="R1082" i="7"/>
  <c r="X1081" i="7"/>
  <c r="R1081" i="7"/>
  <c r="X1080" i="7"/>
  <c r="R1080" i="7"/>
  <c r="X1079" i="7"/>
  <c r="R1079" i="7"/>
  <c r="B1079" i="7"/>
  <c r="X1078" i="7"/>
  <c r="R1078" i="7"/>
  <c r="X1077" i="7"/>
  <c r="R1077" i="7"/>
  <c r="X1076" i="7"/>
  <c r="R1076" i="7"/>
  <c r="X1075" i="7"/>
  <c r="R1075" i="7"/>
  <c r="X1074" i="7"/>
  <c r="R1074" i="7"/>
  <c r="X1073" i="7"/>
  <c r="R1073" i="7"/>
  <c r="X1072" i="7"/>
  <c r="R1072" i="7"/>
  <c r="X1071" i="7"/>
  <c r="R1071" i="7"/>
  <c r="B1071" i="7"/>
  <c r="X1070" i="7"/>
  <c r="R1070" i="7"/>
  <c r="X1069" i="7"/>
  <c r="R1069" i="7"/>
  <c r="X1068" i="7"/>
  <c r="R1068" i="7"/>
  <c r="X1067" i="7"/>
  <c r="R1067" i="7"/>
  <c r="X1066" i="7"/>
  <c r="R1066" i="7"/>
  <c r="X1065" i="7"/>
  <c r="R1065" i="7"/>
  <c r="X1064" i="7"/>
  <c r="R1064" i="7"/>
  <c r="X1063" i="7"/>
  <c r="R1063" i="7"/>
  <c r="B1063" i="7"/>
  <c r="X1062" i="7"/>
  <c r="R1062" i="7"/>
  <c r="X1061" i="7"/>
  <c r="R1061" i="7"/>
  <c r="X1060" i="7"/>
  <c r="R1060" i="7"/>
  <c r="X1059" i="7"/>
  <c r="R1059" i="7"/>
  <c r="X1058" i="7"/>
  <c r="R1058" i="7"/>
  <c r="X1057" i="7"/>
  <c r="R1057" i="7"/>
  <c r="X1056" i="7"/>
  <c r="R1056" i="7"/>
  <c r="X1055" i="7"/>
  <c r="R1055" i="7"/>
  <c r="B1055" i="7"/>
  <c r="X1054" i="7"/>
  <c r="R1054" i="7"/>
  <c r="X1053" i="7"/>
  <c r="R1053" i="7"/>
  <c r="X1052" i="7"/>
  <c r="R1052" i="7"/>
  <c r="X1051" i="7"/>
  <c r="R1051" i="7"/>
  <c r="X1050" i="7"/>
  <c r="R1050" i="7"/>
  <c r="X1049" i="7"/>
  <c r="R1049" i="7"/>
  <c r="X1048" i="7"/>
  <c r="R1048" i="7"/>
  <c r="X1047" i="7"/>
  <c r="R1047" i="7"/>
  <c r="B1047" i="7"/>
  <c r="X1046" i="7"/>
  <c r="R1046" i="7"/>
  <c r="X1045" i="7"/>
  <c r="R1045" i="7"/>
  <c r="X1044" i="7"/>
  <c r="R1044" i="7"/>
  <c r="X1043" i="7"/>
  <c r="R1043" i="7"/>
  <c r="X1042" i="7"/>
  <c r="R1042" i="7"/>
  <c r="X1041" i="7"/>
  <c r="R1041" i="7"/>
  <c r="X1040" i="7"/>
  <c r="R1040" i="7"/>
  <c r="X1039" i="7"/>
  <c r="R1039" i="7"/>
  <c r="B1039" i="7"/>
  <c r="X1038" i="7"/>
  <c r="R1038" i="7"/>
  <c r="X1037" i="7"/>
  <c r="R1037" i="7"/>
  <c r="X1036" i="7"/>
  <c r="R1036" i="7"/>
  <c r="X1035" i="7"/>
  <c r="R1035" i="7"/>
  <c r="X1034" i="7"/>
  <c r="R1034" i="7"/>
  <c r="X1033" i="7"/>
  <c r="R1033" i="7"/>
  <c r="X1032" i="7"/>
  <c r="R1032" i="7"/>
  <c r="X1031" i="7"/>
  <c r="R1031" i="7"/>
  <c r="B1031" i="7"/>
  <c r="X1030" i="7"/>
  <c r="R1030" i="7"/>
  <c r="X1029" i="7"/>
  <c r="R1029" i="7"/>
  <c r="X1028" i="7"/>
  <c r="R1028" i="7"/>
  <c r="X1027" i="7"/>
  <c r="R1027" i="7"/>
  <c r="X1026" i="7"/>
  <c r="R1026" i="7"/>
  <c r="X1025" i="7"/>
  <c r="R1025" i="7"/>
  <c r="X1024" i="7"/>
  <c r="R1024" i="7"/>
  <c r="X1023" i="7"/>
  <c r="R1023" i="7"/>
  <c r="B1023" i="7"/>
  <c r="X1022" i="7"/>
  <c r="R1022" i="7"/>
  <c r="X1021" i="7"/>
  <c r="R1021" i="7"/>
  <c r="X1020" i="7"/>
  <c r="R1020" i="7"/>
  <c r="X1019" i="7"/>
  <c r="R1019" i="7"/>
  <c r="X1018" i="7"/>
  <c r="R1018" i="7"/>
  <c r="X1017" i="7"/>
  <c r="R1017" i="7"/>
  <c r="X1016" i="7"/>
  <c r="R1016" i="7"/>
  <c r="X1015" i="7"/>
  <c r="R1015" i="7"/>
  <c r="B1015" i="7"/>
  <c r="X1014" i="7"/>
  <c r="R1014" i="7"/>
  <c r="X1013" i="7"/>
  <c r="R1013" i="7"/>
  <c r="X1012" i="7"/>
  <c r="R1012" i="7"/>
  <c r="X1011" i="7"/>
  <c r="R1011" i="7"/>
  <c r="X1010" i="7"/>
  <c r="R1010" i="7"/>
  <c r="X1009" i="7"/>
  <c r="R1009" i="7"/>
  <c r="X1008" i="7"/>
  <c r="R1008" i="7"/>
  <c r="X1007" i="7"/>
  <c r="R1007" i="7"/>
  <c r="B1007" i="7"/>
  <c r="X1006" i="7"/>
  <c r="R1006" i="7"/>
  <c r="X1005" i="7"/>
  <c r="R1005" i="7"/>
  <c r="X1004" i="7"/>
  <c r="R1004" i="7"/>
  <c r="X1003" i="7"/>
  <c r="R1003" i="7"/>
  <c r="X1002" i="7"/>
  <c r="R1002" i="7"/>
  <c r="X1001" i="7"/>
  <c r="R1001" i="7"/>
  <c r="X1000" i="7"/>
  <c r="R1000" i="7"/>
  <c r="X999" i="7"/>
  <c r="R999" i="7"/>
  <c r="B999" i="7"/>
  <c r="X998" i="7"/>
  <c r="R998" i="7"/>
  <c r="X997" i="7"/>
  <c r="R997" i="7"/>
  <c r="X996" i="7"/>
  <c r="R996" i="7"/>
  <c r="X995" i="7"/>
  <c r="R995" i="7"/>
  <c r="X994" i="7"/>
  <c r="R994" i="7"/>
  <c r="X993" i="7"/>
  <c r="R993" i="7"/>
  <c r="X992" i="7"/>
  <c r="R992" i="7"/>
  <c r="X991" i="7"/>
  <c r="R991" i="7"/>
  <c r="B991" i="7"/>
  <c r="X990" i="7"/>
  <c r="R990" i="7"/>
  <c r="X989" i="7"/>
  <c r="R989" i="7"/>
  <c r="X988" i="7"/>
  <c r="R988" i="7"/>
  <c r="X987" i="7"/>
  <c r="R987" i="7"/>
  <c r="X986" i="7"/>
  <c r="R986" i="7"/>
  <c r="X985" i="7"/>
  <c r="R985" i="7"/>
  <c r="X984" i="7"/>
  <c r="R984" i="7"/>
  <c r="X983" i="7"/>
  <c r="R983" i="7"/>
  <c r="B983" i="7"/>
  <c r="X982" i="7"/>
  <c r="R982" i="7"/>
  <c r="X981" i="7"/>
  <c r="R981" i="7"/>
  <c r="X980" i="7"/>
  <c r="R980" i="7"/>
  <c r="X979" i="7"/>
  <c r="R979" i="7"/>
  <c r="X978" i="7"/>
  <c r="R978" i="7"/>
  <c r="X977" i="7"/>
  <c r="R977" i="7"/>
  <c r="X976" i="7"/>
  <c r="R976" i="7"/>
  <c r="X975" i="7"/>
  <c r="R975" i="7"/>
  <c r="B975" i="7"/>
  <c r="X974" i="7"/>
  <c r="R974" i="7"/>
  <c r="X973" i="7"/>
  <c r="R973" i="7"/>
  <c r="X972" i="7"/>
  <c r="R972" i="7"/>
  <c r="X971" i="7"/>
  <c r="R971" i="7"/>
  <c r="X970" i="7"/>
  <c r="R970" i="7"/>
  <c r="X969" i="7"/>
  <c r="R969" i="7"/>
  <c r="X968" i="7"/>
  <c r="R968" i="7"/>
  <c r="X967" i="7"/>
  <c r="R967" i="7"/>
  <c r="B967" i="7"/>
  <c r="X966" i="7"/>
  <c r="R966" i="7"/>
  <c r="X965" i="7"/>
  <c r="R965" i="7"/>
  <c r="X964" i="7"/>
  <c r="R964" i="7"/>
  <c r="X963" i="7"/>
  <c r="R963" i="7"/>
  <c r="X962" i="7"/>
  <c r="R962" i="7"/>
  <c r="X961" i="7"/>
  <c r="R961" i="7"/>
  <c r="X960" i="7"/>
  <c r="R960" i="7"/>
  <c r="X959" i="7"/>
  <c r="R959" i="7"/>
  <c r="B959" i="7"/>
  <c r="X958" i="7"/>
  <c r="R958" i="7"/>
  <c r="X957" i="7"/>
  <c r="R957" i="7"/>
  <c r="X956" i="7"/>
  <c r="R956" i="7"/>
  <c r="X955" i="7"/>
  <c r="R955" i="7"/>
  <c r="X954" i="7"/>
  <c r="R954" i="7"/>
  <c r="X953" i="7"/>
  <c r="R953" i="7"/>
  <c r="X952" i="7"/>
  <c r="R952" i="7"/>
  <c r="X951" i="7"/>
  <c r="R951" i="7"/>
  <c r="B951" i="7"/>
  <c r="X950" i="7"/>
  <c r="R950" i="7"/>
  <c r="X949" i="7"/>
  <c r="R949" i="7"/>
  <c r="X948" i="7"/>
  <c r="R948" i="7"/>
  <c r="X947" i="7"/>
  <c r="R947" i="7"/>
  <c r="X946" i="7"/>
  <c r="R946" i="7"/>
  <c r="X945" i="7"/>
  <c r="R945" i="7"/>
  <c r="X944" i="7"/>
  <c r="R944" i="7"/>
  <c r="X943" i="7"/>
  <c r="R943" i="7"/>
  <c r="B943" i="7"/>
  <c r="X942" i="7"/>
  <c r="R942" i="7"/>
  <c r="X941" i="7"/>
  <c r="R941" i="7"/>
  <c r="X940" i="7"/>
  <c r="R940" i="7"/>
  <c r="X939" i="7"/>
  <c r="R939" i="7"/>
  <c r="X938" i="7"/>
  <c r="R938" i="7"/>
  <c r="X937" i="7"/>
  <c r="R937" i="7"/>
  <c r="X936" i="7"/>
  <c r="R936" i="7"/>
  <c r="X935" i="7"/>
  <c r="R935" i="7"/>
  <c r="B935" i="7"/>
  <c r="X934" i="7"/>
  <c r="R934" i="7"/>
  <c r="X933" i="7"/>
  <c r="R933" i="7"/>
  <c r="X932" i="7"/>
  <c r="R932" i="7"/>
  <c r="X931" i="7"/>
  <c r="R931" i="7"/>
  <c r="X930" i="7"/>
  <c r="R930" i="7"/>
  <c r="X929" i="7"/>
  <c r="R929" i="7"/>
  <c r="X928" i="7"/>
  <c r="R928" i="7"/>
  <c r="X927" i="7"/>
  <c r="R927" i="7"/>
  <c r="B927" i="7"/>
  <c r="X926" i="7"/>
  <c r="R926" i="7"/>
  <c r="X925" i="7"/>
  <c r="R925" i="7"/>
  <c r="X924" i="7"/>
  <c r="R924" i="7"/>
  <c r="X923" i="7"/>
  <c r="R923" i="7"/>
  <c r="X922" i="7"/>
  <c r="R922" i="7"/>
  <c r="X921" i="7"/>
  <c r="R921" i="7"/>
  <c r="X920" i="7"/>
  <c r="R920" i="7"/>
  <c r="X919" i="7"/>
  <c r="R919" i="7"/>
  <c r="B919" i="7"/>
  <c r="X918" i="7"/>
  <c r="R918" i="7"/>
  <c r="X917" i="7"/>
  <c r="R917" i="7"/>
  <c r="X916" i="7"/>
  <c r="R916" i="7"/>
  <c r="X915" i="7"/>
  <c r="R915" i="7"/>
  <c r="X914" i="7"/>
  <c r="R914" i="7"/>
  <c r="X913" i="7"/>
  <c r="R913" i="7"/>
  <c r="X912" i="7"/>
  <c r="R912" i="7"/>
  <c r="X911" i="7"/>
  <c r="R911" i="7"/>
  <c r="B911" i="7"/>
  <c r="X910" i="7"/>
  <c r="R910" i="7"/>
  <c r="X909" i="7"/>
  <c r="R909" i="7"/>
  <c r="X908" i="7"/>
  <c r="R908" i="7"/>
  <c r="X907" i="7"/>
  <c r="R907" i="7"/>
  <c r="X906" i="7"/>
  <c r="R906" i="7"/>
  <c r="X905" i="7"/>
  <c r="R905" i="7"/>
  <c r="X904" i="7"/>
  <c r="R904" i="7"/>
  <c r="X903" i="7"/>
  <c r="R903" i="7"/>
  <c r="B903" i="7"/>
  <c r="X902" i="7"/>
  <c r="R902" i="7"/>
  <c r="X901" i="7"/>
  <c r="R901" i="7"/>
  <c r="X900" i="7"/>
  <c r="R900" i="7"/>
  <c r="X899" i="7"/>
  <c r="R899" i="7"/>
  <c r="X898" i="7"/>
  <c r="R898" i="7"/>
  <c r="X897" i="7"/>
  <c r="R897" i="7"/>
  <c r="X896" i="7"/>
  <c r="R896" i="7"/>
  <c r="X895" i="7"/>
  <c r="R895" i="7"/>
  <c r="B895" i="7"/>
  <c r="X894" i="7"/>
  <c r="R894" i="7"/>
  <c r="X893" i="7"/>
  <c r="R893" i="7"/>
  <c r="X892" i="7"/>
  <c r="R892" i="7"/>
  <c r="X891" i="7"/>
  <c r="R891" i="7"/>
  <c r="X890" i="7"/>
  <c r="R890" i="7"/>
  <c r="X889" i="7"/>
  <c r="R889" i="7"/>
  <c r="X888" i="7"/>
  <c r="R888" i="7"/>
  <c r="X887" i="7"/>
  <c r="R887" i="7"/>
  <c r="B887" i="7"/>
  <c r="X886" i="7"/>
  <c r="R886" i="7"/>
  <c r="X885" i="7"/>
  <c r="R885" i="7"/>
  <c r="X884" i="7"/>
  <c r="R884" i="7"/>
  <c r="X883" i="7"/>
  <c r="R883" i="7"/>
  <c r="X882" i="7"/>
  <c r="R882" i="7"/>
  <c r="X881" i="7"/>
  <c r="R881" i="7"/>
  <c r="X880" i="7"/>
  <c r="R880" i="7"/>
  <c r="X879" i="7"/>
  <c r="R879" i="7"/>
  <c r="B879" i="7"/>
  <c r="X878" i="7"/>
  <c r="R878" i="7"/>
  <c r="X877" i="7"/>
  <c r="R877" i="7"/>
  <c r="X876" i="7"/>
  <c r="R876" i="7"/>
  <c r="X875" i="7"/>
  <c r="R875" i="7"/>
  <c r="X874" i="7"/>
  <c r="R874" i="7"/>
  <c r="X873" i="7"/>
  <c r="R873" i="7"/>
  <c r="X872" i="7"/>
  <c r="R872" i="7"/>
  <c r="X871" i="7"/>
  <c r="R871" i="7"/>
  <c r="B871" i="7"/>
  <c r="X870" i="7"/>
  <c r="R870" i="7"/>
  <c r="X869" i="7"/>
  <c r="R869" i="7"/>
  <c r="X868" i="7"/>
  <c r="R868" i="7"/>
  <c r="X867" i="7"/>
  <c r="R867" i="7"/>
  <c r="X866" i="7"/>
  <c r="R866" i="7"/>
  <c r="X865" i="7"/>
  <c r="R865" i="7"/>
  <c r="X864" i="7"/>
  <c r="R864" i="7"/>
  <c r="X863" i="7"/>
  <c r="R863" i="7"/>
  <c r="B863" i="7"/>
  <c r="X862" i="7"/>
  <c r="R862" i="7"/>
  <c r="X861" i="7"/>
  <c r="R861" i="7"/>
  <c r="X860" i="7"/>
  <c r="R860" i="7"/>
  <c r="X859" i="7"/>
  <c r="R859" i="7"/>
  <c r="X858" i="7"/>
  <c r="R858" i="7"/>
  <c r="X857" i="7"/>
  <c r="R857" i="7"/>
  <c r="X856" i="7"/>
  <c r="R856" i="7"/>
  <c r="X855" i="7"/>
  <c r="R855" i="7"/>
  <c r="B855" i="7"/>
  <c r="X854" i="7"/>
  <c r="R854" i="7"/>
  <c r="X853" i="7"/>
  <c r="R853" i="7"/>
  <c r="X852" i="7"/>
  <c r="R852" i="7"/>
  <c r="X851" i="7"/>
  <c r="R851" i="7"/>
  <c r="X850" i="7"/>
  <c r="R850" i="7"/>
  <c r="X849" i="7"/>
  <c r="R849" i="7"/>
  <c r="X848" i="7"/>
  <c r="R848" i="7"/>
  <c r="X847" i="7"/>
  <c r="R847" i="7"/>
  <c r="B847" i="7"/>
  <c r="X846" i="7"/>
  <c r="R846" i="7"/>
  <c r="X845" i="7"/>
  <c r="R845" i="7"/>
  <c r="X844" i="7"/>
  <c r="R844" i="7"/>
  <c r="X843" i="7"/>
  <c r="R843" i="7"/>
  <c r="X842" i="7"/>
  <c r="R842" i="7"/>
  <c r="X841" i="7"/>
  <c r="R841" i="7"/>
  <c r="X840" i="7"/>
  <c r="R840" i="7"/>
  <c r="X839" i="7"/>
  <c r="R839" i="7"/>
  <c r="B839" i="7"/>
  <c r="X838" i="7"/>
  <c r="R838" i="7"/>
  <c r="X837" i="7"/>
  <c r="R837" i="7"/>
  <c r="X836" i="7"/>
  <c r="R836" i="7"/>
  <c r="X835" i="7"/>
  <c r="R835" i="7"/>
  <c r="X834" i="7"/>
  <c r="R834" i="7"/>
  <c r="X833" i="7"/>
  <c r="R833" i="7"/>
  <c r="X832" i="7"/>
  <c r="R832" i="7"/>
  <c r="X831" i="7"/>
  <c r="R831" i="7"/>
  <c r="B831" i="7"/>
  <c r="X830" i="7"/>
  <c r="R830" i="7"/>
  <c r="X829" i="7"/>
  <c r="R829" i="7"/>
  <c r="X828" i="7"/>
  <c r="R828" i="7"/>
  <c r="X827" i="7"/>
  <c r="R827" i="7"/>
  <c r="X826" i="7"/>
  <c r="R826" i="7"/>
  <c r="X825" i="7"/>
  <c r="R825" i="7"/>
  <c r="X824" i="7"/>
  <c r="R824" i="7"/>
  <c r="X823" i="7"/>
  <c r="R823" i="7"/>
  <c r="B823" i="7"/>
  <c r="X822" i="7"/>
  <c r="R822" i="7"/>
  <c r="X821" i="7"/>
  <c r="R821" i="7"/>
  <c r="X820" i="7"/>
  <c r="R820" i="7"/>
  <c r="X819" i="7"/>
  <c r="R819" i="7"/>
  <c r="X818" i="7"/>
  <c r="R818" i="7"/>
  <c r="X817" i="7"/>
  <c r="R817" i="7"/>
  <c r="X816" i="7"/>
  <c r="R816" i="7"/>
  <c r="X815" i="7"/>
  <c r="R815" i="7"/>
  <c r="B815" i="7"/>
  <c r="X814" i="7"/>
  <c r="R814" i="7"/>
  <c r="X813" i="7"/>
  <c r="R813" i="7"/>
  <c r="X812" i="7"/>
  <c r="R812" i="7"/>
  <c r="X811" i="7"/>
  <c r="R811" i="7"/>
  <c r="X810" i="7"/>
  <c r="R810" i="7"/>
  <c r="X809" i="7"/>
  <c r="R809" i="7"/>
  <c r="X808" i="7"/>
  <c r="R808" i="7"/>
  <c r="X807" i="7"/>
  <c r="R807" i="7"/>
  <c r="B807" i="7"/>
  <c r="X806" i="7"/>
  <c r="R806" i="7"/>
  <c r="X805" i="7"/>
  <c r="R805" i="7"/>
  <c r="X804" i="7"/>
  <c r="R804" i="7"/>
  <c r="X803" i="7"/>
  <c r="R803" i="7"/>
  <c r="X802" i="7"/>
  <c r="R802" i="7"/>
  <c r="X801" i="7"/>
  <c r="R801" i="7"/>
  <c r="X800" i="7"/>
  <c r="R800" i="7"/>
  <c r="X799" i="7"/>
  <c r="R799" i="7"/>
  <c r="B799" i="7"/>
  <c r="X798" i="7"/>
  <c r="R798" i="7"/>
  <c r="X797" i="7"/>
  <c r="R797" i="7"/>
  <c r="X796" i="7"/>
  <c r="R796" i="7"/>
  <c r="X795" i="7"/>
  <c r="R795" i="7"/>
  <c r="X794" i="7"/>
  <c r="R794" i="7"/>
  <c r="X793" i="7"/>
  <c r="R793" i="7"/>
  <c r="X792" i="7"/>
  <c r="R792" i="7"/>
  <c r="X791" i="7"/>
  <c r="R791" i="7"/>
  <c r="B791" i="7"/>
  <c r="X790" i="7"/>
  <c r="R790" i="7"/>
  <c r="X789" i="7"/>
  <c r="R789" i="7"/>
  <c r="X788" i="7"/>
  <c r="R788" i="7"/>
  <c r="X787" i="7"/>
  <c r="R787" i="7"/>
  <c r="X786" i="7"/>
  <c r="R786" i="7"/>
  <c r="X785" i="7"/>
  <c r="R785" i="7"/>
  <c r="X784" i="7"/>
  <c r="R784" i="7"/>
  <c r="X783" i="7"/>
  <c r="R783" i="7"/>
  <c r="B783" i="7"/>
  <c r="X782" i="7"/>
  <c r="R782" i="7"/>
  <c r="X781" i="7"/>
  <c r="R781" i="7"/>
  <c r="X780" i="7"/>
  <c r="R780" i="7"/>
  <c r="X779" i="7"/>
  <c r="R779" i="7"/>
  <c r="X778" i="7"/>
  <c r="R778" i="7"/>
  <c r="X777" i="7"/>
  <c r="R777" i="7"/>
  <c r="X776" i="7"/>
  <c r="R776" i="7"/>
  <c r="X775" i="7"/>
  <c r="R775" i="7"/>
  <c r="B775" i="7"/>
  <c r="X774" i="7"/>
  <c r="R774" i="7"/>
  <c r="X773" i="7"/>
  <c r="R773" i="7"/>
  <c r="X772" i="7"/>
  <c r="R772" i="7"/>
  <c r="X771" i="7"/>
  <c r="R771" i="7"/>
  <c r="X770" i="7"/>
  <c r="R770" i="7"/>
  <c r="X769" i="7"/>
  <c r="R769" i="7"/>
  <c r="X768" i="7"/>
  <c r="R768" i="7"/>
  <c r="X767" i="7"/>
  <c r="R767" i="7"/>
  <c r="B767" i="7"/>
  <c r="X766" i="7"/>
  <c r="R766" i="7"/>
  <c r="X765" i="7"/>
  <c r="R765" i="7"/>
  <c r="X764" i="7"/>
  <c r="R764" i="7"/>
  <c r="X763" i="7"/>
  <c r="R763" i="7"/>
  <c r="X762" i="7"/>
  <c r="R762" i="7"/>
  <c r="X761" i="7"/>
  <c r="R761" i="7"/>
  <c r="X760" i="7"/>
  <c r="R760" i="7"/>
  <c r="X759" i="7"/>
  <c r="R759" i="7"/>
  <c r="B759" i="7"/>
  <c r="X758" i="7"/>
  <c r="R758" i="7"/>
  <c r="X757" i="7"/>
  <c r="R757" i="7"/>
  <c r="X756" i="7"/>
  <c r="R756" i="7"/>
  <c r="X755" i="7"/>
  <c r="R755" i="7"/>
  <c r="X754" i="7"/>
  <c r="R754" i="7"/>
  <c r="X753" i="7"/>
  <c r="R753" i="7"/>
  <c r="X752" i="7"/>
  <c r="R752" i="7"/>
  <c r="X751" i="7"/>
  <c r="R751" i="7"/>
  <c r="B751" i="7"/>
  <c r="X750" i="7"/>
  <c r="R750" i="7"/>
  <c r="X749" i="7"/>
  <c r="R749" i="7"/>
  <c r="X748" i="7"/>
  <c r="R748" i="7"/>
  <c r="X747" i="7"/>
  <c r="R747" i="7"/>
  <c r="X746" i="7"/>
  <c r="R746" i="7"/>
  <c r="X745" i="7"/>
  <c r="R745" i="7"/>
  <c r="X744" i="7"/>
  <c r="R744" i="7"/>
  <c r="X743" i="7"/>
  <c r="R743" i="7"/>
  <c r="B743" i="7"/>
  <c r="X742" i="7"/>
  <c r="R742" i="7"/>
  <c r="X741" i="7"/>
  <c r="R741" i="7"/>
  <c r="X740" i="7"/>
  <c r="R740" i="7"/>
  <c r="X739" i="7"/>
  <c r="R739" i="7"/>
  <c r="X738" i="7"/>
  <c r="R738" i="7"/>
  <c r="X737" i="7"/>
  <c r="R737" i="7"/>
  <c r="X736" i="7"/>
  <c r="R736" i="7"/>
  <c r="X735" i="7"/>
  <c r="R735" i="7"/>
  <c r="B735" i="7"/>
  <c r="X734" i="7"/>
  <c r="R734" i="7"/>
  <c r="X733" i="7"/>
  <c r="R733" i="7"/>
  <c r="X732" i="7"/>
  <c r="R732" i="7"/>
  <c r="X731" i="7"/>
  <c r="R731" i="7"/>
  <c r="X730" i="7"/>
  <c r="R730" i="7"/>
  <c r="X729" i="7"/>
  <c r="R729" i="7"/>
  <c r="X728" i="7"/>
  <c r="R728" i="7"/>
  <c r="X727" i="7"/>
  <c r="R727" i="7"/>
  <c r="B727" i="7"/>
  <c r="X726" i="7"/>
  <c r="R726" i="7"/>
  <c r="X725" i="7"/>
  <c r="R725" i="7"/>
  <c r="X724" i="7"/>
  <c r="R724" i="7"/>
  <c r="X723" i="7"/>
  <c r="R723" i="7"/>
  <c r="X722" i="7"/>
  <c r="R722" i="7"/>
  <c r="X721" i="7"/>
  <c r="R721" i="7"/>
  <c r="X720" i="7"/>
  <c r="R720" i="7"/>
  <c r="X719" i="7"/>
  <c r="R719" i="7"/>
  <c r="B719" i="7"/>
  <c r="X718" i="7"/>
  <c r="R718" i="7"/>
  <c r="X717" i="7"/>
  <c r="R717" i="7"/>
  <c r="X716" i="7"/>
  <c r="R716" i="7"/>
  <c r="X715" i="7"/>
  <c r="R715" i="7"/>
  <c r="X714" i="7"/>
  <c r="R714" i="7"/>
  <c r="X713" i="7"/>
  <c r="R713" i="7"/>
  <c r="X712" i="7"/>
  <c r="R712" i="7"/>
  <c r="X711" i="7"/>
  <c r="R711" i="7"/>
  <c r="B711" i="7"/>
  <c r="X710" i="7"/>
  <c r="R710" i="7"/>
  <c r="X709" i="7"/>
  <c r="R709" i="7"/>
  <c r="X708" i="7"/>
  <c r="R708" i="7"/>
  <c r="X707" i="7"/>
  <c r="R707" i="7"/>
  <c r="X706" i="7"/>
  <c r="R706" i="7"/>
  <c r="X705" i="7"/>
  <c r="R705" i="7"/>
  <c r="X704" i="7"/>
  <c r="R704" i="7"/>
  <c r="X703" i="7"/>
  <c r="R703" i="7"/>
  <c r="B703" i="7"/>
  <c r="X702" i="7"/>
  <c r="R702" i="7"/>
  <c r="X701" i="7"/>
  <c r="R701" i="7"/>
  <c r="X700" i="7"/>
  <c r="R700" i="7"/>
  <c r="X699" i="7"/>
  <c r="R699" i="7"/>
  <c r="X698" i="7"/>
  <c r="R698" i="7"/>
  <c r="X697" i="7"/>
  <c r="R697" i="7"/>
  <c r="X696" i="7"/>
  <c r="R696" i="7"/>
  <c r="X695" i="7"/>
  <c r="R695" i="7"/>
  <c r="B695" i="7"/>
  <c r="X694" i="7"/>
  <c r="R694" i="7"/>
  <c r="X693" i="7"/>
  <c r="R693" i="7"/>
  <c r="X692" i="7"/>
  <c r="R692" i="7"/>
  <c r="X691" i="7"/>
  <c r="R691" i="7"/>
  <c r="X690" i="7"/>
  <c r="R690" i="7"/>
  <c r="X689" i="7"/>
  <c r="R689" i="7"/>
  <c r="X688" i="7"/>
  <c r="R688" i="7"/>
  <c r="X687" i="7"/>
  <c r="R687" i="7"/>
  <c r="B687" i="7"/>
  <c r="X686" i="7"/>
  <c r="R686" i="7"/>
  <c r="X685" i="7"/>
  <c r="R685" i="7"/>
  <c r="X684" i="7"/>
  <c r="R684" i="7"/>
  <c r="X683" i="7"/>
  <c r="R683" i="7"/>
  <c r="X682" i="7"/>
  <c r="R682" i="7"/>
  <c r="X681" i="7"/>
  <c r="R681" i="7"/>
  <c r="X680" i="7"/>
  <c r="R680" i="7"/>
  <c r="X679" i="7"/>
  <c r="R679" i="7"/>
  <c r="B679" i="7"/>
  <c r="X678" i="7"/>
  <c r="R678" i="7"/>
  <c r="X677" i="7"/>
  <c r="R677" i="7"/>
  <c r="X676" i="7"/>
  <c r="L35" i="7" s="1"/>
  <c r="R676" i="7"/>
  <c r="X675" i="7"/>
  <c r="R675" i="7"/>
  <c r="X674" i="7"/>
  <c r="R674" i="7"/>
  <c r="X673" i="7"/>
  <c r="R673" i="7"/>
  <c r="X672" i="7"/>
  <c r="R672" i="7"/>
  <c r="X671" i="7"/>
  <c r="Q38" i="7" s="1"/>
  <c r="R671" i="7"/>
  <c r="B671" i="7"/>
  <c r="X670" i="7"/>
  <c r="X669" i="7"/>
  <c r="X668" i="7"/>
  <c r="X667" i="7"/>
  <c r="X666" i="7"/>
  <c r="X665" i="7"/>
  <c r="X664" i="7"/>
  <c r="X663" i="7"/>
  <c r="X662" i="7"/>
  <c r="X661" i="7"/>
  <c r="X660" i="7"/>
  <c r="X659" i="7"/>
  <c r="X658" i="7"/>
  <c r="X657" i="7"/>
  <c r="X656" i="7"/>
  <c r="X655" i="7"/>
  <c r="X654" i="7"/>
  <c r="X653" i="7"/>
  <c r="X652" i="7"/>
  <c r="X651" i="7"/>
  <c r="X650" i="7"/>
  <c r="X649" i="7"/>
  <c r="X648" i="7"/>
  <c r="X647" i="7"/>
  <c r="X646" i="7"/>
  <c r="X645" i="7"/>
  <c r="X644" i="7"/>
  <c r="X643" i="7"/>
  <c r="X642" i="7"/>
  <c r="X641" i="7"/>
  <c r="X640" i="7"/>
  <c r="X639" i="7"/>
  <c r="X638" i="7"/>
  <c r="X637" i="7"/>
  <c r="X636" i="7"/>
  <c r="X635" i="7"/>
  <c r="X634" i="7"/>
  <c r="X633" i="7"/>
  <c r="X632" i="7"/>
  <c r="X631" i="7"/>
  <c r="X630" i="7"/>
  <c r="X629" i="7"/>
  <c r="X628" i="7"/>
  <c r="X627" i="7"/>
  <c r="X626" i="7"/>
  <c r="X625" i="7"/>
  <c r="X624" i="7"/>
  <c r="X623" i="7"/>
  <c r="X622" i="7"/>
  <c r="X621" i="7"/>
  <c r="X620" i="7"/>
  <c r="X619" i="7"/>
  <c r="X618" i="7"/>
  <c r="X617" i="7"/>
  <c r="X616" i="7"/>
  <c r="X615" i="7"/>
  <c r="X614" i="7"/>
  <c r="X613" i="7"/>
  <c r="X612" i="7"/>
  <c r="X611" i="7"/>
  <c r="X610" i="7"/>
  <c r="X609" i="7"/>
  <c r="X608" i="7"/>
  <c r="X607" i="7"/>
  <c r="X606" i="7"/>
  <c r="X605" i="7"/>
  <c r="X604" i="7"/>
  <c r="X603" i="7"/>
  <c r="X602" i="7"/>
  <c r="X601" i="7"/>
  <c r="X600" i="7"/>
  <c r="X599" i="7"/>
  <c r="X598" i="7"/>
  <c r="X597" i="7"/>
  <c r="X596" i="7"/>
  <c r="X595" i="7"/>
  <c r="X594" i="7"/>
  <c r="X593" i="7"/>
  <c r="X592" i="7"/>
  <c r="X591" i="7"/>
  <c r="X590" i="7"/>
  <c r="X589" i="7"/>
  <c r="X588" i="7"/>
  <c r="X587" i="7"/>
  <c r="X586" i="7"/>
  <c r="X585" i="7"/>
  <c r="X584" i="7"/>
  <c r="X583" i="7"/>
  <c r="X582" i="7"/>
  <c r="X581" i="7"/>
  <c r="X580" i="7"/>
  <c r="X579" i="7"/>
  <c r="X578" i="7"/>
  <c r="X577" i="7"/>
  <c r="X576" i="7"/>
  <c r="X575" i="7"/>
  <c r="X574" i="7"/>
  <c r="X573" i="7"/>
  <c r="X572" i="7"/>
  <c r="X571" i="7"/>
  <c r="X570" i="7"/>
  <c r="X569" i="7"/>
  <c r="X568" i="7"/>
  <c r="X567" i="7"/>
  <c r="X566" i="7"/>
  <c r="X565" i="7"/>
  <c r="X564" i="7"/>
  <c r="X563" i="7"/>
  <c r="X562" i="7"/>
  <c r="X561" i="7"/>
  <c r="X560" i="7"/>
  <c r="X559" i="7"/>
  <c r="X558" i="7"/>
  <c r="X557" i="7"/>
  <c r="X556" i="7"/>
  <c r="X555" i="7"/>
  <c r="X554" i="7"/>
  <c r="X553" i="7"/>
  <c r="X552" i="7"/>
  <c r="X551" i="7"/>
  <c r="X550" i="7"/>
  <c r="X549" i="7"/>
  <c r="X548" i="7"/>
  <c r="X547" i="7"/>
  <c r="X546" i="7"/>
  <c r="X545" i="7"/>
  <c r="X544" i="7"/>
  <c r="X543" i="7"/>
  <c r="X542" i="7"/>
  <c r="X541" i="7"/>
  <c r="X540" i="7"/>
  <c r="X539" i="7"/>
  <c r="X538" i="7"/>
  <c r="X537" i="7"/>
  <c r="X536" i="7"/>
  <c r="X535" i="7"/>
  <c r="X534" i="7"/>
  <c r="X533" i="7"/>
  <c r="X532" i="7"/>
  <c r="X531" i="7"/>
  <c r="X530" i="7"/>
  <c r="X529" i="7"/>
  <c r="X528" i="7"/>
  <c r="X527" i="7"/>
  <c r="X526" i="7"/>
  <c r="X525" i="7"/>
  <c r="X524" i="7"/>
  <c r="X523" i="7"/>
  <c r="X522" i="7"/>
  <c r="X521" i="7"/>
  <c r="X520" i="7"/>
  <c r="X519" i="7"/>
  <c r="X518" i="7"/>
  <c r="X517" i="7"/>
  <c r="X516" i="7"/>
  <c r="X515" i="7"/>
  <c r="X514" i="7"/>
  <c r="X513" i="7"/>
  <c r="X512" i="7"/>
  <c r="X511" i="7"/>
  <c r="X510" i="7"/>
  <c r="X509" i="7"/>
  <c r="X508" i="7"/>
  <c r="X507" i="7"/>
  <c r="X506" i="7"/>
  <c r="X505" i="7"/>
  <c r="X504" i="7"/>
  <c r="X503" i="7"/>
  <c r="X502" i="7"/>
  <c r="X501" i="7"/>
  <c r="X500" i="7"/>
  <c r="X499" i="7"/>
  <c r="X498" i="7"/>
  <c r="X497" i="7"/>
  <c r="X496" i="7"/>
  <c r="X495" i="7"/>
  <c r="X494" i="7"/>
  <c r="X493" i="7"/>
  <c r="X492" i="7"/>
  <c r="X491" i="7"/>
  <c r="X490" i="7"/>
  <c r="X489" i="7"/>
  <c r="X488" i="7"/>
  <c r="X487" i="7"/>
  <c r="X486" i="7"/>
  <c r="X485" i="7"/>
  <c r="X484" i="7"/>
  <c r="X483" i="7"/>
  <c r="X482" i="7"/>
  <c r="X481" i="7"/>
  <c r="X480" i="7"/>
  <c r="X479" i="7"/>
  <c r="X478" i="7"/>
  <c r="X477" i="7"/>
  <c r="X476" i="7"/>
  <c r="X475" i="7"/>
  <c r="X474" i="7"/>
  <c r="X473" i="7"/>
  <c r="X472" i="7"/>
  <c r="X471" i="7"/>
  <c r="X470" i="7"/>
  <c r="X469" i="7"/>
  <c r="X468" i="7"/>
  <c r="X467" i="7"/>
  <c r="X466" i="7"/>
  <c r="X465" i="7"/>
  <c r="X464" i="7"/>
  <c r="X463" i="7"/>
  <c r="X462" i="7"/>
  <c r="X461" i="7"/>
  <c r="X460" i="7"/>
  <c r="X459" i="7"/>
  <c r="X458" i="7"/>
  <c r="X457" i="7"/>
  <c r="X456" i="7"/>
  <c r="X455" i="7"/>
  <c r="X454" i="7"/>
  <c r="X453" i="7"/>
  <c r="X452" i="7"/>
  <c r="X451" i="7"/>
  <c r="X450" i="7"/>
  <c r="X449" i="7"/>
  <c r="X448" i="7"/>
  <c r="X447" i="7"/>
  <c r="X446" i="7"/>
  <c r="X445" i="7"/>
  <c r="X444" i="7"/>
  <c r="X443" i="7"/>
  <c r="X442" i="7"/>
  <c r="X441" i="7"/>
  <c r="X440" i="7"/>
  <c r="X439" i="7"/>
  <c r="X438" i="7"/>
  <c r="X437" i="7"/>
  <c r="X436" i="7"/>
  <c r="X435" i="7"/>
  <c r="X434" i="7"/>
  <c r="X433" i="7"/>
  <c r="X432" i="7"/>
  <c r="X431" i="7"/>
  <c r="F11" i="39"/>
  <c r="G11" i="39"/>
  <c r="H11" i="39"/>
  <c r="E11" i="39"/>
  <c r="O35" i="7" l="1"/>
  <c r="P36" i="7"/>
  <c r="Q37" i="7"/>
  <c r="F35" i="7"/>
  <c r="P35" i="7"/>
  <c r="Q36" i="7"/>
  <c r="G38" i="7"/>
  <c r="F36" i="7"/>
  <c r="Q35" i="7"/>
  <c r="G37" i="7"/>
  <c r="H38" i="7"/>
  <c r="F37" i="7"/>
  <c r="G36" i="7"/>
  <c r="H37" i="7"/>
  <c r="I38" i="7"/>
  <c r="F38" i="7"/>
  <c r="H36" i="7"/>
  <c r="I37" i="7"/>
  <c r="J38" i="7"/>
  <c r="H35" i="7"/>
  <c r="I36" i="7"/>
  <c r="J37" i="7"/>
  <c r="K38" i="7"/>
  <c r="J36" i="7"/>
  <c r="K37" i="7"/>
  <c r="L38" i="7"/>
  <c r="K36" i="7"/>
  <c r="L37" i="7"/>
  <c r="M38" i="7"/>
  <c r="I35" i="7"/>
  <c r="J35" i="7"/>
  <c r="K35" i="7"/>
  <c r="L36" i="7"/>
  <c r="M37" i="7"/>
  <c r="N38" i="7"/>
  <c r="M36" i="7"/>
  <c r="N37" i="7"/>
  <c r="O38" i="7"/>
  <c r="N35" i="7"/>
  <c r="O36" i="7"/>
  <c r="P37" i="7"/>
  <c r="E11" i="30"/>
  <c r="D5" i="30" s="1"/>
  <c r="F11" i="30"/>
  <c r="G11" i="30"/>
  <c r="H11" i="30"/>
  <c r="I11" i="30"/>
  <c r="J11" i="30"/>
  <c r="D11" i="30"/>
  <c r="D151" i="39"/>
  <c r="D152" i="39"/>
  <c r="D153" i="39"/>
  <c r="D154" i="39"/>
  <c r="D155" i="39"/>
  <c r="D156" i="39"/>
  <c r="D157" i="39"/>
  <c r="D158" i="39"/>
  <c r="D159" i="39"/>
  <c r="D160" i="39"/>
  <c r="D161" i="39"/>
  <c r="D162" i="39"/>
  <c r="D163" i="39"/>
  <c r="D164" i="39"/>
  <c r="D165" i="39"/>
  <c r="D166" i="39"/>
  <c r="D167" i="39"/>
  <c r="D168" i="39"/>
  <c r="D169" i="39"/>
  <c r="D170" i="39"/>
  <c r="D171" i="39"/>
  <c r="D172" i="39"/>
  <c r="D173" i="39"/>
  <c r="D174" i="39"/>
  <c r="D175" i="39"/>
  <c r="D176" i="39"/>
  <c r="D177" i="39"/>
  <c r="D178" i="39"/>
  <c r="D179" i="39"/>
  <c r="D180" i="39"/>
  <c r="D181" i="39"/>
  <c r="D182" i="39"/>
  <c r="D183" i="39"/>
  <c r="D184" i="39"/>
  <c r="D185" i="39"/>
  <c r="D186" i="39"/>
  <c r="D187" i="39"/>
  <c r="D188" i="39"/>
  <c r="D189" i="39"/>
  <c r="D190" i="39"/>
  <c r="D191" i="39"/>
  <c r="D192" i="39"/>
  <c r="D193" i="39"/>
  <c r="D194" i="39"/>
  <c r="D195" i="39"/>
  <c r="D196" i="39"/>
  <c r="D197" i="39"/>
  <c r="D198" i="39"/>
  <c r="D199" i="39"/>
  <c r="D200" i="39"/>
  <c r="D201" i="39"/>
  <c r="B113" i="35"/>
  <c r="B125" i="35"/>
  <c r="B137" i="35"/>
  <c r="B149" i="35"/>
  <c r="B161" i="35"/>
  <c r="B173" i="35"/>
  <c r="B185" i="35"/>
  <c r="B197" i="35"/>
  <c r="B209" i="35"/>
  <c r="B221" i="35"/>
  <c r="B233" i="35"/>
  <c r="B245" i="35"/>
  <c r="B257" i="35"/>
  <c r="B269" i="35"/>
  <c r="B281" i="35"/>
  <c r="B293" i="35"/>
  <c r="B305" i="35"/>
  <c r="B317" i="35"/>
  <c r="B329" i="35"/>
  <c r="B341" i="35"/>
  <c r="B353" i="35"/>
  <c r="B365" i="35"/>
  <c r="B377" i="35"/>
  <c r="B389" i="35"/>
  <c r="B401" i="35"/>
  <c r="B413" i="35"/>
  <c r="B425" i="35"/>
  <c r="B437" i="35"/>
  <c r="B449" i="35"/>
  <c r="B461" i="35"/>
  <c r="B473" i="35"/>
  <c r="B485" i="35"/>
  <c r="B497" i="35"/>
  <c r="B509" i="35"/>
  <c r="B521" i="35"/>
  <c r="B533" i="35"/>
  <c r="B545" i="35"/>
  <c r="B557" i="35"/>
  <c r="B569" i="35"/>
  <c r="B581" i="35"/>
  <c r="B593" i="35"/>
  <c r="B605" i="35"/>
  <c r="B29" i="35"/>
  <c r="B41" i="35"/>
  <c r="B53" i="35"/>
  <c r="B65" i="35"/>
  <c r="B77" i="35"/>
  <c r="B89" i="35"/>
  <c r="B101" i="35"/>
  <c r="B100" i="41"/>
  <c r="C100" i="41"/>
  <c r="B101" i="41"/>
  <c r="C101" i="41"/>
  <c r="B102" i="41"/>
  <c r="C102" i="41"/>
  <c r="B103" i="41"/>
  <c r="C103" i="41"/>
  <c r="B104" i="41"/>
  <c r="C104" i="41"/>
  <c r="B105" i="41"/>
  <c r="C105" i="41"/>
  <c r="B106" i="41"/>
  <c r="C106" i="41"/>
  <c r="B107" i="41"/>
  <c r="C107" i="41"/>
  <c r="B108" i="41"/>
  <c r="C108" i="41"/>
  <c r="B109" i="41"/>
  <c r="C109" i="41"/>
  <c r="B110" i="41"/>
  <c r="C110" i="41"/>
  <c r="B111" i="41"/>
  <c r="C111" i="41"/>
  <c r="B112" i="41"/>
  <c r="C112" i="41"/>
  <c r="B113" i="41"/>
  <c r="C113" i="41"/>
  <c r="B114" i="41"/>
  <c r="C114" i="41"/>
  <c r="B115" i="41"/>
  <c r="C115" i="41"/>
  <c r="B116" i="41"/>
  <c r="C116" i="41"/>
  <c r="B117" i="41"/>
  <c r="C117" i="41"/>
  <c r="B118" i="41"/>
  <c r="C118" i="41"/>
  <c r="B119" i="41"/>
  <c r="C119" i="41"/>
  <c r="B120" i="41"/>
  <c r="C120" i="41"/>
  <c r="B121" i="41"/>
  <c r="C121" i="41"/>
  <c r="B122" i="41"/>
  <c r="C122" i="41"/>
  <c r="B123" i="41"/>
  <c r="C123" i="41"/>
  <c r="B124" i="41"/>
  <c r="C124" i="41"/>
  <c r="B125" i="41"/>
  <c r="C125" i="41"/>
  <c r="B126" i="41"/>
  <c r="C126" i="41"/>
  <c r="B127" i="41"/>
  <c r="C127" i="41"/>
  <c r="B128" i="41"/>
  <c r="C128" i="41"/>
  <c r="B129" i="41"/>
  <c r="C129" i="41"/>
  <c r="B130" i="41"/>
  <c r="C130" i="41"/>
  <c r="B131" i="41"/>
  <c r="C131" i="41"/>
  <c r="B132" i="41"/>
  <c r="C132" i="41"/>
  <c r="B133" i="41"/>
  <c r="C133" i="41"/>
  <c r="B134" i="41"/>
  <c r="C134" i="41"/>
  <c r="B135" i="41"/>
  <c r="C135" i="41"/>
  <c r="B136" i="41"/>
  <c r="C136" i="41"/>
  <c r="B137" i="41"/>
  <c r="C137" i="41"/>
  <c r="B138" i="41"/>
  <c r="C138" i="41"/>
  <c r="B139" i="41"/>
  <c r="C139" i="41"/>
  <c r="B140" i="41"/>
  <c r="C140" i="41"/>
  <c r="B141" i="41"/>
  <c r="C141" i="41"/>
  <c r="B142" i="41"/>
  <c r="C142" i="41"/>
  <c r="B143" i="41"/>
  <c r="C143" i="41"/>
  <c r="B144" i="41"/>
  <c r="C144" i="41"/>
  <c r="B145" i="41"/>
  <c r="C145" i="41"/>
  <c r="B146" i="41"/>
  <c r="C146" i="41"/>
  <c r="B147" i="41"/>
  <c r="C147" i="41"/>
  <c r="B148" i="41"/>
  <c r="C148" i="41"/>
  <c r="B149" i="41"/>
  <c r="C149" i="41"/>
  <c r="B150" i="41"/>
  <c r="C150" i="41"/>
  <c r="D7" i="39"/>
  <c r="C7" i="39"/>
  <c r="B11" i="35"/>
  <c r="B35" i="7"/>
  <c r="A11" i="35" l="1"/>
  <c r="B7" i="34"/>
  <c r="B6" i="35"/>
  <c r="R670" i="7"/>
  <c r="R669" i="7"/>
  <c r="R668" i="7"/>
  <c r="R667" i="7"/>
  <c r="R666" i="7"/>
  <c r="R665" i="7"/>
  <c r="R664" i="7"/>
  <c r="R663" i="7"/>
  <c r="B663" i="7"/>
  <c r="R662" i="7"/>
  <c r="R661" i="7"/>
  <c r="R660" i="7"/>
  <c r="R659" i="7"/>
  <c r="R658" i="7"/>
  <c r="R657" i="7"/>
  <c r="R656" i="7"/>
  <c r="R655" i="7"/>
  <c r="B655" i="7"/>
  <c r="R654" i="7"/>
  <c r="R653" i="7"/>
  <c r="R652" i="7"/>
  <c r="R651" i="7"/>
  <c r="R650" i="7"/>
  <c r="R649" i="7"/>
  <c r="R648" i="7"/>
  <c r="R647" i="7"/>
  <c r="B647" i="7"/>
  <c r="R646" i="7"/>
  <c r="R645" i="7"/>
  <c r="R644" i="7"/>
  <c r="R643" i="7"/>
  <c r="R642" i="7"/>
  <c r="R641" i="7"/>
  <c r="R640" i="7"/>
  <c r="R639" i="7"/>
  <c r="B639" i="7"/>
  <c r="R638" i="7"/>
  <c r="R637" i="7"/>
  <c r="R636" i="7"/>
  <c r="R635" i="7"/>
  <c r="R634" i="7"/>
  <c r="R633" i="7"/>
  <c r="R632" i="7"/>
  <c r="R631" i="7"/>
  <c r="B631" i="7"/>
  <c r="R630" i="7"/>
  <c r="R629" i="7"/>
  <c r="R628" i="7"/>
  <c r="R627" i="7"/>
  <c r="R626" i="7"/>
  <c r="R625" i="7"/>
  <c r="R624" i="7"/>
  <c r="R623" i="7"/>
  <c r="B623" i="7"/>
  <c r="R622" i="7"/>
  <c r="R621" i="7"/>
  <c r="R620" i="7"/>
  <c r="R619" i="7"/>
  <c r="R618" i="7"/>
  <c r="R617" i="7"/>
  <c r="R616" i="7"/>
  <c r="R615" i="7"/>
  <c r="B615" i="7"/>
  <c r="R614" i="7"/>
  <c r="R613" i="7"/>
  <c r="R612" i="7"/>
  <c r="R611" i="7"/>
  <c r="R610" i="7"/>
  <c r="R609" i="7"/>
  <c r="R608" i="7"/>
  <c r="R607" i="7"/>
  <c r="B607" i="7"/>
  <c r="R606" i="7"/>
  <c r="R605" i="7"/>
  <c r="R604" i="7"/>
  <c r="R603" i="7"/>
  <c r="R602" i="7"/>
  <c r="R601" i="7"/>
  <c r="R600" i="7"/>
  <c r="R599" i="7"/>
  <c r="B599" i="7"/>
  <c r="R598" i="7"/>
  <c r="R597" i="7"/>
  <c r="R596" i="7"/>
  <c r="R595" i="7"/>
  <c r="R594" i="7"/>
  <c r="R593" i="7"/>
  <c r="R592" i="7"/>
  <c r="R591" i="7"/>
  <c r="B591" i="7"/>
  <c r="R590" i="7"/>
  <c r="R589" i="7"/>
  <c r="R588" i="7"/>
  <c r="R587" i="7"/>
  <c r="R586" i="7"/>
  <c r="R585" i="7"/>
  <c r="R584" i="7"/>
  <c r="R583" i="7"/>
  <c r="B583" i="7"/>
  <c r="R582" i="7"/>
  <c r="R581" i="7"/>
  <c r="R580" i="7"/>
  <c r="R579" i="7"/>
  <c r="R578" i="7"/>
  <c r="R577" i="7"/>
  <c r="R576" i="7"/>
  <c r="R575" i="7"/>
  <c r="B575" i="7"/>
  <c r="R574" i="7"/>
  <c r="R573" i="7"/>
  <c r="R572" i="7"/>
  <c r="R571" i="7"/>
  <c r="R570" i="7"/>
  <c r="R569" i="7"/>
  <c r="R568" i="7"/>
  <c r="R567" i="7"/>
  <c r="B567" i="7"/>
  <c r="R566" i="7"/>
  <c r="R565" i="7"/>
  <c r="R564" i="7"/>
  <c r="R563" i="7"/>
  <c r="R562" i="7"/>
  <c r="R561" i="7"/>
  <c r="R560" i="7"/>
  <c r="R559" i="7"/>
  <c r="B559" i="7"/>
  <c r="R558" i="7"/>
  <c r="R557" i="7"/>
  <c r="R556" i="7"/>
  <c r="R555" i="7"/>
  <c r="R554" i="7"/>
  <c r="R553" i="7"/>
  <c r="R552" i="7"/>
  <c r="R551" i="7"/>
  <c r="B551" i="7"/>
  <c r="R550" i="7"/>
  <c r="R549" i="7"/>
  <c r="R548" i="7"/>
  <c r="R547" i="7"/>
  <c r="R546" i="7"/>
  <c r="R545" i="7"/>
  <c r="R544" i="7"/>
  <c r="R543" i="7"/>
  <c r="B543" i="7"/>
  <c r="R542" i="7"/>
  <c r="R541" i="7"/>
  <c r="R540" i="7"/>
  <c r="R539" i="7"/>
  <c r="R538" i="7"/>
  <c r="R537" i="7"/>
  <c r="R536" i="7"/>
  <c r="R535" i="7"/>
  <c r="B535" i="7"/>
  <c r="R534" i="7"/>
  <c r="R533" i="7"/>
  <c r="R532" i="7"/>
  <c r="R531" i="7"/>
  <c r="R530" i="7"/>
  <c r="R529" i="7"/>
  <c r="R528" i="7"/>
  <c r="R527" i="7"/>
  <c r="B527" i="7"/>
  <c r="R526" i="7"/>
  <c r="R525" i="7"/>
  <c r="R524" i="7"/>
  <c r="R523" i="7"/>
  <c r="R522" i="7"/>
  <c r="R521" i="7"/>
  <c r="R520" i="7"/>
  <c r="R519" i="7"/>
  <c r="B519" i="7"/>
  <c r="R518" i="7"/>
  <c r="R517" i="7"/>
  <c r="R516" i="7"/>
  <c r="R515" i="7"/>
  <c r="R514" i="7"/>
  <c r="R513" i="7"/>
  <c r="R512" i="7"/>
  <c r="R511" i="7"/>
  <c r="B511" i="7"/>
  <c r="R510" i="7"/>
  <c r="R509" i="7"/>
  <c r="R508" i="7"/>
  <c r="R507" i="7"/>
  <c r="R506" i="7"/>
  <c r="R505" i="7"/>
  <c r="R504" i="7"/>
  <c r="R503" i="7"/>
  <c r="B503" i="7"/>
  <c r="R502" i="7"/>
  <c r="R501" i="7"/>
  <c r="R500" i="7"/>
  <c r="R499" i="7"/>
  <c r="R498" i="7"/>
  <c r="R497" i="7"/>
  <c r="R496" i="7"/>
  <c r="R495" i="7"/>
  <c r="B495" i="7"/>
  <c r="R494" i="7"/>
  <c r="R493" i="7"/>
  <c r="R492" i="7"/>
  <c r="R491" i="7"/>
  <c r="R490" i="7"/>
  <c r="R489" i="7"/>
  <c r="R488" i="7"/>
  <c r="R487" i="7"/>
  <c r="B487" i="7"/>
  <c r="R486" i="7"/>
  <c r="R485" i="7"/>
  <c r="R484" i="7"/>
  <c r="R483" i="7"/>
  <c r="R482" i="7"/>
  <c r="R481" i="7"/>
  <c r="R480" i="7"/>
  <c r="R479" i="7"/>
  <c r="B479" i="7"/>
  <c r="R478" i="7"/>
  <c r="R477" i="7"/>
  <c r="R476" i="7"/>
  <c r="R475" i="7"/>
  <c r="R474" i="7"/>
  <c r="R473" i="7"/>
  <c r="R472" i="7"/>
  <c r="R471" i="7"/>
  <c r="B471" i="7"/>
  <c r="R470" i="7"/>
  <c r="R469" i="7"/>
  <c r="R468" i="7"/>
  <c r="R467" i="7"/>
  <c r="R466" i="7"/>
  <c r="R465" i="7"/>
  <c r="R464" i="7"/>
  <c r="R463" i="7"/>
  <c r="B463" i="7"/>
  <c r="R462" i="7"/>
  <c r="R461" i="7"/>
  <c r="R460" i="7"/>
  <c r="R459" i="7"/>
  <c r="R458" i="7"/>
  <c r="R457" i="7"/>
  <c r="R456" i="7"/>
  <c r="R455" i="7"/>
  <c r="B455" i="7"/>
  <c r="R454" i="7"/>
  <c r="R453" i="7"/>
  <c r="R452" i="7"/>
  <c r="R451" i="7"/>
  <c r="R450" i="7"/>
  <c r="R449" i="7"/>
  <c r="R448" i="7"/>
  <c r="R447" i="7"/>
  <c r="B447" i="7"/>
  <c r="R446" i="7"/>
  <c r="R445" i="7"/>
  <c r="R444" i="7"/>
  <c r="R443" i="7"/>
  <c r="R442" i="7"/>
  <c r="R441" i="7"/>
  <c r="R440" i="7"/>
  <c r="R439" i="7"/>
  <c r="B439" i="7"/>
  <c r="R438" i="7"/>
  <c r="R437" i="7"/>
  <c r="R436" i="7"/>
  <c r="R435" i="7"/>
  <c r="R434" i="7"/>
  <c r="R433" i="7"/>
  <c r="R432" i="7"/>
  <c r="R431" i="7"/>
  <c r="B431" i="7"/>
  <c r="A35" i="7"/>
  <c r="J12" i="13" l="1"/>
  <c r="K12" i="13"/>
  <c r="J13" i="13"/>
  <c r="K13" i="13"/>
  <c r="J14" i="13"/>
  <c r="K14" i="13"/>
  <c r="J15" i="13"/>
  <c r="K15" i="13"/>
  <c r="J16" i="13"/>
  <c r="K16" i="13"/>
  <c r="J17" i="13"/>
  <c r="K17" i="13"/>
  <c r="J18" i="13"/>
  <c r="K18" i="13"/>
  <c r="J19" i="13"/>
  <c r="K19" i="13"/>
  <c r="J20" i="13"/>
  <c r="K20" i="13"/>
  <c r="J21" i="13"/>
  <c r="K21" i="13"/>
  <c r="J22" i="13"/>
  <c r="K22" i="13"/>
  <c r="J23" i="13"/>
  <c r="K23" i="13"/>
  <c r="J24" i="13"/>
  <c r="K24" i="13"/>
  <c r="J25" i="13"/>
  <c r="K25" i="13"/>
  <c r="J26" i="13"/>
  <c r="K26" i="13"/>
  <c r="J27" i="13"/>
  <c r="K27" i="13"/>
  <c r="J28" i="13"/>
  <c r="K28" i="13"/>
  <c r="J29" i="13"/>
  <c r="K29" i="13"/>
  <c r="J30" i="13"/>
  <c r="K30" i="13"/>
  <c r="J31" i="13"/>
  <c r="K31" i="13"/>
  <c r="J32" i="13"/>
  <c r="K32" i="13"/>
  <c r="J33" i="13"/>
  <c r="K33" i="13"/>
  <c r="J34" i="13"/>
  <c r="K34" i="13"/>
  <c r="J35" i="13"/>
  <c r="K35" i="13"/>
  <c r="J36" i="13"/>
  <c r="K36" i="13"/>
  <c r="J37" i="13"/>
  <c r="K37" i="13"/>
  <c r="J38" i="13"/>
  <c r="K38" i="13"/>
  <c r="J39" i="13"/>
  <c r="K39" i="13"/>
  <c r="J40" i="13"/>
  <c r="K40" i="13"/>
  <c r="J41" i="13"/>
  <c r="K41" i="13"/>
  <c r="J42" i="13"/>
  <c r="K42" i="13"/>
  <c r="J43" i="13"/>
  <c r="K43" i="13"/>
  <c r="J44" i="13"/>
  <c r="K44" i="13"/>
  <c r="J45" i="13"/>
  <c r="K45" i="13"/>
  <c r="J46" i="13"/>
  <c r="K46" i="13"/>
  <c r="J47" i="13"/>
  <c r="K47" i="13"/>
  <c r="J48" i="13"/>
  <c r="K48" i="13"/>
  <c r="J49" i="13"/>
  <c r="K49" i="13"/>
  <c r="J50" i="13"/>
  <c r="K50" i="13"/>
  <c r="J51" i="13"/>
  <c r="K51" i="13"/>
  <c r="J52" i="13"/>
  <c r="K52" i="13"/>
  <c r="J53" i="13"/>
  <c r="K53" i="13"/>
  <c r="J54" i="13"/>
  <c r="K54" i="13"/>
  <c r="J55" i="13"/>
  <c r="K55" i="13"/>
  <c r="J56" i="13"/>
  <c r="K56" i="13"/>
  <c r="J57" i="13"/>
  <c r="K57" i="13"/>
  <c r="J58" i="13"/>
  <c r="K58" i="13"/>
  <c r="J59" i="13"/>
  <c r="K59" i="13"/>
  <c r="J60" i="13"/>
  <c r="K60" i="13"/>
  <c r="J61" i="13"/>
  <c r="K61" i="13"/>
  <c r="J62" i="13"/>
  <c r="K62" i="13"/>
  <c r="J63" i="13"/>
  <c r="K63" i="13"/>
  <c r="J64" i="13"/>
  <c r="K64" i="13"/>
  <c r="J65" i="13"/>
  <c r="K65" i="13"/>
  <c r="J66" i="13"/>
  <c r="K66" i="13"/>
  <c r="J67" i="13"/>
  <c r="K67" i="13"/>
  <c r="J68" i="13"/>
  <c r="K68" i="13"/>
  <c r="J69" i="13"/>
  <c r="K69" i="13"/>
  <c r="J70" i="13"/>
  <c r="K70" i="13"/>
  <c r="J71" i="13"/>
  <c r="K71" i="13"/>
  <c r="J72" i="13"/>
  <c r="K72" i="13"/>
  <c r="J73" i="13"/>
  <c r="K73" i="13"/>
  <c r="J74" i="13"/>
  <c r="K74" i="13"/>
  <c r="J75" i="13"/>
  <c r="K75" i="13"/>
  <c r="J76" i="13"/>
  <c r="K76" i="13"/>
  <c r="J77" i="13"/>
  <c r="K77" i="13"/>
  <c r="J78" i="13"/>
  <c r="K78" i="13"/>
  <c r="J79" i="13"/>
  <c r="K79" i="13"/>
  <c r="J80" i="13"/>
  <c r="K80" i="13"/>
  <c r="J81" i="13"/>
  <c r="K81" i="13"/>
  <c r="J82" i="13"/>
  <c r="K82" i="13"/>
  <c r="J83" i="13"/>
  <c r="K83" i="13"/>
  <c r="J84" i="13"/>
  <c r="K84" i="13"/>
  <c r="J85" i="13"/>
  <c r="K85" i="13"/>
  <c r="J86" i="13"/>
  <c r="K86" i="13"/>
  <c r="J87" i="13"/>
  <c r="K87" i="13"/>
  <c r="J88" i="13"/>
  <c r="K88" i="13"/>
  <c r="J89" i="13"/>
  <c r="K89" i="13"/>
  <c r="J90" i="13"/>
  <c r="K90" i="13"/>
  <c r="J91" i="13"/>
  <c r="K91" i="13"/>
  <c r="J92" i="13"/>
  <c r="K92" i="13"/>
  <c r="J93" i="13"/>
  <c r="K93" i="13"/>
  <c r="J94" i="13"/>
  <c r="K94" i="13"/>
  <c r="J95" i="13"/>
  <c r="K95" i="13"/>
  <c r="J96" i="13"/>
  <c r="K96" i="13"/>
  <c r="J97" i="13"/>
  <c r="K97" i="13"/>
  <c r="J98" i="13"/>
  <c r="K98" i="13"/>
  <c r="J99" i="13"/>
  <c r="K99" i="13"/>
  <c r="J100" i="13"/>
  <c r="K100" i="13"/>
  <c r="J101" i="13"/>
  <c r="K101" i="13"/>
  <c r="J102" i="13"/>
  <c r="K102" i="13"/>
  <c r="J103" i="13"/>
  <c r="K103" i="13"/>
  <c r="J104" i="13"/>
  <c r="K104" i="13"/>
  <c r="J105" i="13"/>
  <c r="K105" i="13"/>
  <c r="J106" i="13"/>
  <c r="K106" i="13"/>
  <c r="J107" i="13"/>
  <c r="K107" i="13"/>
  <c r="J108" i="13"/>
  <c r="K108" i="13"/>
  <c r="J109" i="13"/>
  <c r="K109" i="13"/>
  <c r="J110" i="13"/>
  <c r="K110" i="13"/>
  <c r="J111" i="13"/>
  <c r="K111" i="13"/>
  <c r="J112" i="13"/>
  <c r="K112" i="13"/>
  <c r="J113" i="13"/>
  <c r="K113" i="13"/>
  <c r="J114" i="13"/>
  <c r="K114" i="13"/>
  <c r="J115" i="13"/>
  <c r="K115" i="13"/>
  <c r="J116" i="13"/>
  <c r="K116" i="13"/>
  <c r="J117" i="13"/>
  <c r="K117" i="13"/>
  <c r="J118" i="13"/>
  <c r="K118" i="13"/>
  <c r="J119" i="13"/>
  <c r="K119" i="13"/>
  <c r="J120" i="13"/>
  <c r="K120" i="13"/>
  <c r="J121" i="13"/>
  <c r="K121" i="13"/>
  <c r="J122" i="13"/>
  <c r="K122" i="13"/>
  <c r="J123" i="13"/>
  <c r="K123" i="13"/>
  <c r="J124" i="13"/>
  <c r="K124" i="13"/>
  <c r="J125" i="13"/>
  <c r="K125" i="13"/>
  <c r="J126" i="13"/>
  <c r="K126" i="13"/>
  <c r="J127" i="13"/>
  <c r="K127" i="13"/>
  <c r="J128" i="13"/>
  <c r="K128" i="13"/>
  <c r="J129" i="13"/>
  <c r="K129" i="13"/>
  <c r="J130" i="13"/>
  <c r="K130" i="13"/>
  <c r="J131" i="13"/>
  <c r="K131" i="13"/>
  <c r="J132" i="13"/>
  <c r="K132" i="13"/>
  <c r="J133" i="13"/>
  <c r="K133" i="13"/>
  <c r="J134" i="13"/>
  <c r="K134" i="13"/>
  <c r="J135" i="13"/>
  <c r="K135" i="13"/>
  <c r="J136" i="13"/>
  <c r="K136" i="13"/>
  <c r="J137" i="13"/>
  <c r="K137" i="13"/>
  <c r="J138" i="13"/>
  <c r="K138" i="13"/>
  <c r="J139" i="13"/>
  <c r="K139" i="13"/>
  <c r="J140" i="13"/>
  <c r="K140" i="13"/>
  <c r="J141" i="13"/>
  <c r="K141" i="13"/>
  <c r="J142" i="13"/>
  <c r="K142" i="13"/>
  <c r="J143" i="13"/>
  <c r="K143" i="13"/>
  <c r="J144" i="13"/>
  <c r="K144" i="13"/>
  <c r="J145" i="13"/>
  <c r="K145" i="13"/>
  <c r="J146" i="13"/>
  <c r="K146" i="13"/>
  <c r="J147" i="13"/>
  <c r="K147" i="13"/>
  <c r="J148" i="13"/>
  <c r="K148" i="13"/>
  <c r="J149" i="13"/>
  <c r="K149" i="13"/>
  <c r="J150" i="13"/>
  <c r="K150" i="13"/>
  <c r="J151" i="13"/>
  <c r="K151" i="13"/>
  <c r="J152" i="13"/>
  <c r="K152" i="13"/>
  <c r="J153" i="13"/>
  <c r="K153" i="13"/>
  <c r="J154" i="13"/>
  <c r="K154" i="13"/>
  <c r="J155" i="13"/>
  <c r="K155" i="13"/>
  <c r="J156" i="13"/>
  <c r="K156" i="13"/>
  <c r="J157" i="13"/>
  <c r="K157" i="13"/>
  <c r="J158" i="13"/>
  <c r="K158" i="13"/>
  <c r="J159" i="13"/>
  <c r="K159" i="13"/>
  <c r="J160" i="13"/>
  <c r="K160" i="13"/>
  <c r="J161" i="13"/>
  <c r="K161" i="13"/>
  <c r="J162" i="13"/>
  <c r="K162" i="13"/>
  <c r="J163" i="13"/>
  <c r="K163" i="13"/>
  <c r="J164" i="13"/>
  <c r="K164" i="13"/>
  <c r="J165" i="13"/>
  <c r="K165" i="13"/>
  <c r="J166" i="13"/>
  <c r="K166" i="13"/>
  <c r="J167" i="13"/>
  <c r="K167" i="13"/>
  <c r="J168" i="13"/>
  <c r="K168" i="13"/>
  <c r="J169" i="13"/>
  <c r="K169" i="13"/>
  <c r="J170" i="13"/>
  <c r="K170" i="13"/>
  <c r="J171" i="13"/>
  <c r="K171" i="13"/>
  <c r="J172" i="13"/>
  <c r="K172" i="13"/>
  <c r="J173" i="13"/>
  <c r="K173" i="13"/>
  <c r="J174" i="13"/>
  <c r="K174" i="13"/>
  <c r="J175" i="13"/>
  <c r="K175" i="13"/>
  <c r="J176" i="13"/>
  <c r="K176" i="13"/>
  <c r="J177" i="13"/>
  <c r="K177" i="13"/>
  <c r="J178" i="13"/>
  <c r="K178" i="13"/>
  <c r="J179" i="13"/>
  <c r="K179" i="13"/>
  <c r="J180" i="13"/>
  <c r="K180" i="13"/>
  <c r="J181" i="13"/>
  <c r="K181" i="13"/>
  <c r="J182" i="13"/>
  <c r="K182" i="13"/>
  <c r="J183" i="13"/>
  <c r="K183" i="13"/>
  <c r="J184" i="13"/>
  <c r="K184" i="13"/>
  <c r="J185" i="13"/>
  <c r="K185" i="13"/>
  <c r="J186" i="13"/>
  <c r="K186" i="13"/>
  <c r="J187" i="13"/>
  <c r="K187" i="13"/>
  <c r="J188" i="13"/>
  <c r="K188" i="13"/>
  <c r="J189" i="13"/>
  <c r="K189" i="13"/>
  <c r="J190" i="13"/>
  <c r="K190" i="13"/>
  <c r="J191" i="13"/>
  <c r="K191" i="13"/>
  <c r="J192" i="13"/>
  <c r="K192" i="13"/>
  <c r="J193" i="13"/>
  <c r="K193" i="13"/>
  <c r="J194" i="13"/>
  <c r="K194" i="13"/>
  <c r="J195" i="13"/>
  <c r="K195" i="13"/>
  <c r="J196" i="13"/>
  <c r="K196" i="13"/>
  <c r="J197" i="13"/>
  <c r="K197" i="13"/>
  <c r="J198" i="13"/>
  <c r="K198" i="13"/>
  <c r="J199" i="13"/>
  <c r="K199" i="13"/>
  <c r="J200" i="13"/>
  <c r="K200" i="13"/>
  <c r="J201" i="13"/>
  <c r="K201" i="13"/>
  <c r="J202" i="13"/>
  <c r="K202" i="13"/>
  <c r="J203" i="13"/>
  <c r="K203" i="13"/>
  <c r="J204" i="13"/>
  <c r="K204" i="13"/>
  <c r="J205" i="13"/>
  <c r="K205" i="13"/>
  <c r="J206" i="13"/>
  <c r="K206" i="13"/>
  <c r="J207" i="13"/>
  <c r="K207" i="13"/>
  <c r="J208" i="13"/>
  <c r="K208" i="13"/>
  <c r="J209" i="13"/>
  <c r="K209" i="13"/>
  <c r="J210" i="13"/>
  <c r="K210" i="13"/>
  <c r="J211" i="13"/>
  <c r="K211" i="13"/>
  <c r="J212" i="13"/>
  <c r="K212" i="13"/>
  <c r="J213" i="13"/>
  <c r="K213" i="13"/>
  <c r="J214" i="13"/>
  <c r="K214" i="13"/>
  <c r="J215" i="13"/>
  <c r="K215" i="13"/>
  <c r="J216" i="13"/>
  <c r="K216" i="13"/>
  <c r="J217" i="13"/>
  <c r="K217" i="13"/>
  <c r="J218" i="13"/>
  <c r="K218" i="13"/>
  <c r="J219" i="13"/>
  <c r="K219" i="13"/>
  <c r="J220" i="13"/>
  <c r="K220" i="13"/>
  <c r="J221" i="13"/>
  <c r="K221" i="13"/>
  <c r="J222" i="13"/>
  <c r="K222" i="13"/>
  <c r="J223" i="13"/>
  <c r="K223" i="13"/>
  <c r="J224" i="13"/>
  <c r="K224" i="13"/>
  <c r="J225" i="13"/>
  <c r="K225" i="13"/>
  <c r="J226" i="13"/>
  <c r="K226" i="13"/>
  <c r="J227" i="13"/>
  <c r="K227" i="13"/>
  <c r="J228" i="13"/>
  <c r="K228" i="13"/>
  <c r="J229" i="13"/>
  <c r="K229" i="13"/>
  <c r="J230" i="13"/>
  <c r="K230" i="13"/>
  <c r="J231" i="13"/>
  <c r="K231" i="13"/>
  <c r="J232" i="13"/>
  <c r="K232" i="13"/>
  <c r="J233" i="13"/>
  <c r="K233" i="13"/>
  <c r="J234" i="13"/>
  <c r="K234" i="13"/>
  <c r="J235" i="13"/>
  <c r="K235" i="13"/>
  <c r="J236" i="13"/>
  <c r="K236" i="13"/>
  <c r="J237" i="13"/>
  <c r="K237" i="13"/>
  <c r="J238" i="13"/>
  <c r="K238" i="13"/>
  <c r="J239" i="13"/>
  <c r="K239" i="13"/>
  <c r="J240" i="13"/>
  <c r="K240" i="13"/>
  <c r="J241" i="13"/>
  <c r="K241" i="13"/>
  <c r="J242" i="13"/>
  <c r="K242" i="13"/>
  <c r="J243" i="13"/>
  <c r="K243" i="13"/>
  <c r="J244" i="13"/>
  <c r="K244" i="13"/>
  <c r="J245" i="13"/>
  <c r="K245" i="13"/>
  <c r="J246" i="13"/>
  <c r="K246" i="13"/>
  <c r="J247" i="13"/>
  <c r="K247" i="13"/>
  <c r="J248" i="13"/>
  <c r="K248" i="13"/>
  <c r="J249" i="13"/>
  <c r="K249" i="13"/>
  <c r="J250" i="13"/>
  <c r="K250" i="13"/>
  <c r="J251" i="13"/>
  <c r="K251" i="13"/>
  <c r="K11" i="13"/>
  <c r="J11" i="13"/>
  <c r="H11" i="33"/>
  <c r="H25" i="33"/>
  <c r="H18" i="33"/>
  <c r="C99" i="41"/>
  <c r="B99" i="41"/>
  <c r="B98" i="41"/>
  <c r="B97" i="41"/>
  <c r="B96" i="41"/>
  <c r="B95" i="41"/>
  <c r="B94" i="41"/>
  <c r="B93" i="41"/>
  <c r="B92" i="41"/>
  <c r="B91" i="41"/>
  <c r="B90" i="41"/>
  <c r="B89" i="41"/>
  <c r="B88" i="41"/>
  <c r="B87" i="41"/>
  <c r="B86" i="41"/>
  <c r="B85" i="41"/>
  <c r="B84" i="41"/>
  <c r="B83" i="41"/>
  <c r="B82" i="41"/>
  <c r="B81" i="41"/>
  <c r="B80" i="41"/>
  <c r="B79" i="41"/>
  <c r="B78" i="41"/>
  <c r="B77" i="41"/>
  <c r="B76" i="41"/>
  <c r="B75" i="41"/>
  <c r="B74" i="41"/>
  <c r="B73" i="41"/>
  <c r="B72" i="41"/>
  <c r="B71" i="41"/>
  <c r="B70" i="41"/>
  <c r="B69" i="41"/>
  <c r="B68" i="41"/>
  <c r="B67" i="41"/>
  <c r="B66" i="41"/>
  <c r="B65" i="41"/>
  <c r="B64" i="41"/>
  <c r="B63" i="41"/>
  <c r="B62" i="41"/>
  <c r="B61" i="41"/>
  <c r="B60" i="41"/>
  <c r="B59" i="41"/>
  <c r="B58" i="41"/>
  <c r="B57" i="41"/>
  <c r="B56" i="41"/>
  <c r="B55" i="4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A4" i="41"/>
  <c r="G8" i="30"/>
  <c r="F8" i="30"/>
  <c r="E8" i="30"/>
  <c r="B298" i="30"/>
  <c r="B297" i="30"/>
  <c r="B296" i="30"/>
  <c r="B295" i="30"/>
  <c r="B294" i="30"/>
  <c r="B293" i="30"/>
  <c r="B292" i="30"/>
  <c r="B291" i="30"/>
  <c r="B290" i="30"/>
  <c r="B289" i="30"/>
  <c r="B288" i="30"/>
  <c r="B287" i="30"/>
  <c r="B286" i="30"/>
  <c r="B285" i="30"/>
  <c r="B284" i="30"/>
  <c r="B283" i="30"/>
  <c r="B282" i="30"/>
  <c r="B281" i="30"/>
  <c r="B280" i="30"/>
  <c r="B279" i="30"/>
  <c r="B278" i="30"/>
  <c r="B277" i="30"/>
  <c r="B276" i="30"/>
  <c r="B275" i="30"/>
  <c r="B274" i="30"/>
  <c r="B273" i="30"/>
  <c r="B272" i="30"/>
  <c r="B271" i="30"/>
  <c r="B270" i="30"/>
  <c r="B269" i="30"/>
  <c r="B268" i="30"/>
  <c r="B267" i="30"/>
  <c r="B266" i="30"/>
  <c r="B265" i="30"/>
  <c r="B264" i="30"/>
  <c r="B263" i="30"/>
  <c r="B262" i="30"/>
  <c r="B261" i="30"/>
  <c r="B260" i="30"/>
  <c r="B259" i="30"/>
  <c r="B258" i="30"/>
  <c r="B257" i="30"/>
  <c r="B256" i="30"/>
  <c r="B255" i="30"/>
  <c r="B254" i="30"/>
  <c r="B253" i="30"/>
  <c r="B252" i="30"/>
  <c r="B251"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217" i="30"/>
  <c r="B216" i="30"/>
  <c r="B215" i="30"/>
  <c r="B214" i="30"/>
  <c r="B213" i="30"/>
  <c r="B212" i="30"/>
  <c r="B211" i="30"/>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D10" i="40"/>
  <c r="C10" i="40"/>
  <c r="A26" i="28"/>
  <c r="A11" i="28"/>
  <c r="G7" i="39"/>
  <c r="E7" i="39"/>
  <c r="D150" i="39"/>
  <c r="D149" i="39"/>
  <c r="D148" i="39"/>
  <c r="D147" i="39"/>
  <c r="D146" i="39"/>
  <c r="D145" i="39"/>
  <c r="D144" i="39"/>
  <c r="D143" i="39"/>
  <c r="D142" i="39"/>
  <c r="D141" i="39"/>
  <c r="D140" i="39"/>
  <c r="D139" i="39"/>
  <c r="D138" i="39"/>
  <c r="D137" i="39"/>
  <c r="D136" i="39"/>
  <c r="D135" i="39"/>
  <c r="D134" i="39"/>
  <c r="D133" i="39"/>
  <c r="D132" i="39"/>
  <c r="D131" i="39"/>
  <c r="D130" i="39"/>
  <c r="D129" i="39"/>
  <c r="D128" i="39"/>
  <c r="D127" i="39"/>
  <c r="D126" i="39"/>
  <c r="D125" i="39"/>
  <c r="D124" i="39"/>
  <c r="D123" i="39"/>
  <c r="D122" i="39"/>
  <c r="D121" i="39"/>
  <c r="D120" i="39"/>
  <c r="D119" i="39"/>
  <c r="D118" i="39"/>
  <c r="D117" i="39"/>
  <c r="D116" i="39"/>
  <c r="D115" i="39"/>
  <c r="D114" i="39"/>
  <c r="D113" i="39"/>
  <c r="D112" i="39"/>
  <c r="D111" i="39"/>
  <c r="D110" i="39"/>
  <c r="D109" i="39"/>
  <c r="D108" i="39"/>
  <c r="D107" i="39"/>
  <c r="D106" i="39"/>
  <c r="D105" i="39"/>
  <c r="D104" i="39"/>
  <c r="D103" i="39"/>
  <c r="D102" i="39"/>
  <c r="D101" i="39"/>
  <c r="D100" i="39"/>
  <c r="D99" i="39"/>
  <c r="D98" i="39"/>
  <c r="D97" i="39"/>
  <c r="D96" i="39"/>
  <c r="D95" i="39"/>
  <c r="D94" i="39"/>
  <c r="D93" i="39"/>
  <c r="D92" i="39"/>
  <c r="D91" i="39"/>
  <c r="D90" i="39"/>
  <c r="D89" i="39"/>
  <c r="D88" i="39"/>
  <c r="D87" i="39"/>
  <c r="D86" i="39"/>
  <c r="D85" i="39"/>
  <c r="D84" i="39"/>
  <c r="D83" i="39"/>
  <c r="D82" i="39"/>
  <c r="D81" i="39"/>
  <c r="D80" i="39"/>
  <c r="D79" i="39"/>
  <c r="D78" i="39"/>
  <c r="D77" i="39"/>
  <c r="D76" i="39"/>
  <c r="D75" i="39"/>
  <c r="D74" i="39"/>
  <c r="D73" i="39"/>
  <c r="D72" i="39"/>
  <c r="D71" i="39"/>
  <c r="D70" i="39"/>
  <c r="D69" i="39"/>
  <c r="D68" i="39"/>
  <c r="D67" i="39"/>
  <c r="D66" i="39"/>
  <c r="D65" i="39"/>
  <c r="D64" i="39"/>
  <c r="D63" i="39"/>
  <c r="D62" i="39"/>
  <c r="D61" i="39"/>
  <c r="D60" i="39"/>
  <c r="D59" i="39"/>
  <c r="D58" i="39"/>
  <c r="D57" i="39"/>
  <c r="D56" i="39"/>
  <c r="D55" i="39"/>
  <c r="D54" i="39"/>
  <c r="D53" i="39"/>
  <c r="D52" i="39"/>
  <c r="D51" i="39"/>
  <c r="D50" i="39"/>
  <c r="D49" i="39"/>
  <c r="D48" i="39"/>
  <c r="D47" i="39"/>
  <c r="D46" i="39"/>
  <c r="D45" i="39"/>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3" i="39"/>
  <c r="D12" i="39"/>
  <c r="R6" i="38"/>
  <c r="G6" i="38"/>
  <c r="N6" i="38"/>
  <c r="C6" i="38"/>
  <c r="Z496" i="35"/>
  <c r="Z495" i="35"/>
  <c r="Z494" i="35"/>
  <c r="Z493" i="35"/>
  <c r="Z492" i="35"/>
  <c r="Z491" i="35"/>
  <c r="Z490" i="35"/>
  <c r="Z489" i="35"/>
  <c r="Z488" i="35"/>
  <c r="Z487" i="35"/>
  <c r="Z486" i="35"/>
  <c r="Z485" i="35"/>
  <c r="Z484" i="35"/>
  <c r="Z483" i="35"/>
  <c r="Z482" i="35"/>
  <c r="Z481" i="35"/>
  <c r="Z480" i="35"/>
  <c r="Z479" i="35"/>
  <c r="Z478" i="35"/>
  <c r="Z477" i="35"/>
  <c r="Z476" i="35"/>
  <c r="Z475" i="35"/>
  <c r="Z474" i="35"/>
  <c r="Z473" i="35"/>
  <c r="Z472" i="35"/>
  <c r="Z471" i="35"/>
  <c r="Z470" i="35"/>
  <c r="Z469" i="35"/>
  <c r="Z468" i="35"/>
  <c r="Z467" i="35"/>
  <c r="Z466" i="35"/>
  <c r="Z465" i="35"/>
  <c r="Z464" i="35"/>
  <c r="Z463" i="35"/>
  <c r="Z462" i="35"/>
  <c r="Z461" i="35"/>
  <c r="Z460" i="35"/>
  <c r="Z459" i="35"/>
  <c r="Z458" i="35"/>
  <c r="Z457" i="35"/>
  <c r="Z456" i="35"/>
  <c r="Z455" i="35"/>
  <c r="Z454" i="35"/>
  <c r="Z453" i="35"/>
  <c r="Z452" i="35"/>
  <c r="Z451" i="35"/>
  <c r="Z450" i="35"/>
  <c r="Z449" i="35"/>
  <c r="Z448" i="35"/>
  <c r="Z447" i="35"/>
  <c r="Z446" i="35"/>
  <c r="Z445" i="35"/>
  <c r="Z444" i="35"/>
  <c r="Z443" i="35"/>
  <c r="Z442" i="35"/>
  <c r="Z441" i="35"/>
  <c r="Z440" i="35"/>
  <c r="Z439" i="35"/>
  <c r="Z438" i="35"/>
  <c r="Z437" i="35"/>
  <c r="Z436" i="35"/>
  <c r="Z435" i="35"/>
  <c r="Z434" i="35"/>
  <c r="Z433" i="35"/>
  <c r="Z432" i="35"/>
  <c r="Z431" i="35"/>
  <c r="Z430" i="35"/>
  <c r="Z429" i="35"/>
  <c r="Z428" i="35"/>
  <c r="Z427" i="35"/>
  <c r="Z426" i="35"/>
  <c r="Z425" i="35"/>
  <c r="Z424" i="35"/>
  <c r="Z423" i="35"/>
  <c r="Z422" i="35"/>
  <c r="Z421" i="35"/>
  <c r="Z420" i="35"/>
  <c r="Z419" i="35"/>
  <c r="Z418" i="35"/>
  <c r="Z417" i="35"/>
  <c r="Z416" i="35"/>
  <c r="Z415" i="35"/>
  <c r="Z414" i="35"/>
  <c r="Z413" i="35"/>
  <c r="Z412" i="35"/>
  <c r="Z411" i="35"/>
  <c r="Z410" i="35"/>
  <c r="Z409" i="35"/>
  <c r="Z408" i="35"/>
  <c r="Z407" i="35"/>
  <c r="Z406" i="35"/>
  <c r="Z405" i="35"/>
  <c r="Z404" i="35"/>
  <c r="Z403" i="35"/>
  <c r="Z402" i="35"/>
  <c r="Z401" i="35"/>
  <c r="Z400" i="35"/>
  <c r="Z399" i="35"/>
  <c r="Z398" i="35"/>
  <c r="Z397" i="35"/>
  <c r="Z396" i="35"/>
  <c r="Z395" i="35"/>
  <c r="Z394" i="35"/>
  <c r="Z393" i="35"/>
  <c r="Z392" i="35"/>
  <c r="Z391" i="35"/>
  <c r="Z390" i="35"/>
  <c r="Z389" i="35"/>
  <c r="Z388" i="35"/>
  <c r="Z387" i="35"/>
  <c r="Z386" i="35"/>
  <c r="Z385" i="35"/>
  <c r="Z384" i="35"/>
  <c r="Z383" i="35"/>
  <c r="Z382" i="35"/>
  <c r="Z381" i="35"/>
  <c r="Z380" i="35"/>
  <c r="Z379" i="35"/>
  <c r="Z378" i="35"/>
  <c r="Z377" i="35"/>
  <c r="Z376" i="35"/>
  <c r="Z375" i="35"/>
  <c r="Z374" i="35"/>
  <c r="Z373" i="35"/>
  <c r="Z372" i="35"/>
  <c r="Z371" i="35"/>
  <c r="Z370" i="35"/>
  <c r="Z369" i="35"/>
  <c r="Z368" i="35"/>
  <c r="Z367" i="35"/>
  <c r="Z366" i="35"/>
  <c r="Z365" i="35"/>
  <c r="Z364" i="35"/>
  <c r="Z363" i="35"/>
  <c r="Z362" i="35"/>
  <c r="Z361" i="35"/>
  <c r="Z360" i="35"/>
  <c r="Z359" i="35"/>
  <c r="Z358" i="35"/>
  <c r="Z357" i="35"/>
  <c r="Z356" i="35"/>
  <c r="Z355" i="35"/>
  <c r="Z354" i="35"/>
  <c r="Z353" i="35"/>
  <c r="Z352" i="35"/>
  <c r="Z351" i="35"/>
  <c r="Z350" i="35"/>
  <c r="Z349" i="35"/>
  <c r="Z348" i="35"/>
  <c r="Z347" i="35"/>
  <c r="Z346" i="35"/>
  <c r="Z345" i="35"/>
  <c r="Z344" i="35"/>
  <c r="Z343" i="35"/>
  <c r="Z342" i="35"/>
  <c r="Z341" i="35"/>
  <c r="Z340" i="35"/>
  <c r="Z339" i="35"/>
  <c r="Z338" i="35"/>
  <c r="Z337" i="35"/>
  <c r="Z336" i="35"/>
  <c r="Z335" i="35"/>
  <c r="Z334" i="35"/>
  <c r="Z333" i="35"/>
  <c r="Z332" i="35"/>
  <c r="Z331" i="35"/>
  <c r="Z330" i="35"/>
  <c r="Z329" i="35"/>
  <c r="Z328" i="35"/>
  <c r="Z327" i="35"/>
  <c r="Z326" i="35"/>
  <c r="Z325" i="35"/>
  <c r="Z324" i="35"/>
  <c r="Z323" i="35"/>
  <c r="Z322" i="35"/>
  <c r="Z321" i="35"/>
  <c r="Z320" i="35"/>
  <c r="Z319" i="35"/>
  <c r="Z318" i="35"/>
  <c r="Z317" i="35"/>
  <c r="Z316" i="35"/>
  <c r="Z315" i="35"/>
  <c r="Z314" i="35"/>
  <c r="Z313" i="35"/>
  <c r="Z312" i="35"/>
  <c r="Z311" i="35"/>
  <c r="Z310" i="35"/>
  <c r="Z309" i="35"/>
  <c r="Z308" i="35"/>
  <c r="Z307" i="35"/>
  <c r="Z306" i="35"/>
  <c r="Z305" i="35"/>
  <c r="Z304" i="35"/>
  <c r="Z303" i="35"/>
  <c r="Z302" i="35"/>
  <c r="Z301" i="35"/>
  <c r="Z300" i="35"/>
  <c r="Z299" i="35"/>
  <c r="Z298" i="35"/>
  <c r="Z297" i="35"/>
  <c r="Z296" i="35"/>
  <c r="Z295" i="35"/>
  <c r="Z294" i="35"/>
  <c r="Z293" i="35"/>
  <c r="Z292" i="35"/>
  <c r="Z291" i="35"/>
  <c r="Z290" i="35"/>
  <c r="Z289" i="35"/>
  <c r="Z288" i="35"/>
  <c r="Z287" i="35"/>
  <c r="Z286" i="35"/>
  <c r="Z285" i="35"/>
  <c r="Z284" i="35"/>
  <c r="Z283" i="35"/>
  <c r="Z282" i="35"/>
  <c r="Z281" i="35"/>
  <c r="Z280" i="35"/>
  <c r="Z279" i="35"/>
  <c r="Z278" i="35"/>
  <c r="Z277" i="35"/>
  <c r="Z276" i="35"/>
  <c r="Z275" i="35"/>
  <c r="Z274" i="35"/>
  <c r="Z273" i="35"/>
  <c r="Z272" i="35"/>
  <c r="Z271" i="35"/>
  <c r="Z270" i="35"/>
  <c r="Z269" i="35"/>
  <c r="Z268" i="35"/>
  <c r="Z267" i="35"/>
  <c r="Z266" i="35"/>
  <c r="Z265" i="35"/>
  <c r="Z264" i="35"/>
  <c r="Z263" i="35"/>
  <c r="Z262" i="35"/>
  <c r="Z261" i="35"/>
  <c r="Z260" i="35"/>
  <c r="Z259" i="35"/>
  <c r="Z258" i="35"/>
  <c r="Z257" i="35"/>
  <c r="R24" i="35"/>
  <c r="R23" i="35"/>
  <c r="R22" i="35"/>
  <c r="R21" i="35"/>
  <c r="R20" i="35"/>
  <c r="R19" i="35"/>
  <c r="R18" i="35"/>
  <c r="P18" i="34"/>
  <c r="P17" i="34"/>
  <c r="P15" i="34"/>
  <c r="P14" i="34"/>
  <c r="P12" i="34"/>
  <c r="X350" i="7"/>
  <c r="R350" i="7"/>
  <c r="X349" i="7"/>
  <c r="R349" i="7"/>
  <c r="X348" i="7"/>
  <c r="R348" i="7"/>
  <c r="X347" i="7"/>
  <c r="R347" i="7"/>
  <c r="X346" i="7"/>
  <c r="R346" i="7"/>
  <c r="X345" i="7"/>
  <c r="R345" i="7"/>
  <c r="X344" i="7"/>
  <c r="R344" i="7"/>
  <c r="X343" i="7"/>
  <c r="R343" i="7"/>
  <c r="X358" i="7"/>
  <c r="R358" i="7"/>
  <c r="X357" i="7"/>
  <c r="R357" i="7"/>
  <c r="X356" i="7"/>
  <c r="R356" i="7"/>
  <c r="X355" i="7"/>
  <c r="R355" i="7"/>
  <c r="X354" i="7"/>
  <c r="R354" i="7"/>
  <c r="X353" i="7"/>
  <c r="R353" i="7"/>
  <c r="X352" i="7"/>
  <c r="R352" i="7"/>
  <c r="X351" i="7"/>
  <c r="R351" i="7"/>
  <c r="X366" i="7"/>
  <c r="R366" i="7"/>
  <c r="X365" i="7"/>
  <c r="R365" i="7"/>
  <c r="X364" i="7"/>
  <c r="R364" i="7"/>
  <c r="X363" i="7"/>
  <c r="R363" i="7"/>
  <c r="X362" i="7"/>
  <c r="R362" i="7"/>
  <c r="X361" i="7"/>
  <c r="R361" i="7"/>
  <c r="X360" i="7"/>
  <c r="R360" i="7"/>
  <c r="X359" i="7"/>
  <c r="R359" i="7"/>
  <c r="X374" i="7"/>
  <c r="R374" i="7"/>
  <c r="X373" i="7"/>
  <c r="R373" i="7"/>
  <c r="X372" i="7"/>
  <c r="R372" i="7"/>
  <c r="X371" i="7"/>
  <c r="R371" i="7"/>
  <c r="X370" i="7"/>
  <c r="R370" i="7"/>
  <c r="X369" i="7"/>
  <c r="R369" i="7"/>
  <c r="X368" i="7"/>
  <c r="R368" i="7"/>
  <c r="X367" i="7"/>
  <c r="R367" i="7"/>
  <c r="X382" i="7"/>
  <c r="R382" i="7"/>
  <c r="X381" i="7"/>
  <c r="R381" i="7"/>
  <c r="X380" i="7"/>
  <c r="R380" i="7"/>
  <c r="X379" i="7"/>
  <c r="R379" i="7"/>
  <c r="X378" i="7"/>
  <c r="R378" i="7"/>
  <c r="X377" i="7"/>
  <c r="R377" i="7"/>
  <c r="X376" i="7"/>
  <c r="R376" i="7"/>
  <c r="X375" i="7"/>
  <c r="R375" i="7"/>
  <c r="X390" i="7"/>
  <c r="R390" i="7"/>
  <c r="X389" i="7"/>
  <c r="R389" i="7"/>
  <c r="X388" i="7"/>
  <c r="R388" i="7"/>
  <c r="X387" i="7"/>
  <c r="R387" i="7"/>
  <c r="X386" i="7"/>
  <c r="R386" i="7"/>
  <c r="X385" i="7"/>
  <c r="R385" i="7"/>
  <c r="X384" i="7"/>
  <c r="R384" i="7"/>
  <c r="X383" i="7"/>
  <c r="R383" i="7"/>
  <c r="X398" i="7"/>
  <c r="R398" i="7"/>
  <c r="X397" i="7"/>
  <c r="R397" i="7"/>
  <c r="X396" i="7"/>
  <c r="R396" i="7"/>
  <c r="X395" i="7"/>
  <c r="R395" i="7"/>
  <c r="X394" i="7"/>
  <c r="R394" i="7"/>
  <c r="X393" i="7"/>
  <c r="R393" i="7"/>
  <c r="X392" i="7"/>
  <c r="R392" i="7"/>
  <c r="X391" i="7"/>
  <c r="R391" i="7"/>
  <c r="X406" i="7"/>
  <c r="R406" i="7"/>
  <c r="X405" i="7"/>
  <c r="R405" i="7"/>
  <c r="X404" i="7"/>
  <c r="R404" i="7"/>
  <c r="X403" i="7"/>
  <c r="R403" i="7"/>
  <c r="X402" i="7"/>
  <c r="R402" i="7"/>
  <c r="X401" i="7"/>
  <c r="R401" i="7"/>
  <c r="X400" i="7"/>
  <c r="R400" i="7"/>
  <c r="X399" i="7"/>
  <c r="R399" i="7"/>
  <c r="X414" i="7"/>
  <c r="R414" i="7"/>
  <c r="X413" i="7"/>
  <c r="R413" i="7"/>
  <c r="X412" i="7"/>
  <c r="R412" i="7"/>
  <c r="X411" i="7"/>
  <c r="R411" i="7"/>
  <c r="X410" i="7"/>
  <c r="R410" i="7"/>
  <c r="X409" i="7"/>
  <c r="R409" i="7"/>
  <c r="X408" i="7"/>
  <c r="R408" i="7"/>
  <c r="X407" i="7"/>
  <c r="R407" i="7"/>
  <c r="X422" i="7"/>
  <c r="R422" i="7"/>
  <c r="X421" i="7"/>
  <c r="R421" i="7"/>
  <c r="X420" i="7"/>
  <c r="R420" i="7"/>
  <c r="X419" i="7"/>
  <c r="R419" i="7"/>
  <c r="X418" i="7"/>
  <c r="R418" i="7"/>
  <c r="X417" i="7"/>
  <c r="R417" i="7"/>
  <c r="X416" i="7"/>
  <c r="R416" i="7"/>
  <c r="X415" i="7"/>
  <c r="R415" i="7"/>
  <c r="B17" i="35"/>
  <c r="D14" i="39" l="1"/>
  <c r="B375" i="7"/>
  <c r="B87" i="7"/>
  <c r="B95" i="7"/>
  <c r="B191" i="7"/>
  <c r="B287" i="7"/>
  <c r="B391" i="7"/>
  <c r="B279" i="7"/>
  <c r="B103" i="7"/>
  <c r="B199" i="7"/>
  <c r="B295" i="7"/>
  <c r="B351" i="7"/>
  <c r="B183" i="7"/>
  <c r="B111" i="7"/>
  <c r="B207" i="7"/>
  <c r="B303" i="7"/>
  <c r="B407" i="7"/>
  <c r="B119" i="7"/>
  <c r="B215" i="7"/>
  <c r="B311" i="7"/>
  <c r="B367" i="7"/>
  <c r="B127" i="7"/>
  <c r="B223" i="7"/>
  <c r="B319" i="7"/>
  <c r="B39" i="7"/>
  <c r="B135" i="7"/>
  <c r="B231" i="7"/>
  <c r="B327" i="7"/>
  <c r="B383" i="7"/>
  <c r="B47" i="7"/>
  <c r="B143" i="7"/>
  <c r="B239" i="7"/>
  <c r="B335" i="7"/>
  <c r="B343" i="7"/>
  <c r="B55" i="7"/>
  <c r="B151" i="7"/>
  <c r="B247" i="7"/>
  <c r="B423" i="7"/>
  <c r="B399" i="7"/>
  <c r="B63" i="7"/>
  <c r="B159" i="7"/>
  <c r="B255" i="7"/>
  <c r="B359" i="7"/>
  <c r="B71" i="7"/>
  <c r="B167" i="7"/>
  <c r="B263" i="7"/>
  <c r="B415" i="7"/>
  <c r="B79" i="7"/>
  <c r="B175" i="7"/>
  <c r="B271" i="7"/>
  <c r="K13" i="30" l="1"/>
  <c r="K14" i="30"/>
  <c r="K15" i="30"/>
  <c r="K16" i="30"/>
  <c r="K17" i="30"/>
  <c r="K18" i="30"/>
  <c r="K19" i="30"/>
  <c r="K20" i="30"/>
  <c r="K21" i="30"/>
  <c r="K22" i="30"/>
  <c r="K23" i="30"/>
  <c r="K24" i="30"/>
  <c r="K25" i="30"/>
  <c r="K26" i="30"/>
  <c r="K27" i="30"/>
  <c r="K28" i="30"/>
  <c r="K29" i="30"/>
  <c r="K30" i="30"/>
  <c r="K31" i="30"/>
  <c r="K32" i="30"/>
  <c r="K33" i="30"/>
  <c r="K34" i="30"/>
  <c r="K35" i="30"/>
  <c r="K36" i="30"/>
  <c r="K37" i="30"/>
  <c r="K38" i="30"/>
  <c r="K39" i="30"/>
  <c r="K40" i="30"/>
  <c r="K41" i="30"/>
  <c r="K42" i="30"/>
  <c r="K43" i="30"/>
  <c r="K44" i="30"/>
  <c r="K45" i="30"/>
  <c r="K46" i="30"/>
  <c r="K47" i="30"/>
  <c r="K48" i="30"/>
  <c r="K49" i="30"/>
  <c r="K50" i="30"/>
  <c r="K51" i="30"/>
  <c r="K52" i="30"/>
  <c r="K53" i="30"/>
  <c r="K54" i="30"/>
  <c r="K55" i="30"/>
  <c r="K56" i="30"/>
  <c r="K57" i="30"/>
  <c r="K58" i="30"/>
  <c r="K59" i="30"/>
  <c r="K60" i="30"/>
  <c r="K61" i="30"/>
  <c r="K62" i="30"/>
  <c r="K63" i="30"/>
  <c r="K64" i="30"/>
  <c r="K65" i="30"/>
  <c r="K66" i="30"/>
  <c r="K67" i="30"/>
  <c r="K68" i="30"/>
  <c r="K69" i="30"/>
  <c r="K70" i="30"/>
  <c r="K71" i="30"/>
  <c r="K72" i="30"/>
  <c r="K73" i="30"/>
  <c r="K74" i="30"/>
  <c r="K75" i="30"/>
  <c r="K76" i="30"/>
  <c r="K77" i="30"/>
  <c r="K78" i="30"/>
  <c r="K79" i="30"/>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K123" i="30"/>
  <c r="K124" i="30"/>
  <c r="K125" i="30"/>
  <c r="K126" i="30"/>
  <c r="K127" i="30"/>
  <c r="K128" i="30"/>
  <c r="K129" i="30"/>
  <c r="K130" i="30"/>
  <c r="K131" i="30"/>
  <c r="K132" i="30"/>
  <c r="K133" i="30"/>
  <c r="K134" i="30"/>
  <c r="K135" i="30"/>
  <c r="K136" i="30"/>
  <c r="K137" i="30"/>
  <c r="K138" i="30"/>
  <c r="K139" i="30"/>
  <c r="K140" i="30"/>
  <c r="K141" i="30"/>
  <c r="K142" i="30"/>
  <c r="K143" i="30"/>
  <c r="K144" i="30"/>
  <c r="K145" i="30"/>
  <c r="K146" i="30"/>
  <c r="K147" i="30"/>
  <c r="K148" i="30"/>
  <c r="K149" i="30"/>
  <c r="K150" i="30"/>
  <c r="K151" i="30"/>
  <c r="K152" i="30"/>
  <c r="K153" i="30"/>
  <c r="K154" i="30"/>
  <c r="K155" i="30"/>
  <c r="K156" i="30"/>
  <c r="K157" i="30"/>
  <c r="K158" i="30"/>
  <c r="K159" i="30"/>
  <c r="K160" i="30"/>
  <c r="K161" i="30"/>
  <c r="K162" i="30"/>
  <c r="K163" i="30"/>
  <c r="K164" i="30"/>
  <c r="K165" i="30"/>
  <c r="K166" i="30"/>
  <c r="K167" i="30"/>
  <c r="K168" i="30"/>
  <c r="K169" i="30"/>
  <c r="K170" i="30"/>
  <c r="K171" i="30"/>
  <c r="K172" i="30"/>
  <c r="K173" i="30"/>
  <c r="K174" i="30"/>
  <c r="K175" i="30"/>
  <c r="K176" i="30"/>
  <c r="K177" i="30"/>
  <c r="K178" i="30"/>
  <c r="K179" i="30"/>
  <c r="K180" i="30"/>
  <c r="K181" i="30"/>
  <c r="K182" i="30"/>
  <c r="K183" i="30"/>
  <c r="K184" i="30"/>
  <c r="K185" i="30"/>
  <c r="K186" i="30"/>
  <c r="K187" i="30"/>
  <c r="K188" i="30"/>
  <c r="K189" i="30"/>
  <c r="K190" i="30"/>
  <c r="K191" i="30"/>
  <c r="K192" i="30"/>
  <c r="K193" i="30"/>
  <c r="K194" i="30"/>
  <c r="K195" i="30"/>
  <c r="K196" i="30"/>
  <c r="K197" i="30"/>
  <c r="K198" i="30"/>
  <c r="K199" i="30"/>
  <c r="K200" i="30"/>
  <c r="K201" i="30"/>
  <c r="K202" i="30"/>
  <c r="K203" i="30"/>
  <c r="K204" i="30"/>
  <c r="K205" i="30"/>
  <c r="K206" i="30"/>
  <c r="K207" i="30"/>
  <c r="K208" i="30"/>
  <c r="K209" i="30"/>
  <c r="K210" i="30"/>
  <c r="K211" i="30"/>
  <c r="K212" i="30"/>
  <c r="K213" i="30"/>
  <c r="K214" i="30"/>
  <c r="K215" i="30"/>
  <c r="K216" i="30"/>
  <c r="K217" i="30"/>
  <c r="K218" i="30"/>
  <c r="K219" i="30"/>
  <c r="K220" i="30"/>
  <c r="K221" i="30"/>
  <c r="K222" i="30"/>
  <c r="K223" i="30"/>
  <c r="K224" i="30"/>
  <c r="K225" i="30"/>
  <c r="K226" i="30"/>
  <c r="K227" i="30"/>
  <c r="K228" i="30"/>
  <c r="K229" i="30"/>
  <c r="K230" i="30"/>
  <c r="K231" i="30"/>
  <c r="K232" i="30"/>
  <c r="K233" i="30"/>
  <c r="K234" i="30"/>
  <c r="K235" i="30"/>
  <c r="K236" i="30"/>
  <c r="K237" i="30"/>
  <c r="K238" i="30"/>
  <c r="K239" i="30"/>
  <c r="K240" i="30"/>
  <c r="K241" i="30"/>
  <c r="K242" i="30"/>
  <c r="K243" i="30"/>
  <c r="K244" i="30"/>
  <c r="K245" i="30"/>
  <c r="K246" i="30"/>
  <c r="K247" i="30"/>
  <c r="K248" i="30"/>
  <c r="K249" i="30"/>
  <c r="K250" i="30"/>
  <c r="K251" i="30"/>
  <c r="K252" i="30"/>
  <c r="K253" i="30"/>
  <c r="K254" i="30"/>
  <c r="K255" i="30"/>
  <c r="K256" i="30"/>
  <c r="K257" i="30"/>
  <c r="K258" i="30"/>
  <c r="K259" i="30"/>
  <c r="K260" i="30"/>
  <c r="K261" i="30"/>
  <c r="K262" i="30"/>
  <c r="K263" i="30"/>
  <c r="K264" i="30"/>
  <c r="K265" i="30"/>
  <c r="K266" i="30"/>
  <c r="K267" i="30"/>
  <c r="K268" i="30"/>
  <c r="K269" i="30"/>
  <c r="K270" i="30"/>
  <c r="K271" i="30"/>
  <c r="K272" i="30"/>
  <c r="K273" i="30"/>
  <c r="K274" i="30"/>
  <c r="K275" i="30"/>
  <c r="K276" i="30"/>
  <c r="K277" i="30"/>
  <c r="K278" i="30"/>
  <c r="K279" i="30"/>
  <c r="K280" i="30"/>
  <c r="K281" i="30"/>
  <c r="K282" i="30"/>
  <c r="K283" i="30"/>
  <c r="K284" i="30"/>
  <c r="K285" i="30"/>
  <c r="K286" i="30"/>
  <c r="K287" i="30"/>
  <c r="K288" i="30"/>
  <c r="K289" i="30"/>
  <c r="K290" i="30"/>
  <c r="K291" i="30"/>
  <c r="K292" i="30"/>
  <c r="K293" i="30"/>
  <c r="K294" i="30"/>
  <c r="K295" i="30"/>
  <c r="K296" i="30"/>
  <c r="K297" i="30"/>
  <c r="K298" i="30"/>
  <c r="K299" i="30"/>
  <c r="K12" i="30"/>
  <c r="H36" i="17"/>
  <c r="G36" i="17"/>
  <c r="H6" i="17"/>
  <c r="G6" i="17"/>
  <c r="H31" i="33"/>
  <c r="H30" i="33"/>
  <c r="H29" i="33"/>
  <c r="H28" i="33"/>
  <c r="H27" i="33"/>
  <c r="H26" i="33"/>
  <c r="H24" i="33"/>
  <c r="H23" i="33"/>
  <c r="H22" i="33"/>
  <c r="H21" i="33"/>
  <c r="H20" i="33"/>
  <c r="H19" i="33"/>
  <c r="H17" i="33"/>
  <c r="H16" i="33"/>
  <c r="H15" i="33"/>
  <c r="H14" i="33"/>
  <c r="H13" i="33"/>
  <c r="H12" i="33"/>
  <c r="Z256" i="35" l="1"/>
  <c r="Z255" i="35"/>
  <c r="Z254" i="35"/>
  <c r="Z253" i="35"/>
  <c r="Z252" i="35"/>
  <c r="Z251" i="35"/>
  <c r="Z250" i="35"/>
  <c r="Z249" i="35"/>
  <c r="Z248" i="35"/>
  <c r="Z247" i="35"/>
  <c r="Z246" i="35"/>
  <c r="Z245" i="35"/>
  <c r="Z244" i="35"/>
  <c r="Z243" i="35"/>
  <c r="Z242" i="35"/>
  <c r="Z241" i="35"/>
  <c r="Z240" i="35"/>
  <c r="Z239" i="35"/>
  <c r="Z238" i="35"/>
  <c r="Z237" i="35"/>
  <c r="Z236" i="35"/>
  <c r="Z235" i="35"/>
  <c r="Z234" i="35"/>
  <c r="Z233" i="35"/>
  <c r="Z232" i="35"/>
  <c r="Z231" i="35"/>
  <c r="Z230" i="35"/>
  <c r="Z229" i="35"/>
  <c r="Z228" i="35"/>
  <c r="Z227" i="35"/>
  <c r="Z226" i="35"/>
  <c r="Z225" i="35"/>
  <c r="Z224" i="35"/>
  <c r="Z223" i="35"/>
  <c r="Z222" i="35"/>
  <c r="Z221" i="35"/>
  <c r="Z220" i="35"/>
  <c r="Z219" i="35"/>
  <c r="Z218" i="35"/>
  <c r="Z217" i="35"/>
  <c r="Z216" i="35"/>
  <c r="Z215" i="35"/>
  <c r="Z214" i="35"/>
  <c r="Z213" i="35"/>
  <c r="Z212" i="35"/>
  <c r="Z211" i="35"/>
  <c r="Z210" i="35"/>
  <c r="Z209" i="35"/>
  <c r="Z208" i="35"/>
  <c r="Z207" i="35"/>
  <c r="Z206" i="35"/>
  <c r="Z205" i="35"/>
  <c r="Z204" i="35"/>
  <c r="Z203" i="35"/>
  <c r="Z202" i="35"/>
  <c r="Z201" i="35"/>
  <c r="Z200" i="35"/>
  <c r="Z199" i="35"/>
  <c r="Z198" i="35"/>
  <c r="Z197" i="35"/>
  <c r="Z196" i="35"/>
  <c r="Z195" i="35"/>
  <c r="Z194" i="35"/>
  <c r="Z193" i="35"/>
  <c r="Z192" i="35"/>
  <c r="Z191" i="35"/>
  <c r="Z190" i="35"/>
  <c r="Z189" i="35"/>
  <c r="Z188" i="35"/>
  <c r="Z187" i="35"/>
  <c r="Z186" i="35"/>
  <c r="Z185" i="35"/>
  <c r="Z184" i="35"/>
  <c r="Z183" i="35"/>
  <c r="Z182" i="35"/>
  <c r="Z181" i="35"/>
  <c r="Z180" i="35"/>
  <c r="Z179" i="35"/>
  <c r="Z178" i="35"/>
  <c r="Z177" i="35"/>
  <c r="Z176" i="35"/>
  <c r="Z175" i="35"/>
  <c r="Z174" i="35"/>
  <c r="Z173" i="35"/>
  <c r="Z172" i="35"/>
  <c r="Z171" i="35"/>
  <c r="Z170" i="35"/>
  <c r="Z169" i="35"/>
  <c r="Z168" i="35"/>
  <c r="Z167" i="35"/>
  <c r="Z166" i="35"/>
  <c r="Z165" i="35"/>
  <c r="Z164" i="35"/>
  <c r="Z163" i="35"/>
  <c r="Z162" i="35"/>
  <c r="Z161" i="35"/>
  <c r="Z160" i="35"/>
  <c r="Z159" i="35"/>
  <c r="Z158" i="35"/>
  <c r="Z157" i="35"/>
  <c r="Z156" i="35"/>
  <c r="Z155" i="35"/>
  <c r="Z154" i="35"/>
  <c r="Z153" i="35"/>
  <c r="Z152" i="35"/>
  <c r="Z151" i="35"/>
  <c r="Z150" i="35"/>
  <c r="Z149" i="35"/>
  <c r="Z148" i="35"/>
  <c r="Z147" i="35"/>
  <c r="Z146" i="35"/>
  <c r="Z145" i="35"/>
  <c r="Z144" i="35"/>
  <c r="Z143" i="35"/>
  <c r="Z142" i="35"/>
  <c r="Z141" i="35"/>
  <c r="Z140" i="35"/>
  <c r="Z139" i="35"/>
  <c r="Z138" i="35"/>
  <c r="Z137" i="35"/>
  <c r="Z136" i="35"/>
  <c r="Z135" i="35"/>
  <c r="Z134" i="35"/>
  <c r="Z133" i="35"/>
  <c r="Z132" i="35"/>
  <c r="Z131" i="35"/>
  <c r="Z130" i="35"/>
  <c r="Z129" i="35"/>
  <c r="Z128" i="35"/>
  <c r="Z127" i="35"/>
  <c r="Z126" i="35"/>
  <c r="Z125" i="35"/>
  <c r="Z124" i="35"/>
  <c r="Z123" i="35"/>
  <c r="Z122" i="35"/>
  <c r="Z121" i="35"/>
  <c r="Z120" i="35"/>
  <c r="Z119" i="35"/>
  <c r="Z118" i="35"/>
  <c r="Z117" i="35"/>
  <c r="Z116" i="35"/>
  <c r="Z115" i="35"/>
  <c r="Z114" i="35"/>
  <c r="Z113" i="35"/>
  <c r="Z112" i="35"/>
  <c r="Z111" i="35"/>
  <c r="Z110" i="35"/>
  <c r="Z109" i="35"/>
  <c r="Z108" i="35"/>
  <c r="Z107" i="35"/>
  <c r="Z106" i="35"/>
  <c r="Z105" i="35"/>
  <c r="Z104" i="35"/>
  <c r="Z103" i="35"/>
  <c r="Z102" i="35"/>
  <c r="Z101" i="35"/>
  <c r="Z100" i="35"/>
  <c r="Z99" i="35"/>
  <c r="Z98" i="35"/>
  <c r="Z97" i="35"/>
  <c r="Z96" i="35"/>
  <c r="Z95" i="35"/>
  <c r="Z94" i="35"/>
  <c r="Z93" i="35"/>
  <c r="Z92" i="35"/>
  <c r="Z91" i="35"/>
  <c r="Z90" i="35"/>
  <c r="Z89" i="35"/>
  <c r="Z88" i="35"/>
  <c r="Z87" i="35"/>
  <c r="Z86" i="35"/>
  <c r="Z85" i="35"/>
  <c r="Z84" i="35"/>
  <c r="Z83" i="35"/>
  <c r="Z82" i="35"/>
  <c r="Z81" i="35"/>
  <c r="Z80" i="35"/>
  <c r="Z79" i="35"/>
  <c r="Z78" i="35"/>
  <c r="Z77" i="35"/>
  <c r="Z76" i="35"/>
  <c r="Z75" i="35"/>
  <c r="Z74" i="35"/>
  <c r="Z73" i="35"/>
  <c r="Z72" i="35"/>
  <c r="Z71" i="35"/>
  <c r="Z70" i="35"/>
  <c r="Z69" i="35"/>
  <c r="Z68" i="35"/>
  <c r="Z67" i="35"/>
  <c r="Z66" i="35"/>
  <c r="Z65" i="35"/>
  <c r="Z64" i="35"/>
  <c r="Z63" i="35"/>
  <c r="Z62" i="35"/>
  <c r="Z61" i="35"/>
  <c r="Z60" i="35"/>
  <c r="Z59" i="35"/>
  <c r="Z58" i="35"/>
  <c r="Z57" i="35"/>
  <c r="Z56" i="35"/>
  <c r="Z55" i="35"/>
  <c r="Z54" i="35"/>
  <c r="Z53" i="35"/>
  <c r="Z52" i="35"/>
  <c r="Z51" i="35"/>
  <c r="Z50" i="35"/>
  <c r="Z49" i="35"/>
  <c r="Z48" i="35"/>
  <c r="Z47" i="35"/>
  <c r="Z46" i="35"/>
  <c r="Z45" i="35"/>
  <c r="Z44" i="35"/>
  <c r="Z43" i="35"/>
  <c r="Z42" i="35"/>
  <c r="Z41" i="35"/>
  <c r="Z40" i="35"/>
  <c r="Z39" i="35"/>
  <c r="Z38" i="35"/>
  <c r="Z37" i="35"/>
  <c r="Z36" i="35"/>
  <c r="Z35" i="35"/>
  <c r="Z34" i="35"/>
  <c r="Z33" i="35"/>
  <c r="Z32" i="35"/>
  <c r="Z31" i="35"/>
  <c r="Z30" i="35"/>
  <c r="Z29" i="35"/>
  <c r="Z28" i="35"/>
  <c r="Z27" i="35"/>
  <c r="Z26" i="35"/>
  <c r="Z25" i="35"/>
  <c r="Z24" i="35"/>
  <c r="Z23" i="35"/>
  <c r="Z22" i="35"/>
  <c r="Z21" i="35"/>
  <c r="Z20" i="35"/>
  <c r="Z19" i="35"/>
  <c r="Z18" i="35"/>
  <c r="Z17" i="35"/>
  <c r="X430" i="7" l="1"/>
  <c r="X429" i="7"/>
  <c r="X428" i="7"/>
  <c r="X427" i="7"/>
  <c r="X426" i="7"/>
  <c r="X425" i="7"/>
  <c r="X424" i="7"/>
  <c r="X423" i="7"/>
  <c r="X342" i="7"/>
  <c r="X341" i="7"/>
  <c r="X340" i="7"/>
  <c r="X339" i="7"/>
  <c r="X338" i="7"/>
  <c r="X337" i="7"/>
  <c r="X336" i="7"/>
  <c r="X335" i="7"/>
  <c r="X334" i="7"/>
  <c r="X333" i="7"/>
  <c r="X332" i="7"/>
  <c r="X331" i="7"/>
  <c r="X330" i="7"/>
  <c r="X329" i="7"/>
  <c r="X328" i="7"/>
  <c r="X327" i="7"/>
  <c r="X326" i="7"/>
  <c r="X325" i="7"/>
  <c r="X324" i="7"/>
  <c r="X323" i="7"/>
  <c r="X322" i="7"/>
  <c r="X321" i="7"/>
  <c r="X320" i="7"/>
  <c r="X319" i="7"/>
  <c r="X318" i="7"/>
  <c r="X317" i="7"/>
  <c r="X316" i="7"/>
  <c r="X315" i="7"/>
  <c r="X314" i="7"/>
  <c r="X313" i="7"/>
  <c r="X312" i="7"/>
  <c r="X311" i="7"/>
  <c r="X310" i="7"/>
  <c r="X309" i="7"/>
  <c r="X308" i="7"/>
  <c r="X307" i="7"/>
  <c r="X306" i="7"/>
  <c r="X305" i="7"/>
  <c r="X304" i="7"/>
  <c r="X303" i="7"/>
  <c r="X302" i="7"/>
  <c r="X301" i="7"/>
  <c r="X300" i="7"/>
  <c r="X299" i="7"/>
  <c r="X298" i="7"/>
  <c r="X297" i="7"/>
  <c r="X296" i="7"/>
  <c r="X295" i="7"/>
  <c r="X294" i="7"/>
  <c r="X293" i="7"/>
  <c r="X292" i="7"/>
  <c r="X291" i="7"/>
  <c r="X290" i="7"/>
  <c r="X289" i="7"/>
  <c r="X288" i="7"/>
  <c r="X287" i="7"/>
  <c r="X286" i="7"/>
  <c r="X285" i="7"/>
  <c r="X284" i="7"/>
  <c r="X283" i="7"/>
  <c r="X282" i="7"/>
  <c r="X281" i="7"/>
  <c r="X280" i="7"/>
  <c r="X279" i="7"/>
  <c r="X278" i="7"/>
  <c r="X277" i="7"/>
  <c r="X276" i="7"/>
  <c r="X275" i="7"/>
  <c r="X274" i="7"/>
  <c r="X273" i="7"/>
  <c r="X272" i="7"/>
  <c r="X271" i="7"/>
  <c r="X270" i="7"/>
  <c r="X269" i="7"/>
  <c r="X268" i="7"/>
  <c r="X267" i="7"/>
  <c r="X266" i="7"/>
  <c r="X265" i="7"/>
  <c r="X264" i="7"/>
  <c r="X263" i="7"/>
  <c r="X262" i="7"/>
  <c r="X261" i="7"/>
  <c r="X260" i="7"/>
  <c r="X259" i="7"/>
  <c r="X258" i="7"/>
  <c r="X257" i="7"/>
  <c r="X256" i="7"/>
  <c r="X255" i="7"/>
  <c r="X254" i="7"/>
  <c r="X253" i="7"/>
  <c r="X252" i="7"/>
  <c r="X251" i="7"/>
  <c r="X250" i="7"/>
  <c r="X249" i="7"/>
  <c r="X248" i="7"/>
  <c r="X247" i="7"/>
  <c r="X246" i="7"/>
  <c r="X245" i="7"/>
  <c r="X244" i="7"/>
  <c r="X243" i="7"/>
  <c r="X242" i="7"/>
  <c r="X241" i="7"/>
  <c r="X240" i="7"/>
  <c r="X239" i="7"/>
  <c r="X238" i="7"/>
  <c r="X237" i="7"/>
  <c r="X236" i="7"/>
  <c r="X235" i="7"/>
  <c r="X234" i="7"/>
  <c r="X233" i="7"/>
  <c r="X232" i="7"/>
  <c r="X231" i="7"/>
  <c r="X230" i="7"/>
  <c r="X229" i="7"/>
  <c r="X228" i="7"/>
  <c r="X227" i="7"/>
  <c r="X226" i="7"/>
  <c r="X225" i="7"/>
  <c r="X224" i="7"/>
  <c r="X223" i="7"/>
  <c r="X222" i="7"/>
  <c r="X221" i="7"/>
  <c r="X220" i="7"/>
  <c r="X219" i="7"/>
  <c r="X218" i="7"/>
  <c r="X217" i="7"/>
  <c r="X216" i="7"/>
  <c r="X215" i="7"/>
  <c r="X214" i="7"/>
  <c r="X213" i="7"/>
  <c r="X212" i="7"/>
  <c r="X211" i="7"/>
  <c r="X210" i="7"/>
  <c r="X209" i="7"/>
  <c r="X208" i="7"/>
  <c r="X207" i="7"/>
  <c r="X206" i="7"/>
  <c r="X205" i="7"/>
  <c r="X204" i="7"/>
  <c r="X203" i="7"/>
  <c r="X202" i="7"/>
  <c r="X201" i="7"/>
  <c r="X200" i="7"/>
  <c r="X199" i="7"/>
  <c r="X198" i="7"/>
  <c r="X197" i="7"/>
  <c r="X196" i="7"/>
  <c r="X195" i="7"/>
  <c r="X194" i="7"/>
  <c r="X193" i="7"/>
  <c r="X192" i="7"/>
  <c r="X191" i="7"/>
  <c r="X190" i="7"/>
  <c r="X189" i="7"/>
  <c r="X188" i="7"/>
  <c r="X187" i="7"/>
  <c r="X186" i="7"/>
  <c r="X185" i="7"/>
  <c r="X184" i="7"/>
  <c r="X183" i="7"/>
  <c r="X182" i="7"/>
  <c r="X181" i="7"/>
  <c r="X180" i="7"/>
  <c r="X179" i="7"/>
  <c r="X178" i="7"/>
  <c r="X177" i="7"/>
  <c r="X176" i="7"/>
  <c r="X175" i="7"/>
  <c r="X174" i="7"/>
  <c r="X173" i="7"/>
  <c r="X172" i="7"/>
  <c r="X171" i="7"/>
  <c r="X170" i="7"/>
  <c r="X169" i="7"/>
  <c r="X168" i="7"/>
  <c r="X167" i="7"/>
  <c r="X166" i="7"/>
  <c r="X165" i="7"/>
  <c r="X164" i="7"/>
  <c r="X163" i="7"/>
  <c r="X162" i="7"/>
  <c r="X161" i="7"/>
  <c r="X160" i="7"/>
  <c r="X159" i="7"/>
  <c r="X158" i="7"/>
  <c r="X157" i="7"/>
  <c r="X156" i="7"/>
  <c r="X155" i="7"/>
  <c r="X154" i="7"/>
  <c r="X153" i="7"/>
  <c r="X152" i="7"/>
  <c r="X151" i="7"/>
  <c r="X150" i="7"/>
  <c r="X149" i="7"/>
  <c r="X148" i="7"/>
  <c r="X147" i="7"/>
  <c r="X146" i="7"/>
  <c r="X145" i="7"/>
  <c r="X144" i="7"/>
  <c r="X143" i="7"/>
  <c r="X142" i="7"/>
  <c r="X141" i="7"/>
  <c r="X140" i="7"/>
  <c r="X139" i="7"/>
  <c r="X138" i="7"/>
  <c r="X137" i="7"/>
  <c r="X136" i="7"/>
  <c r="X135" i="7"/>
  <c r="X134" i="7"/>
  <c r="X133" i="7"/>
  <c r="X132" i="7"/>
  <c r="X131" i="7"/>
  <c r="X130" i="7"/>
  <c r="X129" i="7"/>
  <c r="X128" i="7"/>
  <c r="X127" i="7"/>
  <c r="X126" i="7"/>
  <c r="X125" i="7"/>
  <c r="X124" i="7"/>
  <c r="X123" i="7"/>
  <c r="X122" i="7"/>
  <c r="X121" i="7"/>
  <c r="X120" i="7"/>
  <c r="X119" i="7"/>
  <c r="X118" i="7"/>
  <c r="X117" i="7"/>
  <c r="X116" i="7"/>
  <c r="X115" i="7"/>
  <c r="X114" i="7"/>
  <c r="X113" i="7"/>
  <c r="X112" i="7"/>
  <c r="X111" i="7"/>
  <c r="X110" i="7"/>
  <c r="X109" i="7"/>
  <c r="X108" i="7"/>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P28" i="32"/>
  <c r="O28" i="32"/>
  <c r="N28" i="32"/>
  <c r="M28" i="32"/>
  <c r="L28" i="32"/>
  <c r="K28" i="32"/>
  <c r="J28" i="32"/>
  <c r="I28" i="32"/>
  <c r="H28" i="32"/>
  <c r="G28" i="32"/>
  <c r="F28" i="32"/>
  <c r="E28" i="32"/>
  <c r="P27" i="32"/>
  <c r="O27" i="32"/>
  <c r="N27" i="32"/>
  <c r="M27" i="32"/>
  <c r="L27" i="32"/>
  <c r="K27" i="32"/>
  <c r="J27" i="32"/>
  <c r="I27" i="32"/>
  <c r="H27" i="32"/>
  <c r="G27" i="32"/>
  <c r="F27" i="32"/>
  <c r="E27" i="32"/>
  <c r="Q25" i="32"/>
  <c r="Q24" i="32"/>
  <c r="Q23" i="32"/>
  <c r="Q21" i="32"/>
  <c r="Q20" i="32"/>
  <c r="Q19" i="32"/>
  <c r="Q17" i="32"/>
  <c r="Q16" i="32"/>
  <c r="Q15" i="32"/>
  <c r="Q13" i="32"/>
  <c r="Q12" i="32"/>
  <c r="Q11" i="32"/>
  <c r="Q27" i="32" l="1"/>
  <c r="Q28" i="32"/>
  <c r="R38" i="7" l="1"/>
  <c r="R36" i="7"/>
  <c r="E33" i="32"/>
  <c r="E32" i="32"/>
  <c r="A4" i="30"/>
  <c r="E31" i="7" l="1"/>
  <c r="D31" i="7" s="1"/>
  <c r="C98" i="41" l="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72" i="41"/>
  <c r="C71"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B8" i="41"/>
  <c r="A8" i="41"/>
  <c r="B5" i="41"/>
  <c r="X11" i="38"/>
  <c r="W11" i="38"/>
  <c r="V11" i="38"/>
  <c r="U11" i="38"/>
  <c r="T11" i="38"/>
  <c r="S11" i="38"/>
  <c r="R11" i="38"/>
  <c r="Q11" i="38"/>
  <c r="P11" i="38"/>
  <c r="O11" i="38"/>
  <c r="N11" i="38"/>
  <c r="M11" i="38"/>
  <c r="L11" i="38"/>
  <c r="K11" i="38"/>
  <c r="J11" i="38"/>
  <c r="I11" i="38"/>
  <c r="H11" i="38"/>
  <c r="G11" i="38"/>
  <c r="F11" i="38"/>
  <c r="E11" i="38"/>
  <c r="D11" i="38"/>
  <c r="C11" i="38"/>
  <c r="D13" i="40"/>
  <c r="C13" i="40"/>
  <c r="B5" i="40"/>
  <c r="A4" i="40"/>
  <c r="B4" i="39"/>
  <c r="A3" i="39"/>
  <c r="A3" i="38"/>
  <c r="B4" i="38"/>
  <c r="R17" i="35" l="1"/>
  <c r="R14" i="35" l="1"/>
  <c r="R12" i="35"/>
  <c r="R13" i="35"/>
  <c r="R11" i="35"/>
  <c r="O19" i="34"/>
  <c r="N19" i="34"/>
  <c r="M19" i="34"/>
  <c r="L19" i="34"/>
  <c r="K19" i="34"/>
  <c r="J19" i="34"/>
  <c r="I19" i="34"/>
  <c r="H19" i="34"/>
  <c r="G19" i="34"/>
  <c r="F19" i="34"/>
  <c r="E19" i="34"/>
  <c r="D19" i="34"/>
  <c r="O16" i="34"/>
  <c r="N16" i="34"/>
  <c r="M16" i="34"/>
  <c r="L16" i="34"/>
  <c r="K16" i="34"/>
  <c r="J16" i="34"/>
  <c r="I16" i="34"/>
  <c r="H16" i="34"/>
  <c r="G16" i="34"/>
  <c r="F16" i="34"/>
  <c r="E16" i="34"/>
  <c r="D16" i="34"/>
  <c r="O13" i="34"/>
  <c r="N13" i="34"/>
  <c r="M13" i="34"/>
  <c r="L13" i="34"/>
  <c r="K13" i="34"/>
  <c r="J13" i="34"/>
  <c r="I13" i="34"/>
  <c r="H13" i="34"/>
  <c r="G13" i="34"/>
  <c r="F13" i="34"/>
  <c r="E13" i="34"/>
  <c r="D13" i="34"/>
  <c r="P11" i="34"/>
  <c r="P16" i="34" l="1"/>
  <c r="P19" i="34"/>
  <c r="P13" i="34"/>
  <c r="D28" i="34" l="1"/>
  <c r="B5" i="33"/>
  <c r="A4" i="33"/>
  <c r="R37" i="7" l="1"/>
  <c r="R35" i="7"/>
  <c r="R430" i="7"/>
  <c r="R429" i="7"/>
  <c r="R428" i="7"/>
  <c r="R427" i="7"/>
  <c r="R426" i="7"/>
  <c r="R425" i="7"/>
  <c r="R424" i="7"/>
  <c r="R423" i="7"/>
  <c r="R342" i="7"/>
  <c r="R341" i="7"/>
  <c r="R340" i="7"/>
  <c r="R339" i="7"/>
  <c r="R338" i="7"/>
  <c r="R337" i="7"/>
  <c r="R336" i="7"/>
  <c r="R335" i="7"/>
  <c r="R334" i="7"/>
  <c r="R333" i="7"/>
  <c r="R332" i="7"/>
  <c r="R331" i="7"/>
  <c r="R330" i="7"/>
  <c r="R329" i="7"/>
  <c r="R328" i="7"/>
  <c r="R327" i="7"/>
  <c r="R326" i="7"/>
  <c r="R325" i="7"/>
  <c r="R324" i="7"/>
  <c r="R323" i="7"/>
  <c r="R322" i="7"/>
  <c r="R321" i="7"/>
  <c r="R320" i="7"/>
  <c r="R319" i="7"/>
  <c r="R318" i="7"/>
  <c r="R317" i="7"/>
  <c r="R316" i="7"/>
  <c r="R315" i="7"/>
  <c r="R314" i="7"/>
  <c r="R313" i="7"/>
  <c r="R312" i="7"/>
  <c r="R311" i="7"/>
  <c r="R310" i="7"/>
  <c r="R309" i="7"/>
  <c r="R308" i="7"/>
  <c r="R307" i="7"/>
  <c r="R306" i="7"/>
  <c r="R305" i="7"/>
  <c r="R304" i="7"/>
  <c r="R303" i="7"/>
  <c r="R302" i="7"/>
  <c r="R301" i="7"/>
  <c r="R300" i="7"/>
  <c r="R299" i="7"/>
  <c r="R298" i="7"/>
  <c r="R297" i="7"/>
  <c r="R296" i="7"/>
  <c r="R295" i="7"/>
  <c r="R294" i="7"/>
  <c r="R293" i="7"/>
  <c r="R292" i="7"/>
  <c r="R291" i="7"/>
  <c r="R290" i="7"/>
  <c r="R289" i="7"/>
  <c r="R288" i="7"/>
  <c r="R287" i="7"/>
  <c r="R286" i="7"/>
  <c r="R285" i="7"/>
  <c r="R284" i="7"/>
  <c r="R283" i="7"/>
  <c r="R282" i="7"/>
  <c r="R281" i="7"/>
  <c r="R280" i="7"/>
  <c r="R279" i="7"/>
  <c r="R278" i="7"/>
  <c r="R277" i="7"/>
  <c r="R276" i="7"/>
  <c r="R275" i="7"/>
  <c r="R274" i="7"/>
  <c r="R273" i="7"/>
  <c r="R272" i="7"/>
  <c r="R271" i="7"/>
  <c r="R270" i="7"/>
  <c r="R269" i="7"/>
  <c r="R268" i="7"/>
  <c r="R267" i="7"/>
  <c r="R266" i="7"/>
  <c r="R265" i="7"/>
  <c r="R264" i="7"/>
  <c r="R263" i="7"/>
  <c r="R262" i="7"/>
  <c r="R261" i="7"/>
  <c r="R260" i="7"/>
  <c r="R259" i="7"/>
  <c r="R258" i="7"/>
  <c r="R257" i="7"/>
  <c r="R256" i="7"/>
  <c r="R255" i="7"/>
  <c r="R254" i="7"/>
  <c r="R253" i="7"/>
  <c r="R252" i="7"/>
  <c r="R251" i="7"/>
  <c r="R250" i="7"/>
  <c r="R249" i="7"/>
  <c r="R248" i="7"/>
  <c r="R247" i="7"/>
  <c r="R246" i="7"/>
  <c r="R245" i="7"/>
  <c r="R244" i="7"/>
  <c r="R243" i="7"/>
  <c r="R242" i="7"/>
  <c r="R241" i="7"/>
  <c r="R240" i="7"/>
  <c r="R239" i="7"/>
  <c r="R238" i="7"/>
  <c r="R237" i="7"/>
  <c r="R236" i="7"/>
  <c r="R235" i="7"/>
  <c r="R234" i="7"/>
  <c r="R233" i="7"/>
  <c r="R232" i="7"/>
  <c r="R231" i="7"/>
  <c r="R230" i="7"/>
  <c r="R229" i="7"/>
  <c r="R228" i="7"/>
  <c r="R227" i="7"/>
  <c r="R226" i="7"/>
  <c r="R225" i="7"/>
  <c r="R224" i="7"/>
  <c r="R223" i="7"/>
  <c r="R222" i="7"/>
  <c r="R221" i="7"/>
  <c r="R220" i="7"/>
  <c r="R219" i="7"/>
  <c r="R218" i="7"/>
  <c r="R217" i="7"/>
  <c r="R216" i="7"/>
  <c r="R215" i="7"/>
  <c r="R214" i="7"/>
  <c r="R213" i="7"/>
  <c r="R212" i="7"/>
  <c r="R211" i="7"/>
  <c r="R210" i="7"/>
  <c r="R209" i="7"/>
  <c r="R208" i="7"/>
  <c r="R207" i="7"/>
  <c r="R206" i="7"/>
  <c r="R205" i="7"/>
  <c r="R204" i="7"/>
  <c r="R203" i="7"/>
  <c r="R202" i="7"/>
  <c r="R201" i="7"/>
  <c r="R200" i="7"/>
  <c r="R199" i="7"/>
  <c r="R198" i="7"/>
  <c r="R197" i="7"/>
  <c r="R196" i="7"/>
  <c r="R195" i="7"/>
  <c r="R194" i="7"/>
  <c r="R193" i="7"/>
  <c r="R192" i="7"/>
  <c r="R191" i="7"/>
  <c r="R190" i="7"/>
  <c r="R189" i="7"/>
  <c r="R188" i="7"/>
  <c r="R187" i="7"/>
  <c r="R186" i="7"/>
  <c r="R185" i="7"/>
  <c r="R184" i="7"/>
  <c r="R183" i="7"/>
  <c r="R182"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56" i="7"/>
  <c r="R155" i="7"/>
  <c r="R154" i="7"/>
  <c r="R153" i="7"/>
  <c r="R152" i="7"/>
  <c r="R151" i="7"/>
  <c r="R150" i="7"/>
  <c r="R149" i="7"/>
  <c r="R148" i="7"/>
  <c r="R147" i="7"/>
  <c r="R146" i="7"/>
  <c r="R145" i="7"/>
  <c r="R144" i="7"/>
  <c r="R143" i="7"/>
  <c r="R142" i="7"/>
  <c r="R141" i="7"/>
  <c r="R140" i="7"/>
  <c r="R139" i="7"/>
  <c r="R138" i="7"/>
  <c r="R137" i="7"/>
  <c r="R136" i="7"/>
  <c r="R135" i="7"/>
  <c r="R134" i="7"/>
  <c r="R133" i="7"/>
  <c r="R132" i="7"/>
  <c r="R131" i="7"/>
  <c r="R130" i="7"/>
  <c r="R129" i="7"/>
  <c r="R128" i="7"/>
  <c r="R127" i="7"/>
  <c r="R126" i="7"/>
  <c r="R125" i="7"/>
  <c r="R124" i="7"/>
  <c r="R123" i="7"/>
  <c r="R122" i="7"/>
  <c r="R121" i="7"/>
  <c r="R120" i="7"/>
  <c r="R119" i="7"/>
  <c r="R118" i="7"/>
  <c r="R117" i="7"/>
  <c r="R116" i="7"/>
  <c r="R115" i="7"/>
  <c r="R114" i="7"/>
  <c r="R113" i="7"/>
  <c r="R112" i="7"/>
  <c r="R111" i="7"/>
  <c r="R110" i="7"/>
  <c r="R109" i="7"/>
  <c r="R108" i="7"/>
  <c r="R107" i="7"/>
  <c r="R106" i="7"/>
  <c r="R105" i="7"/>
  <c r="R104" i="7"/>
  <c r="R103" i="7"/>
  <c r="R102" i="7"/>
  <c r="R101" i="7"/>
  <c r="R100" i="7"/>
  <c r="R99" i="7"/>
  <c r="R98" i="7"/>
  <c r="R97" i="7"/>
  <c r="R96" i="7"/>
  <c r="R95" i="7"/>
  <c r="R94" i="7"/>
  <c r="R93" i="7"/>
  <c r="R92" i="7"/>
  <c r="R91" i="7"/>
  <c r="R90" i="7"/>
  <c r="R89" i="7"/>
  <c r="R88" i="7"/>
  <c r="R87" i="7"/>
  <c r="R86" i="7"/>
  <c r="R85" i="7"/>
  <c r="R84" i="7"/>
  <c r="R83" i="7"/>
  <c r="R82" i="7"/>
  <c r="R81" i="7"/>
  <c r="R80" i="7"/>
  <c r="R79" i="7"/>
  <c r="R78" i="7"/>
  <c r="R77" i="7"/>
  <c r="R76" i="7"/>
  <c r="R75" i="7"/>
  <c r="R74" i="7"/>
  <c r="R73" i="7"/>
  <c r="R72" i="7"/>
  <c r="R71" i="7"/>
  <c r="R70" i="7"/>
  <c r="R69" i="7"/>
  <c r="R68" i="7"/>
  <c r="R67" i="7"/>
  <c r="R66" i="7"/>
  <c r="R65" i="7"/>
  <c r="R64" i="7"/>
  <c r="R63" i="7"/>
  <c r="R62" i="7"/>
  <c r="R61" i="7"/>
  <c r="R60" i="7"/>
  <c r="R59" i="7"/>
  <c r="R58" i="7"/>
  <c r="R57" i="7"/>
  <c r="R56" i="7"/>
  <c r="R55" i="7"/>
  <c r="R54" i="7"/>
  <c r="R53" i="7"/>
  <c r="R52" i="7"/>
  <c r="R51" i="7"/>
  <c r="R50" i="7"/>
  <c r="R49" i="7"/>
  <c r="R48" i="7"/>
  <c r="R47" i="7"/>
  <c r="E30" i="7" l="1"/>
  <c r="D30" i="7" s="1"/>
  <c r="E32" i="7"/>
  <c r="D32" i="7" s="1"/>
  <c r="R46" i="7"/>
  <c r="R45" i="7"/>
  <c r="R44" i="7"/>
  <c r="R43" i="7"/>
  <c r="R42" i="7"/>
  <c r="R41" i="7"/>
  <c r="R40" i="7"/>
  <c r="R39" i="7"/>
  <c r="Q12" i="21" l="1"/>
  <c r="Q14" i="21"/>
  <c r="I17" i="17" l="1"/>
  <c r="A8" i="30" l="1"/>
  <c r="P13" i="21" l="1"/>
  <c r="P11" i="21"/>
  <c r="B7" i="32" l="1"/>
  <c r="A6" i="32"/>
  <c r="B8" i="30" l="1"/>
  <c r="B5" i="30"/>
  <c r="B4" i="9" l="1"/>
  <c r="B3" i="9"/>
  <c r="F25" i="17" l="1"/>
  <c r="D25" i="17"/>
  <c r="C25" i="17"/>
  <c r="B13" i="9"/>
  <c r="E34" i="17" l="1"/>
  <c r="E33" i="17"/>
  <c r="E32" i="17"/>
  <c r="E31" i="17"/>
  <c r="E30" i="17"/>
  <c r="E29" i="17"/>
  <c r="E28" i="17"/>
  <c r="E27" i="17"/>
  <c r="E26" i="17"/>
  <c r="E25" i="17"/>
  <c r="E24" i="17"/>
  <c r="E23" i="17"/>
  <c r="E22" i="17"/>
  <c r="E21" i="17"/>
  <c r="E20" i="17"/>
  <c r="E19" i="17"/>
  <c r="E18" i="17"/>
  <c r="E17" i="17"/>
  <c r="E15" i="17"/>
  <c r="E14" i="17"/>
  <c r="E13" i="17"/>
  <c r="E12" i="17"/>
  <c r="E11" i="17"/>
  <c r="C37" i="17"/>
  <c r="F16" i="17" l="1"/>
  <c r="F36" i="17" s="1"/>
  <c r="D6" i="30" s="1"/>
  <c r="D16" i="17"/>
  <c r="D36" i="17" s="1"/>
  <c r="C16" i="17"/>
  <c r="C36" i="17" s="1"/>
  <c r="D4" i="30" s="1"/>
  <c r="E36" i="17" l="1"/>
  <c r="E16" i="17"/>
  <c r="B5" i="28"/>
  <c r="A4" i="28"/>
  <c r="G25" i="7" l="1"/>
  <c r="H25" i="7"/>
  <c r="I25" i="7"/>
  <c r="J25" i="7"/>
  <c r="K25" i="7"/>
  <c r="L25" i="7"/>
  <c r="M25" i="7"/>
  <c r="N25" i="7"/>
  <c r="O25" i="7"/>
  <c r="P25" i="7"/>
  <c r="Q25" i="7"/>
  <c r="F25" i="7"/>
  <c r="R24" i="7"/>
  <c r="G16" i="7"/>
  <c r="H16" i="7"/>
  <c r="I16" i="7"/>
  <c r="J16" i="7"/>
  <c r="K16" i="7"/>
  <c r="L16" i="7"/>
  <c r="M16" i="7"/>
  <c r="N16" i="7"/>
  <c r="O16" i="7"/>
  <c r="P16" i="7"/>
  <c r="Q16" i="7"/>
  <c r="F16" i="7"/>
  <c r="R15" i="7"/>
  <c r="L26" i="7" l="1"/>
  <c r="I26" i="7"/>
  <c r="H26" i="7"/>
  <c r="Q26" i="7"/>
  <c r="P26" i="7"/>
  <c r="M26" i="7"/>
  <c r="N26" i="7"/>
  <c r="J26" i="7"/>
  <c r="O26" i="7"/>
  <c r="K26" i="7"/>
  <c r="F26" i="7"/>
  <c r="E28" i="7"/>
  <c r="G26" i="7"/>
  <c r="R25" i="7"/>
  <c r="F37" i="17" l="1"/>
  <c r="D37" i="17"/>
  <c r="E37" i="17" s="1"/>
  <c r="B7" i="7"/>
  <c r="B6" i="23"/>
  <c r="B6" i="22"/>
  <c r="B5" i="17"/>
  <c r="B7" i="21"/>
  <c r="B7" i="27"/>
  <c r="C39" i="17" l="1"/>
  <c r="B39" i="17" s="1"/>
  <c r="R23" i="7"/>
  <c r="R22" i="7"/>
  <c r="R21" i="7"/>
  <c r="R20" i="7"/>
  <c r="R19" i="7"/>
  <c r="R18" i="7"/>
  <c r="R17" i="7"/>
  <c r="R16" i="7"/>
  <c r="R14" i="7"/>
  <c r="R13" i="7"/>
  <c r="R12" i="7"/>
  <c r="R11" i="7"/>
  <c r="P29" i="27"/>
  <c r="P28" i="27"/>
  <c r="P27" i="27"/>
  <c r="P26" i="27"/>
  <c r="P25" i="27"/>
  <c r="P24" i="27"/>
  <c r="P23" i="27"/>
  <c r="P22" i="27"/>
  <c r="P21" i="27"/>
  <c r="P20" i="27"/>
  <c r="P19" i="27"/>
  <c r="P18" i="27"/>
  <c r="P17" i="27"/>
  <c r="P16" i="27"/>
  <c r="P14" i="27"/>
  <c r="P13" i="27"/>
  <c r="P12" i="27"/>
  <c r="P11" i="27"/>
  <c r="C38" i="17" s="1"/>
  <c r="P15" i="27"/>
  <c r="C15" i="9"/>
  <c r="C16" i="9"/>
  <c r="C14" i="9"/>
  <c r="C12" i="9"/>
  <c r="R26" i="7" l="1"/>
  <c r="E29" i="7" s="1"/>
  <c r="B5" i="9"/>
  <c r="D29" i="7" l="1"/>
  <c r="A5" i="22"/>
  <c r="A5" i="23"/>
  <c r="A6" i="21" l="1"/>
  <c r="G9" i="7" l="1"/>
  <c r="H9" i="7"/>
  <c r="I9" i="7"/>
  <c r="J9" i="7"/>
  <c r="K9" i="7"/>
  <c r="L9" i="7"/>
  <c r="M9" i="7"/>
  <c r="N9" i="7"/>
  <c r="O9" i="7"/>
  <c r="P9" i="7"/>
  <c r="Q9" i="7"/>
  <c r="A6" i="7"/>
  <c r="A6" i="27" l="1"/>
  <c r="O9" i="27" l="1"/>
  <c r="N9" i="27"/>
  <c r="M9" i="27"/>
  <c r="L9" i="27"/>
  <c r="K9" i="27"/>
  <c r="J9" i="27"/>
  <c r="I9" i="27"/>
  <c r="H9" i="27"/>
  <c r="G9" i="27"/>
  <c r="F9" i="27"/>
  <c r="E9" i="27"/>
  <c r="E18" i="21" l="1"/>
  <c r="E16" i="21"/>
  <c r="A4" i="17" l="1"/>
  <c r="I11" i="17"/>
</calcChain>
</file>

<file path=xl/sharedStrings.xml><?xml version="1.0" encoding="utf-8"?>
<sst xmlns="http://schemas.openxmlformats.org/spreadsheetml/2006/main" count="9194" uniqueCount="1144">
  <si>
    <t>MWh</t>
  </si>
  <si>
    <t>Deutschland</t>
  </si>
  <si>
    <t>Schweiz</t>
  </si>
  <si>
    <t>Italien</t>
  </si>
  <si>
    <t>Slowenien</t>
  </si>
  <si>
    <t>Ungarn</t>
  </si>
  <si>
    <t>Tschechische Republik</t>
  </si>
  <si>
    <t>DVR-Nr. 1069683</t>
  </si>
  <si>
    <t>datenerhebung@e-control.at</t>
  </si>
  <si>
    <t>Liechtenstein</t>
  </si>
  <si>
    <t>EC-Nummer</t>
  </si>
  <si>
    <t>AT008560</t>
  </si>
  <si>
    <t>ENVESTA Energie- und Dienstleistungs GmbH</t>
  </si>
  <si>
    <t>AT002110</t>
  </si>
  <si>
    <t>AT004110</t>
  </si>
  <si>
    <t>Elektrizitätswerk Bad Hofgastein Ges.m.b.H.</t>
  </si>
  <si>
    <t>AT008550</t>
  </si>
  <si>
    <t>AT008140</t>
  </si>
  <si>
    <t>AT002910</t>
  </si>
  <si>
    <t>AT003920</t>
  </si>
  <si>
    <t>AT003520</t>
  </si>
  <si>
    <t>AT008730</t>
  </si>
  <si>
    <t>AT003460</t>
  </si>
  <si>
    <t>Ebner Strom GmbH</t>
  </si>
  <si>
    <t>AT008390</t>
  </si>
  <si>
    <t>EVU der Marktgemeinde Eibiswald</t>
  </si>
  <si>
    <t>AT002210</t>
  </si>
  <si>
    <t>AT008100</t>
  </si>
  <si>
    <t>Stromnetz Graz GmbH &amp; Co KG</t>
  </si>
  <si>
    <t>AT003200</t>
  </si>
  <si>
    <t>Energie Ried GmbH</t>
  </si>
  <si>
    <t>AT008360</t>
  </si>
  <si>
    <t>EVU der Stadtgemeinde Mureck</t>
  </si>
  <si>
    <t>AT008540</t>
  </si>
  <si>
    <t>AT008420</t>
  </si>
  <si>
    <t>Marktgemeinde Neumarkt Versorgungsbetriebsges.m.b.H.</t>
  </si>
  <si>
    <t>AT008850</t>
  </si>
  <si>
    <t>AT008620</t>
  </si>
  <si>
    <t>Elektrizitätswerk Gröbming KG</t>
  </si>
  <si>
    <t>AT008770</t>
  </si>
  <si>
    <t>AT008130</t>
  </si>
  <si>
    <t>AT008570</t>
  </si>
  <si>
    <t>AT008150</t>
  </si>
  <si>
    <t>Stadtwerke Fürstenfeld GmbH</t>
  </si>
  <si>
    <t>AT003510</t>
  </si>
  <si>
    <t>AT008310</t>
  </si>
  <si>
    <t>Bad Gleichenberger Energie GmbH</t>
  </si>
  <si>
    <t>AT008210</t>
  </si>
  <si>
    <t>E-Werk Gösting Stromversorgungs GmbH</t>
  </si>
  <si>
    <t>AT002120</t>
  </si>
  <si>
    <t>AT009220</t>
  </si>
  <si>
    <t>AT002400</t>
  </si>
  <si>
    <t>AT002130</t>
  </si>
  <si>
    <t>AT008160</t>
  </si>
  <si>
    <t>Stadtwerke Judenburg AG</t>
  </si>
  <si>
    <t>AT008170</t>
  </si>
  <si>
    <t>Stadtwerke Kapfenberg GmbH</t>
  </si>
  <si>
    <t>AT003470</t>
  </si>
  <si>
    <t>AT008110</t>
  </si>
  <si>
    <t>Elektrizitätswerk der Stadtgemeinde Kindberg</t>
  </si>
  <si>
    <t>AT002220</t>
  </si>
  <si>
    <t>AT008250</t>
  </si>
  <si>
    <t>AT008740</t>
  </si>
  <si>
    <t>AT003900</t>
  </si>
  <si>
    <t>AT008180</t>
  </si>
  <si>
    <t>AT002280</t>
  </si>
  <si>
    <t>AT008510</t>
  </si>
  <si>
    <t>AT004120</t>
  </si>
  <si>
    <t>AT008580</t>
  </si>
  <si>
    <t>Energieversorgungsunternehmen der Florian Lugitsch Gruppe GmbH</t>
  </si>
  <si>
    <t>AT003570</t>
  </si>
  <si>
    <t>AT003580</t>
  </si>
  <si>
    <t>AT008370</t>
  </si>
  <si>
    <t>AT008190</t>
  </si>
  <si>
    <t>AT008330</t>
  </si>
  <si>
    <t>AT002300</t>
  </si>
  <si>
    <t>Licht- und Kraftstromvertrieb der Gemeinde Opponitz</t>
  </si>
  <si>
    <t>AT008930</t>
  </si>
  <si>
    <t>AT003310</t>
  </si>
  <si>
    <t>AT008950</t>
  </si>
  <si>
    <t>AT008630</t>
  </si>
  <si>
    <t>P.K. Energieversorgungs-GmbH</t>
  </si>
  <si>
    <t>AT002270</t>
  </si>
  <si>
    <t>AT008450</t>
  </si>
  <si>
    <t>Elektrizitätswerke Bad Radkersburg GmbH</t>
  </si>
  <si>
    <t>AT003590</t>
  </si>
  <si>
    <t>E-Werk Ranklleiten</t>
  </si>
  <si>
    <t>AT003910</t>
  </si>
  <si>
    <t>AT003540</t>
  </si>
  <si>
    <t>Revertera'sches Elektrizitätswerk</t>
  </si>
  <si>
    <t>AT008350</t>
  </si>
  <si>
    <t>Städtische Betriebe Rottenmann GmbH</t>
  </si>
  <si>
    <t>AT002900</t>
  </si>
  <si>
    <t>AT008690</t>
  </si>
  <si>
    <t>Gertraud Schafler GmbH</t>
  </si>
  <si>
    <t>AT008720</t>
  </si>
  <si>
    <t>AT002250</t>
  </si>
  <si>
    <t>E-Werk Schwaighofer GmbH</t>
  </si>
  <si>
    <t>AT008910</t>
  </si>
  <si>
    <t>AT008470</t>
  </si>
  <si>
    <t>AT008430</t>
  </si>
  <si>
    <t>Murauer Stadtwerke GmbH</t>
  </si>
  <si>
    <t>AT008990</t>
  </si>
  <si>
    <t>AT008490</t>
  </si>
  <si>
    <t>Stadtwerke Trofaiach Ges.m.b.H.</t>
  </si>
  <si>
    <t>AT008410</t>
  </si>
  <si>
    <t>AT008120</t>
  </si>
  <si>
    <t>Stadtwerke Voitsberg</t>
  </si>
  <si>
    <t>AT002230</t>
  </si>
  <si>
    <t>AT008650</t>
  </si>
  <si>
    <t>Unternehmen</t>
  </si>
  <si>
    <t>Telefonnummer</t>
  </si>
  <si>
    <t xml:space="preserve">E-Mail-Adresse  </t>
  </si>
  <si>
    <t>Einheit</t>
  </si>
  <si>
    <t>AT005000</t>
  </si>
  <si>
    <t>AT005100</t>
  </si>
  <si>
    <t>Innsbrucker Kommunalbetriebe AG</t>
  </si>
  <si>
    <t>AT005110</t>
  </si>
  <si>
    <t>AT005120</t>
  </si>
  <si>
    <t>AT005130</t>
  </si>
  <si>
    <t>Stadtwerke Kitzbühel</t>
  </si>
  <si>
    <t>AT005140</t>
  </si>
  <si>
    <t>AT005150</t>
  </si>
  <si>
    <t>Stadtwerke Schwaz GmbH</t>
  </si>
  <si>
    <t>AT005160</t>
  </si>
  <si>
    <t>Stadtwerke Wörgl Ges.m.b.H.</t>
  </si>
  <si>
    <t>AT005210</t>
  </si>
  <si>
    <t>AT005320</t>
  </si>
  <si>
    <t>AT005330</t>
  </si>
  <si>
    <t>AT005340</t>
  </si>
  <si>
    <t>AT005350</t>
  </si>
  <si>
    <t>AT005370</t>
  </si>
  <si>
    <t>Stadtwerke Imst</t>
  </si>
  <si>
    <t>AT005460</t>
  </si>
  <si>
    <t>AT005470</t>
  </si>
  <si>
    <t>E-Werk Stadler GmbH</t>
  </si>
  <si>
    <t>AT005480</t>
  </si>
  <si>
    <t>AT005490</t>
  </si>
  <si>
    <t>Elektrowerk Assling reg. Gen.m.b.H.</t>
  </si>
  <si>
    <t>AT005530</t>
  </si>
  <si>
    <t>Gottfried Wolf GmbH</t>
  </si>
  <si>
    <t>AT005540</t>
  </si>
  <si>
    <t>AT005550</t>
  </si>
  <si>
    <t>AT005600</t>
  </si>
  <si>
    <t>AT005610</t>
  </si>
  <si>
    <t>AT005630</t>
  </si>
  <si>
    <t>AT005650</t>
  </si>
  <si>
    <t>Kommunalbetriebe Rinn GmbH</t>
  </si>
  <si>
    <t>AT005670</t>
  </si>
  <si>
    <t>AT005690</t>
  </si>
  <si>
    <t>AT006000</t>
  </si>
  <si>
    <t>AT006110</t>
  </si>
  <si>
    <t>Stadtwerke Feldkirch</t>
  </si>
  <si>
    <t>AT006210</t>
  </si>
  <si>
    <t>Elektrizitätswerke Frastanz GmbH</t>
  </si>
  <si>
    <t>AT006220</t>
  </si>
  <si>
    <t>Montafonerbahn AG</t>
  </si>
  <si>
    <t>AT006230</t>
  </si>
  <si>
    <t>AT006240</t>
  </si>
  <si>
    <t>Getzner, Mutter &amp; Cie. Ges.m.b.H. &amp; Co.</t>
  </si>
  <si>
    <t>AT006250</t>
  </si>
  <si>
    <t>Alfenzwerke Elektrizitätserzeugung GmbH</t>
  </si>
  <si>
    <t>n</t>
  </si>
  <si>
    <t xml:space="preserve">Sachbearbeiter  </t>
  </si>
  <si>
    <t>Netzbetreiber Strom</t>
  </si>
  <si>
    <t>AT009000</t>
  </si>
  <si>
    <t>AT003000</t>
  </si>
  <si>
    <t>AT002000</t>
  </si>
  <si>
    <t>AT007000</t>
  </si>
  <si>
    <t>AT003100</t>
  </si>
  <si>
    <t>AT004000</t>
  </si>
  <si>
    <t>AT008440</t>
  </si>
  <si>
    <t>AT007100</t>
  </si>
  <si>
    <t>AT000000</t>
  </si>
  <si>
    <t>AT003300</t>
  </si>
  <si>
    <t>AT001000</t>
  </si>
  <si>
    <t>AT007240</t>
  </si>
  <si>
    <t>AT008000</t>
  </si>
  <si>
    <t>Energie Klagenfurt GmbH</t>
  </si>
  <si>
    <t>Salzburg Netz GmbH</t>
  </si>
  <si>
    <t>LINZ STROM NETZ GmbH</t>
  </si>
  <si>
    <t>Wels Strom GmbH</t>
  </si>
  <si>
    <t>Liste Netzbetreiber Strom</t>
  </si>
  <si>
    <t>Betreff:</t>
  </si>
  <si>
    <t>Jahr</t>
  </si>
  <si>
    <t>Anmerkungen</t>
  </si>
  <si>
    <t>davon Abgabe an Kraftwerke für Pumpspeicherung (Pumpstrom)</t>
  </si>
  <si>
    <t>Anton Kittel Mühle Plaika GmbH</t>
  </si>
  <si>
    <t>Elektrizitätswerk Clam</t>
  </si>
  <si>
    <t>Elektrizitätswerk Fernitz Ing. Franz Purkarthofer GmbH &amp; Co KG</t>
  </si>
  <si>
    <t>Elektrizitätswerk Gries am Brenner</t>
  </si>
  <si>
    <t>Elektrizitätswerk Mariahof GmbH</t>
  </si>
  <si>
    <t>Elektrizitätswerk Prantl GmbH &amp; Co KG</t>
  </si>
  <si>
    <t>Elektrizitätswerk Winkler GmbH</t>
  </si>
  <si>
    <t>Elektrizitätswerke Eisenhuber GmbH &amp; Co KG</t>
  </si>
  <si>
    <t>Elektrizitätswerke Reutte AG</t>
  </si>
  <si>
    <t>Elektrogenossenschaft Weerberg reg.Gen.m.b.H.</t>
  </si>
  <si>
    <t>Elektrowerk Schöder GmbH</t>
  </si>
  <si>
    <t>Elektrowerkgenossenschaft Hopfgarten i. D. reg.Gen.m.b.H.</t>
  </si>
  <si>
    <t>Energieversorgung Kleinwalsertal Ges.m.b.H.</t>
  </si>
  <si>
    <t>EVU der Marktgemeinde Niklasdorf</t>
  </si>
  <si>
    <t>EWA Energie- und Wirtschaftsbetriebe der Gemeinde St. Anton am Arlberg GmbH</t>
  </si>
  <si>
    <t>E-Werk der Marktgemeinde Unzmarkt-Frauenburg</t>
  </si>
  <si>
    <t>E-Werk Ebner GesmbH</t>
  </si>
  <si>
    <t>E-Werk Stubenberg reg.Gen.m.b.H.</t>
  </si>
  <si>
    <t>Gemeindewerke Kematen Elektrizitätswerk</t>
  </si>
  <si>
    <t>Ing.Peter Böhm, Inhaber der nicht prot. Fa. "E-Werk Piwetz"</t>
  </si>
  <si>
    <t>K.u.F. Drack Gesellschaft m.b.H. &amp; Co. KG</t>
  </si>
  <si>
    <t>Kraftwerk Haim KG</t>
  </si>
  <si>
    <t>Licht- und Kraftvertrieb der Gemeinde Hollenstein an der Ybbs</t>
  </si>
  <si>
    <t>Pengg Johann Holding Ges.m.b.H</t>
  </si>
  <si>
    <t>Plövner Schmiede Betriebsgesellschaft m.b.H.</t>
  </si>
  <si>
    <t>Stadtbetriebe Mariazell Ges.m.b.H.</t>
  </si>
  <si>
    <t>Stadtwerke Mürzzuschlag Ges.m.b.H.</t>
  </si>
  <si>
    <t>Andreas Braunstein</t>
  </si>
  <si>
    <t>Energieversorgungs GmbH</t>
  </si>
  <si>
    <t>E-Werk Redlmühle B. Drack Elektrotechnik</t>
  </si>
  <si>
    <t>Mag. Engelbert Tassotti</t>
  </si>
  <si>
    <t>E-WERK Sarmingstein Ing. Heinz Engelmann &amp; CoKG</t>
  </si>
  <si>
    <t>Elektrizitätswerke Mathe</t>
  </si>
  <si>
    <t>Feistritzwerke-Steweag GmbH</t>
  </si>
  <si>
    <t>KARLSTROM e.U.</t>
  </si>
  <si>
    <t>Austrian Power Grid AG</t>
  </si>
  <si>
    <t>E-Werk Gleinstätten GmbH</t>
  </si>
  <si>
    <t>Feistritzthaler Elektrizitätswerk eGen</t>
  </si>
  <si>
    <t>Stadtwerke Köflach GmbH</t>
  </si>
  <si>
    <t>Vorarlberger Energienetze GmbH</t>
  </si>
  <si>
    <t>Wasserkraft Sölden eGen</t>
  </si>
  <si>
    <t>MW</t>
  </si>
  <si>
    <t>Umspannung von ...</t>
  </si>
  <si>
    <t>Spannungsebene</t>
  </si>
  <si>
    <t>Umspann- bzw. Schaltwerke</t>
  </si>
  <si>
    <t>Umspannstationen</t>
  </si>
  <si>
    <t>Transformatorstationen</t>
  </si>
  <si>
    <t>Oberspannung</t>
  </si>
  <si>
    <t>Unterspannung</t>
  </si>
  <si>
    <t>Anzahl</t>
  </si>
  <si>
    <t>Umspanner</t>
  </si>
  <si>
    <t>(Umspannung von ...)</t>
  </si>
  <si>
    <t>(Umspannung auf ...)</t>
  </si>
  <si>
    <t>Leistung</t>
  </si>
  <si>
    <t>kV</t>
  </si>
  <si>
    <t>MVA</t>
  </si>
  <si>
    <t>Höchstspannung zu Hochspannung</t>
  </si>
  <si>
    <t xml:space="preserve">  </t>
  </si>
  <si>
    <t>Hochspannung zu Hoch-, Mittel- und Niederspannung</t>
  </si>
  <si>
    <t>60 kV</t>
  </si>
  <si>
    <t>45 kV</t>
  </si>
  <si>
    <t>30 kV</t>
  </si>
  <si>
    <t>25 kV</t>
  </si>
  <si>
    <t>20 kV</t>
  </si>
  <si>
    <t>16 kV</t>
  </si>
  <si>
    <t>10 kV</t>
  </si>
  <si>
    <t>6 kV</t>
  </si>
  <si>
    <t>5 kV</t>
  </si>
  <si>
    <t>3 kV</t>
  </si>
  <si>
    <t>0,95 kV</t>
  </si>
  <si>
    <t>0,69 kV</t>
  </si>
  <si>
    <t>0,4 kV</t>
  </si>
  <si>
    <t>Mittelspannung zu Mittel- und Niederspannung</t>
  </si>
  <si>
    <t>Freileitung</t>
  </si>
  <si>
    <t>Kabel</t>
  </si>
  <si>
    <t>km</t>
  </si>
  <si>
    <t>380 kV</t>
  </si>
  <si>
    <t>220 kV</t>
  </si>
  <si>
    <t>110 kV</t>
  </si>
  <si>
    <t>Kalenderjahr</t>
  </si>
  <si>
    <t>Angeschlossene Windkraftwerke</t>
  </si>
  <si>
    <t>Angeschlossene Photovoltaikanlagen</t>
  </si>
  <si>
    <t>KNG-Kärnten Netz GmbH</t>
  </si>
  <si>
    <t>Netz Niederösterreich GmbH</t>
  </si>
  <si>
    <t>Netz Oberösterreich GmbH</t>
  </si>
  <si>
    <t>Energienetze Steiermark GmbH</t>
  </si>
  <si>
    <t>E-Werk Dietrichschlag eingetragene Genossenschaft</t>
  </si>
  <si>
    <t>Wiener Netze GmbH</t>
  </si>
  <si>
    <t>E-Werk Sigl GmbH &amp; Co KG</t>
  </si>
  <si>
    <t>Elektrizitätswerk Ingrid Reinisch</t>
  </si>
  <si>
    <t>AAE Wasserkraft GmbH</t>
  </si>
  <si>
    <t>Elektrizitätswerk Mürzsteg</t>
  </si>
  <si>
    <t>Schwarz, Wagendorffer &amp; Co. Elektrizitätswerk GmbH</t>
  </si>
  <si>
    <t>Stadtwerke Bruck an der Mur GmbH</t>
  </si>
  <si>
    <t>Stadtwerke Hartberg Energieversorgungs GmbH</t>
  </si>
  <si>
    <t>Haushalte</t>
  </si>
  <si>
    <t>Nicht Haushalte</t>
  </si>
  <si>
    <t>Gesamt</t>
  </si>
  <si>
    <t>Umsatzsteuer</t>
  </si>
  <si>
    <t>€cent/kWh</t>
  </si>
  <si>
    <t>Insgesamt</t>
  </si>
  <si>
    <t>Liste Lieferanten Strom</t>
  </si>
  <si>
    <t>AT007242</t>
  </si>
  <si>
    <t>AAE Naturstrom Vertrieb GmbH</t>
  </si>
  <si>
    <t>AT007241</t>
  </si>
  <si>
    <t>AT646211</t>
  </si>
  <si>
    <t>AT008551</t>
  </si>
  <si>
    <t>AT002221</t>
  </si>
  <si>
    <t>AT008311</t>
  </si>
  <si>
    <t>AT009001</t>
  </si>
  <si>
    <t>AT003461</t>
  </si>
  <si>
    <t>AT420002</t>
  </si>
  <si>
    <t>AT420001</t>
  </si>
  <si>
    <t>EHA Energie-Handels-Gesellschaft mbH &amp; Co. KG</t>
  </si>
  <si>
    <t>AT008511</t>
  </si>
  <si>
    <t>AT008331</t>
  </si>
  <si>
    <t>AT004111</t>
  </si>
  <si>
    <t>AT002911</t>
  </si>
  <si>
    <t>Elektrizitätswerk Clam Carl-Philip Clam-Martinic</t>
  </si>
  <si>
    <t>AT514011</t>
  </si>
  <si>
    <t>Elektrizitätswerk der Gemeinde Kematen</t>
  </si>
  <si>
    <t>AT008371</t>
  </si>
  <si>
    <t>AT511011</t>
  </si>
  <si>
    <t>AT008111</t>
  </si>
  <si>
    <t>AT002211</t>
  </si>
  <si>
    <t>AT528011</t>
  </si>
  <si>
    <t>AT008621</t>
  </si>
  <si>
    <t>AT008651</t>
  </si>
  <si>
    <t>AT003311</t>
  </si>
  <si>
    <t>AT521011</t>
  </si>
  <si>
    <t>Elektrizitätswerk Prantl Ges.m.b.H. &amp; Co. KG</t>
  </si>
  <si>
    <t>AT503011</t>
  </si>
  <si>
    <t>AT531011</t>
  </si>
  <si>
    <t>AT522011</t>
  </si>
  <si>
    <t>AT523011</t>
  </si>
  <si>
    <t>AT008451</t>
  </si>
  <si>
    <t>AT642211</t>
  </si>
  <si>
    <t>Elektrizitätswerke Frastanz Gesellschaft m.b.H.</t>
  </si>
  <si>
    <t>AT110591</t>
  </si>
  <si>
    <t>AT524011</t>
  </si>
  <si>
    <t>AT008721</t>
  </si>
  <si>
    <t>AT530011</t>
  </si>
  <si>
    <t>AT054000</t>
  </si>
  <si>
    <t>AT030008</t>
  </si>
  <si>
    <t>AT110191</t>
  </si>
  <si>
    <t>AT003005</t>
  </si>
  <si>
    <t>AT003003</t>
  </si>
  <si>
    <t>AT008101</t>
  </si>
  <si>
    <t>AT610000</t>
  </si>
  <si>
    <t>AT003202</t>
  </si>
  <si>
    <t>AT110451</t>
  </si>
  <si>
    <t>Energie Steiermark Business GmbH</t>
  </si>
  <si>
    <t>AT008004</t>
  </si>
  <si>
    <t>Energie Steiermark Kunden GmbH</t>
  </si>
  <si>
    <t>AT008301</t>
  </si>
  <si>
    <t>Energie Steiermark Natur GmbH</t>
  </si>
  <si>
    <t>AT011008</t>
  </si>
  <si>
    <t>ENERGIEALLIANZ Austria GmbH</t>
  </si>
  <si>
    <t>AT687211</t>
  </si>
  <si>
    <t>Energieversorgung Kleinwalsertal</t>
  </si>
  <si>
    <t>AT003582</t>
  </si>
  <si>
    <t>AT008581</t>
  </si>
  <si>
    <t>AT540000</t>
  </si>
  <si>
    <t>Energy Services Handels- und Dienstleistungs G.m.b.H.</t>
  </si>
  <si>
    <t>AT008561</t>
  </si>
  <si>
    <t>AT002004</t>
  </si>
  <si>
    <t>EVN Energievertrieb GmbH &amp; Co KG</t>
  </si>
  <si>
    <t>AT008391</t>
  </si>
  <si>
    <t>AT008361</t>
  </si>
  <si>
    <t>AT003571</t>
  </si>
  <si>
    <t>AT008411</t>
  </si>
  <si>
    <t>Ewerk der Marktgemeinde Unzmarkt</t>
  </si>
  <si>
    <t>AT003921</t>
  </si>
  <si>
    <t>E-Werk Dietrichschlag eGen</t>
  </si>
  <si>
    <t>AT008571</t>
  </si>
  <si>
    <t>AT008741</t>
  </si>
  <si>
    <t>AT008211</t>
  </si>
  <si>
    <t>AT008951</t>
  </si>
  <si>
    <t>E-Werk Piwetz</t>
  </si>
  <si>
    <t>AT003591</t>
  </si>
  <si>
    <t>AT003911</t>
  </si>
  <si>
    <t>AT002901</t>
  </si>
  <si>
    <t>AT000251</t>
  </si>
  <si>
    <t>AT008541</t>
  </si>
  <si>
    <t>AT008911</t>
  </si>
  <si>
    <t>E-Werk Stubenberg reg. Gen.m.b.H.</t>
  </si>
  <si>
    <t>AT002231</t>
  </si>
  <si>
    <t>AT008871</t>
  </si>
  <si>
    <t>AT460001</t>
  </si>
  <si>
    <t>GEN-I Vienna GmbH</t>
  </si>
  <si>
    <t>AT008691</t>
  </si>
  <si>
    <t>AT560001</t>
  </si>
  <si>
    <t>AT645211</t>
  </si>
  <si>
    <t>AT527011</t>
  </si>
  <si>
    <t>AT002401</t>
  </si>
  <si>
    <t>AT502011</t>
  </si>
  <si>
    <t>AT008931</t>
  </si>
  <si>
    <t>Joh. Pengg Holding Gesellschaft m.b.H.</t>
  </si>
  <si>
    <t>AT003521</t>
  </si>
  <si>
    <t>AT003471</t>
  </si>
  <si>
    <t>AT007003</t>
  </si>
  <si>
    <t>KELAG-Kärntner Elektrizitäts-Aktiengesellschaft</t>
  </si>
  <si>
    <t>AT008631</t>
  </si>
  <si>
    <t>Kiendler GmbH</t>
  </si>
  <si>
    <t>AT008251</t>
  </si>
  <si>
    <t>AT003901</t>
  </si>
  <si>
    <t>AT512011</t>
  </si>
  <si>
    <t>Kommunalbetriebe Hopfgarten GmbH</t>
  </si>
  <si>
    <t>AT535011</t>
  </si>
  <si>
    <t>AT003511</t>
  </si>
  <si>
    <t>AT509011</t>
  </si>
  <si>
    <t>AT002181</t>
  </si>
  <si>
    <t>AT002121</t>
  </si>
  <si>
    <t>AT002301</t>
  </si>
  <si>
    <t>AT002131</t>
  </si>
  <si>
    <t>AT004121</t>
  </si>
  <si>
    <t>AT003101</t>
  </si>
  <si>
    <t>AT002271</t>
  </si>
  <si>
    <t>AT008991</t>
  </si>
  <si>
    <t>AT008421</t>
  </si>
  <si>
    <t>AT110861</t>
  </si>
  <si>
    <t>MAXENERGY Austria Handels GmbH</t>
  </si>
  <si>
    <t>AT643211</t>
  </si>
  <si>
    <t>AT008431</t>
  </si>
  <si>
    <t>AT071000</t>
  </si>
  <si>
    <t>MyElectric Energievertriebs- und -dienstleistungs GmbH</t>
  </si>
  <si>
    <t>AT011002</t>
  </si>
  <si>
    <t>Naturkraft Energievertriebsgesellschaft m.b.H.</t>
  </si>
  <si>
    <t>AT009992</t>
  </si>
  <si>
    <t>ÖBB-Infrastruktur Aktiengesellschaft</t>
  </si>
  <si>
    <t>AT061001</t>
  </si>
  <si>
    <t>oekostrom GmbH für Vertrieb, Planung und Energiedienstleistungen</t>
  </si>
  <si>
    <t>AT576011</t>
  </si>
  <si>
    <t>Plövner Schmiede GesmbH</t>
  </si>
  <si>
    <t>AT581011</t>
  </si>
  <si>
    <t>Reinisch Ingrid E-Werk</t>
  </si>
  <si>
    <t>AT003541</t>
  </si>
  <si>
    <t>AT004002</t>
  </si>
  <si>
    <t>Salzburg AG für Energie, Verkehr und Telekommunikation</t>
  </si>
  <si>
    <t>AT004007</t>
  </si>
  <si>
    <t>Salzburg Ökoenergie GmbH</t>
  </si>
  <si>
    <t>AT110341</t>
  </si>
  <si>
    <t>schlaustrom GmbH</t>
  </si>
  <si>
    <t>AT008851</t>
  </si>
  <si>
    <t>AT110361</t>
  </si>
  <si>
    <t>Solar Graz GmbH</t>
  </si>
  <si>
    <t>AT008441</t>
  </si>
  <si>
    <t>AT008351</t>
  </si>
  <si>
    <t>AT002111</t>
  </si>
  <si>
    <t>AT008141</t>
  </si>
  <si>
    <t>AT641211</t>
  </si>
  <si>
    <t>AT008151</t>
  </si>
  <si>
    <t>AT504011</t>
  </si>
  <si>
    <t>AT008471</t>
  </si>
  <si>
    <t>AT516011</t>
  </si>
  <si>
    <t>AT008161</t>
  </si>
  <si>
    <t>AT008171</t>
  </si>
  <si>
    <t>AT505011</t>
  </si>
  <si>
    <t>AT007102</t>
  </si>
  <si>
    <t>Stadtwerke Klagenfurt AG</t>
  </si>
  <si>
    <t>AT008181</t>
  </si>
  <si>
    <t>AT506011</t>
  </si>
  <si>
    <t>Stadtwerke Kufstein GmbH</t>
  </si>
  <si>
    <t>AT008191</t>
  </si>
  <si>
    <t>Stadtwerke Mürzzuschlag GmbH</t>
  </si>
  <si>
    <t>AT507011</t>
  </si>
  <si>
    <t>AT008491</t>
  </si>
  <si>
    <t>AT008121</t>
  </si>
  <si>
    <t>AT508011</t>
  </si>
  <si>
    <t>Stadtwerke Wörgl GmbH</t>
  </si>
  <si>
    <t>AT055000</t>
  </si>
  <si>
    <t>switch Energievertriebsgesellschaft m.b.H.</t>
  </si>
  <si>
    <t>AT571011</t>
  </si>
  <si>
    <t>AT005001</t>
  </si>
  <si>
    <t>TIWAG-Tiroler Wasserkraft AG</t>
  </si>
  <si>
    <t>AT081000</t>
  </si>
  <si>
    <t>AT000002</t>
  </si>
  <si>
    <t>VERBUND AG</t>
  </si>
  <si>
    <t>AT000006</t>
  </si>
  <si>
    <t>AT006001</t>
  </si>
  <si>
    <t>AT110621</t>
  </si>
  <si>
    <t>WEB Windenergie AG</t>
  </si>
  <si>
    <t>AT003301</t>
  </si>
  <si>
    <t>AT003303</t>
  </si>
  <si>
    <t>Wels Strom Öko GmbH</t>
  </si>
  <si>
    <t>AT001002</t>
  </si>
  <si>
    <t>WIEN ENERGIE Vertrieb GmbH &amp; Co KG</t>
  </si>
  <si>
    <t>[n]</t>
  </si>
  <si>
    <t>Zählpunkte</t>
  </si>
  <si>
    <t>Leermeldung - Bitte ausfüllen wenn kein Windkraftwerk</t>
  </si>
  <si>
    <t>Bundesländer</t>
  </si>
  <si>
    <t>Unmittelbare Abgabe</t>
  </si>
  <si>
    <t>Haushalte und nicht Haushalte</t>
  </si>
  <si>
    <t>Netz Abgabe (1)</t>
  </si>
  <si>
    <t>Netzverluste</t>
  </si>
  <si>
    <t>Gesamte Kraftwerkseinspeisung (1)</t>
  </si>
  <si>
    <t>(1) Meldepflicht für Netzbetreiber mit einer Abgabemenge an Endverbraucher im vergangenen Kalenderjahr von zumindest 50GWh. Für Netzbetreiber mit einer geringeren Abgabemenge freiwillig.</t>
  </si>
  <si>
    <t>Kontrollsummen</t>
  </si>
  <si>
    <t>Meldetermine:</t>
  </si>
  <si>
    <t>Monatswerte Insgesamt</t>
  </si>
  <si>
    <t>Unmittelbare Abgabe an Endverbraucher inklusive Pumpstrom (2)</t>
  </si>
  <si>
    <t>(2) Ohne Abgabe an Netzgebiete in der eigenen Regelzone außerhalb des Bundesgebiets.</t>
  </si>
  <si>
    <t>(3) Meldepflicht für alle Netzbetreiber.</t>
  </si>
  <si>
    <t>darüber hinaus Abgabe an Netzgebiete außerhalb des Bundesgebiets</t>
  </si>
  <si>
    <t>MWh je 
Endverbraucher</t>
  </si>
  <si>
    <t>Trassen
länge</t>
  </si>
  <si>
    <t>System
länge</t>
  </si>
  <si>
    <t/>
  </si>
  <si>
    <t>Monatswerte bis zum 20. der Folgemonats</t>
  </si>
  <si>
    <t>Jänner</t>
  </si>
  <si>
    <t>Physikalische Importe 
aus … 
(2), (3)</t>
  </si>
  <si>
    <t>Physikalische Exporte 
nach … 
(2), (3)</t>
  </si>
  <si>
    <t>bis 1.000 kWh/a</t>
  </si>
  <si>
    <t>von 1.000 kWh/a bis 2.500 kWh/a</t>
  </si>
  <si>
    <t>von 2.500 kWh/a bis 5.000 kWh/a</t>
  </si>
  <si>
    <t>von 5.000 kWh/a bis 15.000 kWh/a</t>
  </si>
  <si>
    <t>über 15.000 kWh/a</t>
  </si>
  <si>
    <t>bis 20 MWh/a</t>
  </si>
  <si>
    <t>von 20 MWh/a bis 500 MWh/a</t>
  </si>
  <si>
    <t>von 500 MWh/a bis 2.000 MWh/a</t>
  </si>
  <si>
    <t>von 2.000 MWh/a bis 4.000 MWh/a</t>
  </si>
  <si>
    <t>von 4.000 MWh/a bis 20.000 MWh/a</t>
  </si>
  <si>
    <t>von 20.000 MWh/a bis 70.000 MWh/a</t>
  </si>
  <si>
    <t>von 70.000 MWh/a bis 150.000 MWh/a</t>
  </si>
  <si>
    <t>über 150.000 MWh/a</t>
  </si>
  <si>
    <t>Nicht-Haushalte</t>
  </si>
  <si>
    <t>maximal mögliche Einspeiseleistung  zum 15. des jeweiligen Berichtsmonats</t>
  </si>
  <si>
    <t>Kraftwerkstyp</t>
  </si>
  <si>
    <t>Erhebungsperiode</t>
  </si>
  <si>
    <t>Aufbringung und Verwendung elektrischer Energie</t>
  </si>
  <si>
    <t>Burgenland</t>
  </si>
  <si>
    <t>Kärnten</t>
  </si>
  <si>
    <t>Niederösterreich</t>
  </si>
  <si>
    <t>Oberösterreich</t>
  </si>
  <si>
    <t>Salzburg</t>
  </si>
  <si>
    <t>Steiermark</t>
  </si>
  <si>
    <t>Tirol</t>
  </si>
  <si>
    <t>Vorarlberg</t>
  </si>
  <si>
    <t>Wien</t>
  </si>
  <si>
    <t>Verbraucherkategorien und Größenklassen, Bundesländer</t>
  </si>
  <si>
    <t>MWh / EV</t>
  </si>
  <si>
    <t>Summe Monat: ohne Netzgebiete außerhalb des Bundesgebiets und Abgabe für Pumpstrom</t>
  </si>
  <si>
    <t>(4) Gegebenenfalls anführen.</t>
  </si>
  <si>
    <t>zur Förderung erneuerbarer Energieträger,
von KWK oder Energieefizienz</t>
  </si>
  <si>
    <t xml:space="preserve">Energieabgabe </t>
  </si>
  <si>
    <t>andere Steuern und Abgaben</t>
  </si>
  <si>
    <t xml:space="preserve">Ökostrom-förderbeitrag </t>
  </si>
  <si>
    <t xml:space="preserve">Ökostrom-pauschale </t>
  </si>
  <si>
    <t>andere (4)</t>
  </si>
  <si>
    <t>Verbraucherkategorien und Größenklassen (3)</t>
  </si>
  <si>
    <t>auf die Systemnutzungsentgelte erhobene Steuern, Abgaben, Gebühren, sonstigen staatlich verursachten Belastungen und Entgelte</t>
  </si>
  <si>
    <t>Systemnutzungs-
entgelte ohne
Steuern und Abgaben</t>
  </si>
  <si>
    <t>Firmenname</t>
  </si>
  <si>
    <t>Eingabemodus für Lieferanten wählen</t>
  </si>
  <si>
    <t>Strom-Netz</t>
  </si>
  <si>
    <r>
      <t>Mengengewichtete durchschnittliche Preiskomponenten</t>
    </r>
    <r>
      <rPr>
        <sz val="10"/>
        <rFont val="Arial"/>
        <family val="2"/>
      </rPr>
      <t xml:space="preserve"> (2)</t>
    </r>
  </si>
  <si>
    <t xml:space="preserve">Elektrizitäts-
abgabe </t>
  </si>
  <si>
    <t xml:space="preserve">Gebrauchsab-gabe </t>
  </si>
  <si>
    <t>Für Netzbetreiber mit einer geringeren Abgabemenge freiwillig.</t>
  </si>
  <si>
    <t>(2) Der anzugebende durchschnittliche Preis soll den Durchschnittserlös pro kWh der Netzbetreiber für die jeweilige Verbraucherkategorie (Kundengruppe) und Größenklasse darstellen.</t>
  </si>
  <si>
    <t>Bei der Ermittlung der durchschnittlichen Preise ist daher grundsätzlich von tatsächlichen Kundenrechnungen in der jeweiligen Verbraucherkategorie auszugehen.</t>
  </si>
  <si>
    <t>Als Basis der Berechnungen sind die jeweiligen kWh und Preise aus den in der betreffenden Erhebungsperiode (Halbjahr) gestellten Rechnungen an die jeweilige Verbraucherkategorie und Größenklasse heranzuziehen.</t>
  </si>
  <si>
    <t>(3) Für die Zuordnung zu einer Größenklasse des Bezugs ist die gesamte jährliche Abgabemenge an einen Endverbraucher (-kunden) maßgebend.</t>
  </si>
  <si>
    <t>Bei unterjähriger (rollierender) Ablesung kann für die Zuordnung die Abgabemenge in der letzten, auf 12 Monate abgegrenzten Abrechnungsperiode herangezogen werden.</t>
  </si>
  <si>
    <t>Anmerkung: Vor allem bei überregional tätigen Endverbrauchern (Stichwort "Kettenkunden") kann es vorkommen, dass Lieferanten und Netzbetreiber jeweils unterschiedliche Zuordnungen zu den Größenklassen vornehmen.</t>
  </si>
  <si>
    <t xml:space="preserve">Im Unterschied zur früher erfolgten Zuordnung werden ab dem Berichtsjahr 2016 nicht die einzelnen Zählpunkte eines Endverbrauchers getrennt betrachtet </t>
  </si>
  <si>
    <t>und jeweils (unterschiedlichen) Größenklassen zugeordnet, sondern alle Zählpunkte eines Endverbrauchers jener Größenklasse zugewiesen, die der gesamten Abgabemenge im Berichtsjahr entspricht.</t>
  </si>
  <si>
    <t>Hilfsspalte</t>
  </si>
  <si>
    <r>
      <rPr>
        <b/>
        <sz val="10"/>
        <rFont val="Arial"/>
        <family val="2"/>
      </rPr>
      <t>Monatserhebung</t>
    </r>
    <r>
      <rPr>
        <sz val="10"/>
        <rFont val="Arial"/>
        <family val="2"/>
      </rPr>
      <t xml:space="preserve"> (Tabellenblätter 'MM_**')</t>
    </r>
  </si>
  <si>
    <r>
      <rPr>
        <b/>
        <sz val="10"/>
        <rFont val="Arial"/>
        <family val="2"/>
      </rPr>
      <t>Halbjahreserhebung</t>
    </r>
    <r>
      <rPr>
        <sz val="10"/>
        <rFont val="Arial"/>
        <family val="2"/>
      </rPr>
      <t xml:space="preserve"> (Tabellenblatt </t>
    </r>
    <r>
      <rPr>
        <b/>
        <sz val="10"/>
        <rFont val="Arial"/>
        <family val="2"/>
      </rPr>
      <t>HH_Preis)</t>
    </r>
  </si>
  <si>
    <r>
      <rPr>
        <b/>
        <sz val="10"/>
        <rFont val="Arial"/>
        <family val="2"/>
      </rPr>
      <t>Jahreserhebung</t>
    </r>
    <r>
      <rPr>
        <sz val="10"/>
        <rFont val="Arial"/>
        <family val="2"/>
      </rPr>
      <t xml:space="preserve"> (Tabellenblätter '</t>
    </r>
    <r>
      <rPr>
        <b/>
        <sz val="10"/>
        <rFont val="Arial"/>
        <family val="2"/>
      </rPr>
      <t>JJ</t>
    </r>
    <r>
      <rPr>
        <sz val="10"/>
        <rFont val="Arial"/>
        <family val="2"/>
      </rPr>
      <t>_**')</t>
    </r>
  </si>
  <si>
    <t>Alpenenergie - Gesellschaft für Energievermarktung mbH</t>
  </si>
  <si>
    <t>AT002222</t>
  </si>
  <si>
    <t>aWATTar GmbH</t>
  </si>
  <si>
    <t>AT111091</t>
  </si>
  <si>
    <t>AT110751</t>
  </si>
  <si>
    <t>AT112381</t>
  </si>
  <si>
    <t>Energie AG Oberösterreich</t>
  </si>
  <si>
    <t>Ennskraftwerke Aktiengesellschaft</t>
  </si>
  <si>
    <t>AT000301</t>
  </si>
  <si>
    <t>Enstroga GmbH</t>
  </si>
  <si>
    <t>AT112201</t>
  </si>
  <si>
    <t>EVN AG</t>
  </si>
  <si>
    <t>AT002001</t>
  </si>
  <si>
    <t>E-Werk Gleinstätten Gmbh</t>
  </si>
  <si>
    <t>AT110651</t>
  </si>
  <si>
    <t>goldgas GmbH</t>
  </si>
  <si>
    <t>AT112771</t>
  </si>
  <si>
    <t>Grünwelt Energie GmbH</t>
  </si>
  <si>
    <t>AT112731</t>
  </si>
  <si>
    <t>Gutmann GmbH</t>
  </si>
  <si>
    <t>AT112441</t>
  </si>
  <si>
    <t>KEHAG Energiehandel GmbH</t>
  </si>
  <si>
    <t>AT112661</t>
  </si>
  <si>
    <t>LCG Energy GmbH</t>
  </si>
  <si>
    <t>AT112221</t>
  </si>
  <si>
    <t>Maingau Energie GmbH</t>
  </si>
  <si>
    <t>AT112681</t>
  </si>
  <si>
    <t>McStrom GmbH</t>
  </si>
  <si>
    <t>AT112350</t>
  </si>
  <si>
    <t>MeinAlpenStrom GmbH</t>
  </si>
  <si>
    <t>AT112040</t>
  </si>
  <si>
    <t>MONTANA Energie-Handel AT GmbH</t>
  </si>
  <si>
    <t>AT112151</t>
  </si>
  <si>
    <t>Österreichisch-Bayerische Kraftwerke AG</t>
  </si>
  <si>
    <t>AT000401</t>
  </si>
  <si>
    <t>RhönEnergie Fulda GmbH</t>
  </si>
  <si>
    <t>AT112821</t>
  </si>
  <si>
    <t>Sturm Energie GmbH</t>
  </si>
  <si>
    <t>AT112591</t>
  </si>
  <si>
    <t>TopEnergy Service GmbH</t>
  </si>
  <si>
    <t>AT112211</t>
  </si>
  <si>
    <t>Verbund Hydro Power AG</t>
  </si>
  <si>
    <t>AT000004</t>
  </si>
  <si>
    <t>Verbund-Austrian Thermal Power GmbH &amp; Co KG</t>
  </si>
  <si>
    <t>AT000003</t>
  </si>
  <si>
    <t>WIEN ENERGIE GmbH</t>
  </si>
  <si>
    <t>AT001001</t>
  </si>
  <si>
    <t>Forstverwaltung Seehof GmbH</t>
  </si>
  <si>
    <t>Licht- und Kraftstromvertrieb  der Marktgemeinde Göstling an der Ybbs</t>
  </si>
  <si>
    <t>TINETZ-Tiroler Netze GmbH</t>
  </si>
  <si>
    <t>wüsterstrom E-Werk GmbH</t>
  </si>
  <si>
    <t>Endverbraucher (Verbraucherkategorien und Größenklassen, Bundesländer)</t>
  </si>
  <si>
    <t>(1) Meldepflicht für Netzbetreiber mit einer Abgabemenge an Endverbraucher im vergangenen Kalenderjahr von zumindest 50 GWh.</t>
  </si>
  <si>
    <t>Elektrizitätswerk Perg GmbH.</t>
  </si>
  <si>
    <t>Verbrauchergruppen (bitte jeweils auswählen)</t>
  </si>
  <si>
    <t>Februar</t>
  </si>
  <si>
    <t>März</t>
  </si>
  <si>
    <t>April</t>
  </si>
  <si>
    <t>Mai</t>
  </si>
  <si>
    <t>Juni</t>
  </si>
  <si>
    <t>Juli</t>
  </si>
  <si>
    <t>August</t>
  </si>
  <si>
    <t>September</t>
  </si>
  <si>
    <t>Oktober</t>
  </si>
  <si>
    <t>November</t>
  </si>
  <si>
    <t>Dezember</t>
  </si>
  <si>
    <t>Leermeldung</t>
  </si>
  <si>
    <t>Endverbraucher
zum 31. Dezember</t>
  </si>
  <si>
    <t>Bearbeitungsdauer (*)</t>
  </si>
  <si>
    <t>Art</t>
  </si>
  <si>
    <t>durchschnittliche Bearbeitungsdauer</t>
  </si>
  <si>
    <t>d</t>
  </si>
  <si>
    <t>sonstige</t>
  </si>
  <si>
    <t>Kunden-
anfragen</t>
  </si>
  <si>
    <t>Neuanschlüsse (Neuanlagen)</t>
  </si>
  <si>
    <t>durchgeführten Wartungs- und Reparaturdienste</t>
  </si>
  <si>
    <t>(*) Zeitraum zwischen dem Einlangen der vollständigen Informationen und dem vollständigen Abschluss des Prozesses</t>
  </si>
  <si>
    <t>Anzahl Endabrechnungen</t>
  </si>
  <si>
    <t>davon nach Verstreichen der Frist gem. § 82 Abs 6 ElWOG</t>
  </si>
  <si>
    <t>eFriends Energy GmbH</t>
  </si>
  <si>
    <t>AT112231</t>
  </si>
  <si>
    <t>EHA Austria Energie-Handelsgesellschaft mbH</t>
  </si>
  <si>
    <t>ENGIE Energie GmbH</t>
  </si>
  <si>
    <t>Heinrich Polsterer und Mitges GesnbR</t>
  </si>
  <si>
    <t>Kraut E-Werk KG</t>
  </si>
  <si>
    <t>AT110661</t>
  </si>
  <si>
    <t>darüber hinaus Abgabe an Netzgebiete in der eigenen Regelzone außerhalb des Bundesgebiets</t>
  </si>
  <si>
    <t>AT112971</t>
  </si>
  <si>
    <t>AT113021</t>
  </si>
  <si>
    <t>Elektrizitätsgenossenschaft Laintal eGen.</t>
  </si>
  <si>
    <t>Elektrizitätswerk der Gemeinde Gries am Brenner</t>
  </si>
  <si>
    <t>Elektrizitätswerk Perg GmbH</t>
  </si>
  <si>
    <t>Elektrowerkgenossenschaft Hopfgarten reg.Gen.m.b.H.</t>
  </si>
  <si>
    <t>Energie Graz GmbH &amp; Co KG</t>
  </si>
  <si>
    <t>Energie Steiermark Kunden GmbH (ehem. PW)</t>
  </si>
  <si>
    <t>AT008201</t>
  </si>
  <si>
    <t>EVU Gerald Mathe e.U.</t>
  </si>
  <si>
    <t>EWA Energie- und Wirtschaftsbetriebe der Gemeinde St. Anton GmbH</t>
  </si>
  <si>
    <t>E-Werk Sarmingstein Ing. H. Engelmann &amp; Co KG</t>
  </si>
  <si>
    <t>Getzner, Mutter &amp; Cie. Gesellschaft m.b.H. &amp; Co. KG</t>
  </si>
  <si>
    <t>K.u.F. Drack GmbH &amp; Co. KG</t>
  </si>
  <si>
    <t>KELAG Energie &amp; Wärme GmbH</t>
  </si>
  <si>
    <t>AT113091</t>
  </si>
  <si>
    <t>KELAG-Kärntner Elektrizitäts-Aktiengesellschaft Erzeuger</t>
  </si>
  <si>
    <t>AT007004</t>
  </si>
  <si>
    <t>Kraftwerk Glatzing-Rüstorf eGen</t>
  </si>
  <si>
    <t>Licht- und Kraftstromvertrieb der Marktgemeinde Göstling an der Ybbs</t>
  </si>
  <si>
    <t>Linz Öko - EnergievertriebsGmbH</t>
  </si>
  <si>
    <t>AT003106</t>
  </si>
  <si>
    <t>LINZ STROM GAS WÄRME GmbH</t>
  </si>
  <si>
    <t>AT003104</t>
  </si>
  <si>
    <t>Montafonerbahn Aktiengesellschaft</t>
  </si>
  <si>
    <t>Murauer Stadtwerke Gesellschaft m.b.H.</t>
  </si>
  <si>
    <t>Naturkraft Energievertriebsgesellschaft m.b.H. Erzeugung</t>
  </si>
  <si>
    <t>AT011010</t>
  </si>
  <si>
    <t>AT009994</t>
  </si>
  <si>
    <t>ÖBB-Infrastruktur Aktiengesellschaft Bahnstrom</t>
  </si>
  <si>
    <t>Ökoenergie Tirol GmbH</t>
  </si>
  <si>
    <t>Salzburg AG für Energie, Verkehr und Telekommunikation (SBGM)</t>
  </si>
  <si>
    <t>AT004005</t>
  </si>
  <si>
    <t>Spotty Smart Energy Partner GmbH</t>
  </si>
  <si>
    <t>AT113041</t>
  </si>
  <si>
    <t>Stadtwerke Voitsberg GmbH</t>
  </si>
  <si>
    <t>E-Genossenschaft Laintal eGen</t>
  </si>
  <si>
    <t>Ennskraftwerke AG</t>
  </si>
  <si>
    <t>ATEKW</t>
  </si>
  <si>
    <t>Lichtgenossenschaft Neukirchen eGen</t>
  </si>
  <si>
    <t>Netz Burgenland GmbH</t>
  </si>
  <si>
    <t>VERBUND Hydro Power GmbH</t>
  </si>
  <si>
    <t>ATVHP</t>
  </si>
  <si>
    <t>ATVIW</t>
  </si>
  <si>
    <t>Niederspannung (1kV und darunter)</t>
  </si>
  <si>
    <r>
      <t>Mittelspannung</t>
    </r>
    <r>
      <rPr>
        <sz val="9"/>
        <rFont val="Arial"/>
        <family val="2"/>
      </rPr>
      <t xml:space="preserve"> (mehr als 1kV bis einschließlich 36 kV)</t>
    </r>
  </si>
  <si>
    <t>Für die Tabellenblätter 'MM_Bil' und 'HH_Preis' besteht eine reduzierte Meldepflicht für Netzbetreiber
mit einer Abgabemenge an Endverbraucher im vergangenen Kalenderjahr von weniger als 50GWh.
Für alle anderen Erhebungsinhalte besteht eine Meldepflicht für alle Netzbetreiber.</t>
  </si>
  <si>
    <t>(*) Lieferanten Eingabeart im Blatt "L" wählbar!</t>
  </si>
  <si>
    <t>AT008970</t>
  </si>
  <si>
    <t>Leermeldung - Bitte ausfüllen wenn kein Versorgerwechsel</t>
  </si>
  <si>
    <t>HALLAG Kommunal GmbH</t>
  </si>
  <si>
    <t>Donaukraftwerk Jochenstein AG</t>
  </si>
  <si>
    <t>AT000201</t>
  </si>
  <si>
    <t>AT113361</t>
  </si>
  <si>
    <t>enercity Aktiengesellschaft</t>
  </si>
  <si>
    <t>AT113151</t>
  </si>
  <si>
    <t>Naturkraft Energievertriebsgesellschaft m.b.H. GK</t>
  </si>
  <si>
    <t>AT112981</t>
  </si>
  <si>
    <t>Naturkraft Energievertriebsgesellschaft m.b.H. PV</t>
  </si>
  <si>
    <t>AT113131</t>
  </si>
  <si>
    <t>redgas GmbH</t>
  </si>
  <si>
    <t>AT113191</t>
  </si>
  <si>
    <t>Stadtwerke Augsburg Energie GmbH</t>
  </si>
  <si>
    <t>AT113201</t>
  </si>
  <si>
    <t>STW Vertriebs GmbH &amp; Co KG</t>
  </si>
  <si>
    <t>AT113291</t>
  </si>
  <si>
    <t>Wels Strom Business GmbH</t>
  </si>
  <si>
    <t>AT003304</t>
  </si>
  <si>
    <t>Leermeldung - Bitte ausfüllen wenn keine Photovoltaikanlage</t>
  </si>
  <si>
    <t>Kontaktadresse:</t>
  </si>
  <si>
    <t>Datenübermittlung mittels Fileshare:</t>
  </si>
  <si>
    <t>https://statistics.e-control.at/</t>
  </si>
  <si>
    <t>AVIA Energy Austria GmbH</t>
  </si>
  <si>
    <t>AT113541</t>
  </si>
  <si>
    <t>Axpo Solutions AG</t>
  </si>
  <si>
    <t>Elektrizitätwerk Schattwald e.U.</t>
  </si>
  <si>
    <t>AT005341</t>
  </si>
  <si>
    <t>Energie AG Oberösterreich Businesskunden GmbH</t>
  </si>
  <si>
    <t>Energie AG Oberösterreich Businesskunden GmbH PFM</t>
  </si>
  <si>
    <t>AT113331</t>
  </si>
  <si>
    <t>Energie AG Oberösterreich Vertrieb GmbH</t>
  </si>
  <si>
    <t>Energie AG Oberösterreich Vertrieb GmbH - sigi</t>
  </si>
  <si>
    <t>First Energy AG Niederlassung Österreich</t>
  </si>
  <si>
    <t>AT113451</t>
  </si>
  <si>
    <t>GETEC Energie GmbH</t>
  </si>
  <si>
    <t>illwerke vkw AG</t>
  </si>
  <si>
    <t>Polsterer Kerres Ruttin Holding GmbH</t>
  </si>
  <si>
    <t>Scholt Energy Control GmbH</t>
  </si>
  <si>
    <t>AT113571</t>
  </si>
  <si>
    <t>VERBUND Energy4Business GmbH</t>
  </si>
  <si>
    <t>Elektrizitätswerk Schattwald e.U.</t>
  </si>
  <si>
    <t>Energie Güssing GmbH</t>
  </si>
  <si>
    <t>Netz Ainet</t>
  </si>
  <si>
    <t>Klausbauer Wasser Kraft GesmbH. &amp; Co KG</t>
  </si>
  <si>
    <t>E.ON Energie Österreich GmbH</t>
  </si>
  <si>
    <t>Energie AG Oberösterreich Öko GmbH</t>
  </si>
  <si>
    <t>Energie Steiermark Natur GmbH (NASE_LF)</t>
  </si>
  <si>
    <t>AT113461</t>
  </si>
  <si>
    <t>E-Werk Altenfelden GmbH</t>
  </si>
  <si>
    <t>Felix Energie GmbH</t>
  </si>
  <si>
    <t>AT113611</t>
  </si>
  <si>
    <t>Gutmann Energiesysteme GmbH</t>
  </si>
  <si>
    <t>AT113771</t>
  </si>
  <si>
    <t>KELAG Naturstrom GmbH</t>
  </si>
  <si>
    <t>AT113641</t>
  </si>
  <si>
    <t>MFGK Austria GmbH</t>
  </si>
  <si>
    <t>AT113801</t>
  </si>
  <si>
    <t>Naturkraft Energievertriebsgesellschaft m.b.H. (2)</t>
  </si>
  <si>
    <t>AT110321</t>
  </si>
  <si>
    <t>Tulln Energie GmbH</t>
  </si>
  <si>
    <t>AT113751</t>
  </si>
  <si>
    <t>Linz Strom Vertrieb GmbH &amp; Co KG</t>
  </si>
  <si>
    <t>eww ag</t>
  </si>
  <si>
    <t>Erneuerbaren-Förderpauschale</t>
  </si>
  <si>
    <t>Biomasseförder-beitrag</t>
  </si>
  <si>
    <t>Erneuerbaren-Förderbeitrag</t>
  </si>
  <si>
    <t>Netzzugang</t>
  </si>
  <si>
    <t>Netzzutritt</t>
  </si>
  <si>
    <t>durchgeführte Versorgerwechsel (bezogen auf Zählpunkte)</t>
  </si>
  <si>
    <t>Zugänge</t>
  </si>
  <si>
    <t>Abgänge</t>
  </si>
  <si>
    <t>insgesamt</t>
  </si>
  <si>
    <t>… davon Einspeisezählpunkte</t>
  </si>
  <si>
    <t>verrechnungsrelevante</t>
  </si>
  <si>
    <t>technische</t>
  </si>
  <si>
    <t>Kunden-beschwerden</t>
  </si>
  <si>
    <t>Kundenanfragen gesamt</t>
  </si>
  <si>
    <t>Kundenbeschwerden gesamt</t>
  </si>
  <si>
    <t>Leermeldung - Bitte ausfüllen, wenn keine Kundenanfragen</t>
  </si>
  <si>
    <t>Leermeldung - Bitte ausfüllen, wenn keine Kundenbeschwerden</t>
  </si>
  <si>
    <t>keine Beschwerden gestellt</t>
  </si>
  <si>
    <t>keine letzten Mahnungen</t>
  </si>
  <si>
    <t>Ratenzahlungsvereinbarungen</t>
  </si>
  <si>
    <t>Ratenzahlungsvereinbarungen (1)</t>
  </si>
  <si>
    <t xml:space="preserve">beantragte </t>
  </si>
  <si>
    <t>abgeschlossen</t>
  </si>
  <si>
    <t>Aufgelöst vor Laufzeitende aufgrund einer Verletzung der Ratenzahlungsvereinbarung</t>
  </si>
  <si>
    <t>€</t>
  </si>
  <si>
    <t>effektive Verzinsung</t>
  </si>
  <si>
    <t>%</t>
  </si>
  <si>
    <t>Leermeldung - Bitte ausfüllen, wenn keine Ratenzahlungsvereinbarungen</t>
  </si>
  <si>
    <t xml:space="preserve">Abschaltungen nach Aussetzung der Vertragsabwicklung </t>
  </si>
  <si>
    <t>Abschaltungen nach Vertragsauflösung</t>
  </si>
  <si>
    <t>Wiederaufnahmen der Belieferung nach Abschaltung</t>
  </si>
  <si>
    <t>Kunden unter Berufung auf Grundversorgung  zum Monatzsletzten</t>
  </si>
  <si>
    <r>
      <rPr>
        <b/>
        <sz val="10"/>
        <rFont val="Arial"/>
        <family val="2"/>
      </rPr>
      <t>Abschaltungen und Wiederaufnahmen, Mahnungen</t>
    </r>
    <r>
      <rPr>
        <sz val="10"/>
        <rFont val="Arial"/>
        <family val="2"/>
      </rPr>
      <t xml:space="preserve"> (bezogen auf Zählpunkte) </t>
    </r>
    <r>
      <rPr>
        <b/>
        <sz val="10"/>
        <rFont val="Arial"/>
        <family val="2"/>
      </rPr>
      <t>(1)</t>
    </r>
  </si>
  <si>
    <t>Zugewiesene Menge aus Erzeugungsanlagen der EEG</t>
  </si>
  <si>
    <t>Bezugsmengen aus dem öffentlichen Netz</t>
  </si>
  <si>
    <t>Endverbraucher mit Entahme und Einspeisung zum 31.12.</t>
  </si>
  <si>
    <t>Speicheranlagen zum 31.12</t>
  </si>
  <si>
    <t>Energiegemeinschaften</t>
  </si>
  <si>
    <t>Firmennummer</t>
  </si>
  <si>
    <t>Einspeisemenge ins öffentliche Netz</t>
  </si>
  <si>
    <t>Zählpunkte Energiegemeinschaften</t>
  </si>
  <si>
    <t>nicht erfolgreich abgeschlossene Lieferantenwechsel</t>
  </si>
  <si>
    <t>Grund der Ablehung</t>
  </si>
  <si>
    <t>aufrechte vertragliche Bindung</t>
  </si>
  <si>
    <t>Bezugszählpunkte
zum 31. Dezember</t>
  </si>
  <si>
    <t>eingeleiteten Versorgerwechsel</t>
  </si>
  <si>
    <t>RC100001</t>
  </si>
  <si>
    <t>RC100016</t>
  </si>
  <si>
    <t>RC100018</t>
  </si>
  <si>
    <t>RC100019</t>
  </si>
  <si>
    <t>RC100021</t>
  </si>
  <si>
    <t>RC100022</t>
  </si>
  <si>
    <t>RC100024</t>
  </si>
  <si>
    <t>RC100028</t>
  </si>
  <si>
    <t>RC100034</t>
  </si>
  <si>
    <t>RC100042</t>
  </si>
  <si>
    <t>RC100046</t>
  </si>
  <si>
    <t>RC100047</t>
  </si>
  <si>
    <t>RC100048</t>
  </si>
  <si>
    <t>RC100049</t>
  </si>
  <si>
    <t>RC100051</t>
  </si>
  <si>
    <t>RC100054</t>
  </si>
  <si>
    <t>RC100058</t>
  </si>
  <si>
    <t>RC100060</t>
  </si>
  <si>
    <t>RC100061</t>
  </si>
  <si>
    <t>RC100062</t>
  </si>
  <si>
    <t>RC100064</t>
  </si>
  <si>
    <t>RC100065</t>
  </si>
  <si>
    <t>RC100067</t>
  </si>
  <si>
    <t>RC100074</t>
  </si>
  <si>
    <t>RC100077</t>
  </si>
  <si>
    <t>RC100079</t>
  </si>
  <si>
    <t>RC100081</t>
  </si>
  <si>
    <t>RC100082</t>
  </si>
  <si>
    <t>RC100084</t>
  </si>
  <si>
    <t>RC100085</t>
  </si>
  <si>
    <t>RC100087</t>
  </si>
  <si>
    <t>RC100089</t>
  </si>
  <si>
    <t>RC100090</t>
  </si>
  <si>
    <t>RC100091</t>
  </si>
  <si>
    <t>RC100092</t>
  </si>
  <si>
    <t>RC100094</t>
  </si>
  <si>
    <t>RC100096</t>
  </si>
  <si>
    <t>RC100097</t>
  </si>
  <si>
    <t>RC100098</t>
  </si>
  <si>
    <t>RC100099</t>
  </si>
  <si>
    <t>RC100100</t>
  </si>
  <si>
    <t>RC100102</t>
  </si>
  <si>
    <t>RC100103</t>
  </si>
  <si>
    <t>RC100104</t>
  </si>
  <si>
    <t>RC100109</t>
  </si>
  <si>
    <t>RC100113</t>
  </si>
  <si>
    <t>RC100114</t>
  </si>
  <si>
    <t>RC100116</t>
  </si>
  <si>
    <t>RC100119</t>
  </si>
  <si>
    <t>RC100120</t>
  </si>
  <si>
    <t>RC100121</t>
  </si>
  <si>
    <t>RC100122</t>
  </si>
  <si>
    <t>RC100124</t>
  </si>
  <si>
    <t>RC100127</t>
  </si>
  <si>
    <t>RC100129</t>
  </si>
  <si>
    <t>RC100130</t>
  </si>
  <si>
    <t>RC100131</t>
  </si>
  <si>
    <t>RC100133</t>
  </si>
  <si>
    <t>RC100136</t>
  </si>
  <si>
    <t>RC100137</t>
  </si>
  <si>
    <t>RC100144</t>
  </si>
  <si>
    <t>RC100145</t>
  </si>
  <si>
    <t>RC100146</t>
  </si>
  <si>
    <t>RC100147</t>
  </si>
  <si>
    <t>RC100152</t>
  </si>
  <si>
    <t>RC100153</t>
  </si>
  <si>
    <t>RC100156</t>
  </si>
  <si>
    <t>RC100159</t>
  </si>
  <si>
    <t>RC100164</t>
  </si>
  <si>
    <t>RC100167</t>
  </si>
  <si>
    <t>RC100168</t>
  </si>
  <si>
    <t>RC100169</t>
  </si>
  <si>
    <t>RC100171</t>
  </si>
  <si>
    <t>RC100174</t>
  </si>
  <si>
    <t>RC100175</t>
  </si>
  <si>
    <t>RC100178</t>
  </si>
  <si>
    <t>RC100181</t>
  </si>
  <si>
    <t>RC100183</t>
  </si>
  <si>
    <t>RC100184</t>
  </si>
  <si>
    <t>RC100188</t>
  </si>
  <si>
    <t>RC100189</t>
  </si>
  <si>
    <t>RC100191</t>
  </si>
  <si>
    <t>RC100194</t>
  </si>
  <si>
    <t>RC100196</t>
  </si>
  <si>
    <t>RC100197</t>
  </si>
  <si>
    <t>RC100198</t>
  </si>
  <si>
    <t>RC100200</t>
  </si>
  <si>
    <t>RC100206</t>
  </si>
  <si>
    <t>RC100208</t>
  </si>
  <si>
    <t>RC100214</t>
  </si>
  <si>
    <t>RC100233</t>
  </si>
  <si>
    <t>RC100235</t>
  </si>
  <si>
    <t>RC100236</t>
  </si>
  <si>
    <t>RC100237</t>
  </si>
  <si>
    <t>RC100238</t>
  </si>
  <si>
    <t>RC100247</t>
  </si>
  <si>
    <t>RC100248</t>
  </si>
  <si>
    <t>RC100251</t>
  </si>
  <si>
    <t>RC100253</t>
  </si>
  <si>
    <t>RC100255</t>
  </si>
  <si>
    <t>RC100257</t>
  </si>
  <si>
    <t>RC100258</t>
  </si>
  <si>
    <t>RC100259</t>
  </si>
  <si>
    <t>RC100260</t>
  </si>
  <si>
    <t>RC100261</t>
  </si>
  <si>
    <t>RC100265</t>
  </si>
  <si>
    <t>RC100267</t>
  </si>
  <si>
    <t>RC100271</t>
  </si>
  <si>
    <t>RC100272</t>
  </si>
  <si>
    <t>RC100275</t>
  </si>
  <si>
    <t>RC100276</t>
  </si>
  <si>
    <t>RC100277</t>
  </si>
  <si>
    <t>RC100278</t>
  </si>
  <si>
    <t>RC100279</t>
  </si>
  <si>
    <t>Monatsmeldung Stromnetzbetreiber 2023</t>
  </si>
  <si>
    <t>Verbraucherkategorien und Größenklassen (Bezugszählpunkte ohne Einspeisezählpunkte)</t>
  </si>
  <si>
    <t>Endverbraucher mit Entnahme und Einspeisung zum 30.6.</t>
  </si>
  <si>
    <t>Aufgenommene Zählpunkte</t>
  </si>
  <si>
    <t>Abgegangene Zählpunkte</t>
  </si>
  <si>
    <t>durchschnittliche Höhe (2)</t>
  </si>
  <si>
    <t>(2) Die durchschnittliche Höhe bezieht sich auf die gesamte Summe, über welche die entsprechenden Ratenzahlungsvereinbarungen abgeschlassen worden sind. Die durchschnittliche Monatsrate ist hier nicht gefragt.</t>
  </si>
  <si>
    <t>letzte Mahnungen mit eingeschriebenem Brief</t>
  </si>
  <si>
    <t>mangelhafter Antrag</t>
  </si>
  <si>
    <t>Bezug</t>
  </si>
  <si>
    <t>Einspeisung</t>
  </si>
  <si>
    <t>Erzeugungsan-lagen zum 30.6.</t>
  </si>
  <si>
    <t>Erzeugungsan-lagen zum 31.12.</t>
  </si>
  <si>
    <t>(1) Monatliche Meldepflicht für Netzbetreiber mit einer Abgabemenge an Endverbraucher im vergangenen Kalenderjahr von zumindest 50 GWh. Für Lieferanten mit einer geringeren Abgabemenge besteht eine halbjährige Meldepflicht.</t>
  </si>
  <si>
    <t>(1) Monatliche Meldepflicht für Netzbetreiber mit einer Abgabemenge an Endverbraucher im vergangenen Kalenderjahr von zumindest 50 GWh. Für Netzbetreiber mit einer geringeren Abgabemenge besteht eine halbjährige Meldepflicht.</t>
  </si>
  <si>
    <t>Liste Energiegemeinschaften</t>
  </si>
  <si>
    <t>Messgeräte mit aktiver Prepaymentzählung zum Monatsletzten</t>
  </si>
  <si>
    <t>letzte Mahnungen, Abschaltungen, Grundversorgung, Messgeräte mit aktiver Prepaymentzählung</t>
  </si>
  <si>
    <t>Netzebene 1</t>
  </si>
  <si>
    <t>Netzebene 2</t>
  </si>
  <si>
    <t>Netzebene 3</t>
  </si>
  <si>
    <t>Netzebene 4</t>
  </si>
  <si>
    <t>Netzebene 5</t>
  </si>
  <si>
    <t>Netzebene 6</t>
  </si>
  <si>
    <t>Netzebene 7</t>
  </si>
  <si>
    <t>Netzebene</t>
  </si>
  <si>
    <t>in Tagen</t>
  </si>
  <si>
    <t>in Stunden</t>
  </si>
  <si>
    <t>Energiegemeinschaft Name</t>
  </si>
  <si>
    <t>Anzahl Lieferantenwechsel (Bezugszählpunkte)</t>
  </si>
  <si>
    <t>Kundenanfragen und -beschwerden</t>
  </si>
  <si>
    <t>Versorgerwechsel</t>
  </si>
  <si>
    <t>(*) Lieferant Eingabeart
im Blatt "L" wählbar!</t>
  </si>
  <si>
    <t>Energiegemeinschaft Firmennummer</t>
  </si>
  <si>
    <t>(*) Lieferant Eingabeart 
im Blatt "L" wählbar!</t>
  </si>
  <si>
    <t>DVR-Nr. 1069684</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</si>
  <si>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Monitorings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Wahrnehmung der Überwachungsaufgaben der Landesregierungen und der Aufgaben der Regulierungsbehörde erfolgt gemäß § 88 ElWOG 2010 und der Elektrizitäts-Monitoring-Verordnung (EMo-V, BGBl. II Nr. 351/2022 idgF). Die Verarbeitung zur Sicherstellung der Elektrizitätsversorgung und zur Durchführung eines Monitorings der Versorgungssicherheit erfolgt gemäß § 15 Abs. 2 ff Energielenkungsgesetzt 2012 (EnLG 2012, BGBl. I Nr. 41/2013 idgF) iVm § 7 Abs. 1 Energie-Control-Gesetz (BGBl. I Nr. 110/2010 idgF) und der Elektrizitäts-Energielenkungsdaten-Verordnung 2017 - Novelle 2022 (E-EnLD-VO, BGBl. II Nr. 282/2022 idgF).
Auf Basis der genannten Bestimmungen sind Strom-Netzbetreiber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</si>
  <si>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RC100002</t>
  </si>
  <si>
    <t>RC100003</t>
  </si>
  <si>
    <t>RC100004</t>
  </si>
  <si>
    <t>RC100005</t>
  </si>
  <si>
    <t>RC100006</t>
  </si>
  <si>
    <t>RC100007</t>
  </si>
  <si>
    <t>RC100008</t>
  </si>
  <si>
    <t>RC100009</t>
  </si>
  <si>
    <t>RC100010</t>
  </si>
  <si>
    <t>RC100011</t>
  </si>
  <si>
    <t>RC100012</t>
  </si>
  <si>
    <t>RC100013</t>
  </si>
  <si>
    <t>RC100014</t>
  </si>
  <si>
    <t>RC100015</t>
  </si>
  <si>
    <t>RC100017</t>
  </si>
  <si>
    <t>RC100020</t>
  </si>
  <si>
    <t>RC100023</t>
  </si>
  <si>
    <t>RC100025</t>
  </si>
  <si>
    <t>RC100026</t>
  </si>
  <si>
    <t>RC100027</t>
  </si>
  <si>
    <t>RC100029</t>
  </si>
  <si>
    <t>RC100030</t>
  </si>
  <si>
    <t>RC100031</t>
  </si>
  <si>
    <t>RC100032</t>
  </si>
  <si>
    <t>RC100033</t>
  </si>
  <si>
    <t>RC100035</t>
  </si>
  <si>
    <t>RC100036</t>
  </si>
  <si>
    <t>RC100037</t>
  </si>
  <si>
    <t>RC100038</t>
  </si>
  <si>
    <t>RC100039</t>
  </si>
  <si>
    <t>RC100040</t>
  </si>
  <si>
    <t>RC100041</t>
  </si>
  <si>
    <t>RC100043</t>
  </si>
  <si>
    <t>RC100044</t>
  </si>
  <si>
    <t>RC100045</t>
  </si>
  <si>
    <t>RC100050</t>
  </si>
  <si>
    <t>RC100052</t>
  </si>
  <si>
    <t>RC100053</t>
  </si>
  <si>
    <t>RC100055</t>
  </si>
  <si>
    <t>RC100056</t>
  </si>
  <si>
    <t>RC100057</t>
  </si>
  <si>
    <t>RC100059</t>
  </si>
  <si>
    <t>RC100063</t>
  </si>
  <si>
    <t>RC100066</t>
  </si>
  <si>
    <t>RC100068</t>
  </si>
  <si>
    <t>RC100069</t>
  </si>
  <si>
    <t>RC100070</t>
  </si>
  <si>
    <t>RC100071</t>
  </si>
  <si>
    <t>RC100072</t>
  </si>
  <si>
    <t>RC100073</t>
  </si>
  <si>
    <t>RC100075</t>
  </si>
  <si>
    <t>RC100076</t>
  </si>
  <si>
    <t>RC100078</t>
  </si>
  <si>
    <t>RC100080</t>
  </si>
  <si>
    <t>RC100083</t>
  </si>
  <si>
    <t>RC100086</t>
  </si>
  <si>
    <t>RC100088</t>
  </si>
  <si>
    <t>RC100093</t>
  </si>
  <si>
    <t>RC100095</t>
  </si>
  <si>
    <t>RC100101</t>
  </si>
  <si>
    <t>RC100105</t>
  </si>
  <si>
    <t>RC100106</t>
  </si>
  <si>
    <t>RC100107</t>
  </si>
  <si>
    <t>RC100108</t>
  </si>
  <si>
    <t>RC100110</t>
  </si>
  <si>
    <t>RC100111</t>
  </si>
  <si>
    <t>RC100112</t>
  </si>
  <si>
    <t>RC100115</t>
  </si>
  <si>
    <t>RC100117</t>
  </si>
  <si>
    <t>RC100118</t>
  </si>
  <si>
    <t>RC100123</t>
  </si>
  <si>
    <t>RC100125</t>
  </si>
  <si>
    <t>RC100126</t>
  </si>
  <si>
    <t>RC100128</t>
  </si>
  <si>
    <t>RC100132</t>
  </si>
  <si>
    <t>RC100134</t>
  </si>
  <si>
    <t>RC100135</t>
  </si>
  <si>
    <t>RC100138</t>
  </si>
  <si>
    <t>RC100139</t>
  </si>
  <si>
    <t>RC100140</t>
  </si>
  <si>
    <t>RC100141</t>
  </si>
  <si>
    <t>RC100142</t>
  </si>
  <si>
    <t>RC100143</t>
  </si>
  <si>
    <t>RC100148</t>
  </si>
  <si>
    <t>RC100149</t>
  </si>
  <si>
    <t>RC100150</t>
  </si>
  <si>
    <t>RC100151</t>
  </si>
  <si>
    <t>RC100154</t>
  </si>
  <si>
    <t>RC100155</t>
  </si>
  <si>
    <t>RC100157</t>
  </si>
  <si>
    <t>RC100158</t>
  </si>
  <si>
    <t>RC100160</t>
  </si>
  <si>
    <t>RC100161</t>
  </si>
  <si>
    <t>RC100162</t>
  </si>
  <si>
    <t>RC100163</t>
  </si>
  <si>
    <t>RC100165</t>
  </si>
  <si>
    <t>RC100166</t>
  </si>
  <si>
    <t>RC100170</t>
  </si>
  <si>
    <t>RC100172</t>
  </si>
  <si>
    <t>RC100173</t>
  </si>
  <si>
    <t>RC100176</t>
  </si>
  <si>
    <t>RC100177</t>
  </si>
  <si>
    <t>RC100179</t>
  </si>
  <si>
    <t>RC100180</t>
  </si>
  <si>
    <t>RC100182</t>
  </si>
  <si>
    <t>RC100185</t>
  </si>
  <si>
    <t>RC100186</t>
  </si>
  <si>
    <t>RC100187</t>
  </si>
  <si>
    <t>RC100190</t>
  </si>
  <si>
    <t>RC100192</t>
  </si>
  <si>
    <t>RC100193</t>
  </si>
  <si>
    <t>RC100195</t>
  </si>
  <si>
    <t>RC100199</t>
  </si>
  <si>
    <t>RC100201</t>
  </si>
  <si>
    <t>RC100202</t>
  </si>
  <si>
    <t>RC100203</t>
  </si>
  <si>
    <t>RC100204</t>
  </si>
  <si>
    <t>RC100205</t>
  </si>
  <si>
    <t>RC100207</t>
  </si>
  <si>
    <t>RC100209</t>
  </si>
  <si>
    <t>RC100210</t>
  </si>
  <si>
    <t>RC100211</t>
  </si>
  <si>
    <t>RC100212</t>
  </si>
  <si>
    <t>RC100213</t>
  </si>
  <si>
    <t>RC100215</t>
  </si>
  <si>
    <t>RC100216</t>
  </si>
  <si>
    <t>RC100217</t>
  </si>
  <si>
    <t>RC100218</t>
  </si>
  <si>
    <t>RC100219</t>
  </si>
  <si>
    <t>RC100220</t>
  </si>
  <si>
    <t>RC100221</t>
  </si>
  <si>
    <t>RC100222</t>
  </si>
  <si>
    <t>RC100223</t>
  </si>
  <si>
    <t>RC100224</t>
  </si>
  <si>
    <t>RC100225</t>
  </si>
  <si>
    <t>RC100226</t>
  </si>
  <si>
    <t>RC100227</t>
  </si>
  <si>
    <t>RC100228</t>
  </si>
  <si>
    <t>RC100229</t>
  </si>
  <si>
    <t>RC100230</t>
  </si>
  <si>
    <t>RC100231</t>
  </si>
  <si>
    <t>RC100232</t>
  </si>
  <si>
    <t>RC100234</t>
  </si>
  <si>
    <t>RC100239</t>
  </si>
  <si>
    <t>RC100240</t>
  </si>
  <si>
    <t>RC100241</t>
  </si>
  <si>
    <t>RC100242</t>
  </si>
  <si>
    <t>RC100243</t>
  </si>
  <si>
    <t>RC100244</t>
  </si>
  <si>
    <t>RC100245</t>
  </si>
  <si>
    <t>RC100246</t>
  </si>
  <si>
    <t>RC100249</t>
  </si>
  <si>
    <t>RC100250</t>
  </si>
  <si>
    <t>RC100252</t>
  </si>
  <si>
    <t>RC100254</t>
  </si>
  <si>
    <t>RC100256</t>
  </si>
  <si>
    <t>RC100262</t>
  </si>
  <si>
    <t>RC100263</t>
  </si>
  <si>
    <t>RC100264</t>
  </si>
  <si>
    <t>RC100266</t>
  </si>
  <si>
    <t>RC100268</t>
  </si>
  <si>
    <t>RC100269</t>
  </si>
  <si>
    <t>RC100270</t>
  </si>
  <si>
    <t>RC100273</t>
  </si>
  <si>
    <t>RC100274</t>
  </si>
  <si>
    <t>RC100280</t>
  </si>
  <si>
    <t>RC100281</t>
  </si>
  <si>
    <t xml:space="preserve">Alpenenergie - Gesellschaft für Energievermarktung mbH Wasser </t>
  </si>
  <si>
    <t>AT002224</t>
  </si>
  <si>
    <t>Alpenenergie - Gesellschaft für Energievermarktung mbH WAWIPV</t>
  </si>
  <si>
    <t>AT002225</t>
  </si>
  <si>
    <t>BE Vertrieb GmbH &amp; Co KG</t>
  </si>
  <si>
    <t>go green energy GmbH &amp; Co KG</t>
  </si>
  <si>
    <t>go green energy GmbH &amp; Co KG  (Unsere Wasserkraft)</t>
  </si>
  <si>
    <t>go green energy GmbH &amp; Co KG DREI</t>
  </si>
  <si>
    <t>go green energy GmbH &amp; Co KG LIDL</t>
  </si>
  <si>
    <t>Heinrich Polsterer &amp; Mitgesellschafter GesnbR</t>
  </si>
  <si>
    <t>Klausbauer Wasser Kraft GesmbH &amp; Co KG</t>
  </si>
  <si>
    <t>OeMAG</t>
  </si>
  <si>
    <t>AT000005</t>
  </si>
  <si>
    <t>OeMAG Abwicklungsstelle für Ökostrom AG</t>
  </si>
  <si>
    <t>AT113820</t>
  </si>
  <si>
    <t>Stadtwerke Amstetten GmbH</t>
  </si>
  <si>
    <t>schlau-pv GmbH</t>
  </si>
  <si>
    <t>AT113901</t>
  </si>
  <si>
    <t>Unterstützungen</t>
  </si>
  <si>
    <t>Stromkosten-zuschuss</t>
  </si>
  <si>
    <t>Anzahl Anmeldungen (inkl. Einspeise-zählpunkte)</t>
  </si>
  <si>
    <t>Anzahl Abmeldungen (inkl. Einspeise-zählpunkte)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</si>
</sst>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
    <numFmt numFmtId="165" formatCode="mmmm"/>
    <numFmt numFmtId="166" formatCode="#,##0.000"/>
    <numFmt numFmtId="167" formatCode="0.000"/>
    <numFmt numFmtId="168" formatCode="_-[$€]\ * #,##0.00_-;\-[$€]\ * #,##0.00_-;_-[$€]\ * &quot;-&quot;??_-;_-@_-"/>
    <numFmt numFmtId="169" formatCode="_-* #,##0.00\ [$€-1]_-;\-* #,##0.00\ [$€-1]_-;_-* &quot;-&quot;??\ [$€-1]_-"/>
    <numFmt numFmtId="170" formatCode="#,##0,_)"/>
    <numFmt numFmtId="171" formatCode="#,##0.000\ "/>
    <numFmt numFmtId="172" formatCode="_-* #,##0.00\ _D_M_-;\-* #,##0.00\ _D_M_-;_-* &quot;-&quot;??\ _D_M_-;_-@_-"/>
    <numFmt numFmtId="173" formatCode="#,##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b/>
      <sz val="10"/>
      <name val="Arial"/>
      <family val="2"/>
    </font>
    <font>
      <sz val="8"/>
      <name val="Arial"/>
      <family val="2"/>
    </font>
    <font>
      <b/>
      <sz val="10"/>
      <color indexed="54"/>
      <name val="Arial"/>
      <family val="2"/>
    </font>
    <font>
      <u/>
      <sz val="10"/>
      <color indexed="54"/>
      <name val="Arial"/>
      <family val="2"/>
    </font>
    <font>
      <sz val="10"/>
      <color indexed="10"/>
      <name val="Arial"/>
      <family val="2"/>
    </font>
    <font>
      <sz val="10"/>
      <name val="Arial"/>
      <family val="2"/>
    </font>
    <font>
      <sz val="10"/>
      <name val="Verdana"/>
      <family val="2"/>
    </font>
    <font>
      <sz val="7"/>
      <name val="Arial"/>
      <family val="2"/>
    </font>
    <font>
      <u/>
      <sz val="10"/>
      <color theme="10"/>
      <name val="Arial"/>
      <family val="2"/>
    </font>
    <font>
      <sz val="10"/>
      <color rgb="FFFF0000"/>
      <name val="Arial"/>
      <family val="2"/>
    </font>
    <font>
      <b/>
      <sz val="10"/>
      <color indexed="19"/>
      <name val="Arial"/>
      <family val="2"/>
    </font>
    <font>
      <u/>
      <sz val="10"/>
      <name val="Arial"/>
      <family val="2"/>
    </font>
    <font>
      <sz val="10"/>
      <color rgb="FFFF6969"/>
      <name val="Arial"/>
      <family val="2"/>
    </font>
    <font>
      <sz val="10"/>
      <color theme="0"/>
      <name val="Arial"/>
      <family val="2"/>
    </font>
    <font>
      <sz val="11"/>
      <color rgb="FF006100"/>
      <name val="Calibri"/>
      <family val="2"/>
      <scheme val="minor"/>
    </font>
    <font>
      <sz val="11"/>
      <color rgb="FF9C0006"/>
      <name val="Calibri"/>
      <family val="2"/>
      <scheme val="minor"/>
    </font>
    <font>
      <u/>
      <sz val="11"/>
      <color theme="10"/>
      <name val="Calibri"/>
      <family val="2"/>
      <scheme val="minor"/>
    </font>
    <font>
      <sz val="11"/>
      <color indexed="8"/>
      <name val="Calibri"/>
      <family val="2"/>
    </font>
    <font>
      <sz val="11"/>
      <color indexed="9"/>
      <name val="Calibri"/>
      <family val="2"/>
    </font>
    <font>
      <b/>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9"/>
      <name val="Arial"/>
      <family val="2"/>
    </font>
    <font>
      <sz val="10"/>
      <color rgb="FFFF2D2D"/>
      <name val="Arial"/>
      <family val="2"/>
    </font>
    <font>
      <sz val="10"/>
      <color indexed="54"/>
      <name val="Arial"/>
      <family val="2"/>
    </font>
    <font>
      <u/>
      <sz val="10"/>
      <color rgb="FFFF0000"/>
      <name val="Arial"/>
      <family val="2"/>
    </font>
    <font>
      <sz val="10"/>
      <color theme="1"/>
      <name val="Arial"/>
      <family val="2"/>
    </font>
    <font>
      <sz val="8"/>
      <name val="Arial"/>
      <family val="2"/>
    </font>
  </fonts>
  <fills count="35">
    <fill>
      <patternFill patternType="none"/>
    </fill>
    <fill>
      <patternFill patternType="gray125"/>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B8CCE4"/>
        <bgColor indexed="64"/>
      </patternFill>
    </fill>
    <fill>
      <patternFill patternType="solid">
        <fgColor rgb="FFBDD1E7"/>
        <bgColor indexed="64"/>
      </patternFill>
    </fill>
    <fill>
      <patternFill patternType="solid">
        <fgColor rgb="FFBFBFBF"/>
        <bgColor indexed="64"/>
      </patternFill>
    </fill>
    <fill>
      <patternFill patternType="solid">
        <fgColor indexed="22"/>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right style="hair">
        <color indexed="64"/>
      </right>
      <top style="thin">
        <color indexed="64"/>
      </top>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dashed">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dashed">
        <color indexed="64"/>
      </bottom>
      <diagonal/>
    </border>
  </borders>
  <cellStyleXfs count="1344">
    <xf numFmtId="0" fontId="0" fillId="0" borderId="0"/>
    <xf numFmtId="0" fontId="15" fillId="0" borderId="0" applyNumberFormat="0" applyFill="0" applyBorder="0" applyAlignment="0" applyProtection="0">
      <alignment vertical="top"/>
      <protection locked="0"/>
    </xf>
    <xf numFmtId="0" fontId="11" fillId="0" borderId="0"/>
    <xf numFmtId="0" fontId="21" fillId="0" borderId="0"/>
    <xf numFmtId="168" fontId="14" fillId="0" borderId="0" applyFont="0" applyFill="0" applyBorder="0" applyAlignment="0" applyProtection="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left"/>
    </xf>
    <xf numFmtId="168" fontId="14" fillId="0" borderId="0" applyFont="0" applyFill="0" applyBorder="0" applyAlignment="0" applyProtection="0"/>
    <xf numFmtId="169" fontId="22" fillId="0" borderId="0" applyFont="0" applyFill="0" applyBorder="0" applyAlignment="0" applyProtection="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left"/>
    </xf>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left"/>
    </xf>
    <xf numFmtId="0" fontId="14" fillId="0" borderId="0" applyFont="0" applyFill="0" applyBorder="0" applyAlignment="0" applyProtection="0">
      <alignment horizontal="left"/>
    </xf>
    <xf numFmtId="170" fontId="23" fillId="0" borderId="0" applyFill="0" applyBorder="0" applyProtection="0"/>
    <xf numFmtId="0" fontId="15" fillId="0" borderId="0" applyNumberFormat="0" applyFill="0" applyBorder="0" applyAlignment="0" applyProtection="0">
      <alignment vertical="top"/>
      <protection locked="0"/>
    </xf>
    <xf numFmtId="0" fontId="24" fillId="0" borderId="0" applyNumberFormat="0" applyFill="0" applyBorder="0" applyAlignment="0" applyProtection="0"/>
    <xf numFmtId="9" fontId="14" fillId="0" borderId="0" applyFont="0" applyFill="0" applyBorder="0" applyAlignment="0" applyProtection="0"/>
    <xf numFmtId="0" fontId="14" fillId="0" borderId="0"/>
    <xf numFmtId="0" fontId="14" fillId="0" borderId="0"/>
    <xf numFmtId="0" fontId="22" fillId="0" borderId="0"/>
    <xf numFmtId="0" fontId="22" fillId="0" borderId="0"/>
    <xf numFmtId="0" fontId="14" fillId="0" borderId="0"/>
    <xf numFmtId="0" fontId="22" fillId="0" borderId="0"/>
    <xf numFmtId="0" fontId="14"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0" fillId="0" borderId="0"/>
    <xf numFmtId="0" fontId="10" fillId="0" borderId="0"/>
    <xf numFmtId="0" fontId="10" fillId="0" borderId="0"/>
    <xf numFmtId="0" fontId="10" fillId="0" borderId="0"/>
    <xf numFmtId="43" fontId="1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14" fillId="0" borderId="0"/>
    <xf numFmtId="16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left"/>
    </xf>
    <xf numFmtId="16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alignment horizontal="left"/>
    </xf>
    <xf numFmtId="0" fontId="14" fillId="0" borderId="0" applyFont="0" applyFill="0" applyBorder="0" applyAlignment="0" applyProtection="0">
      <alignment horizontal="left"/>
    </xf>
    <xf numFmtId="9" fontId="14" fillId="0" borderId="0" applyFont="0" applyFill="0" applyBorder="0" applyAlignment="0" applyProtection="0"/>
    <xf numFmtId="0" fontId="14" fillId="0" borderId="0"/>
    <xf numFmtId="0" fontId="22"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2" fillId="0" borderId="0" applyNumberFormat="0" applyFill="0" applyBorder="0" applyAlignment="0" applyProtection="0"/>
    <xf numFmtId="172" fontId="14" fillId="0" borderId="0" applyFont="0" applyFill="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0" fillId="6" borderId="0" applyNumberFormat="0" applyBorder="0" applyAlignment="0" applyProtection="0"/>
    <xf numFmtId="43" fontId="14" fillId="0" borderId="0" applyFont="0" applyFill="0" applyBorder="0" applyAlignment="0" applyProtection="0"/>
    <xf numFmtId="0" fontId="31" fillId="7" borderId="0" applyNumberFormat="0" applyBorder="0" applyAlignment="0" applyProtection="0"/>
    <xf numFmtId="0" fontId="2" fillId="0" borderId="0"/>
    <xf numFmtId="172" fontId="14" fillId="0" borderId="0" applyFont="0" applyFill="0" applyBorder="0" applyAlignment="0" applyProtection="0"/>
    <xf numFmtId="0" fontId="14" fillId="0" borderId="0"/>
    <xf numFmtId="0" fontId="22" fillId="0" borderId="0"/>
    <xf numFmtId="0" fontId="2" fillId="0" borderId="0"/>
    <xf numFmtId="168"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6" fillId="26" borderId="44" applyNumberFormat="0" applyAlignment="0" applyProtection="0"/>
    <xf numFmtId="0" fontId="37" fillId="26" borderId="45" applyNumberFormat="0" applyAlignment="0" applyProtection="0"/>
    <xf numFmtId="0" fontId="38" fillId="13" borderId="45" applyNumberFormat="0" applyAlignment="0" applyProtection="0"/>
    <xf numFmtId="0" fontId="39" fillId="0" borderId="46" applyNumberFormat="0" applyFill="0" applyAlignment="0" applyProtection="0"/>
    <xf numFmtId="0" fontId="40" fillId="0" borderId="0" applyNumberFormat="0" applyFill="0" applyBorder="0" applyAlignment="0" applyProtection="0"/>
    <xf numFmtId="0" fontId="41" fillId="10" borderId="0" applyNumberFormat="0" applyBorder="0" applyAlignment="0" applyProtection="0"/>
    <xf numFmtId="0" fontId="42" fillId="27" borderId="0" applyNumberFormat="0" applyBorder="0" applyAlignment="0" applyProtection="0"/>
    <xf numFmtId="0" fontId="14" fillId="28" borderId="47" applyNumberFormat="0" applyFont="0" applyAlignment="0" applyProtection="0"/>
    <xf numFmtId="0" fontId="43" fillId="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48" applyNumberFormat="0" applyFill="0" applyAlignment="0" applyProtection="0"/>
    <xf numFmtId="0" fontId="45" fillId="0" borderId="49" applyNumberFormat="0" applyFill="0" applyAlignment="0" applyProtection="0"/>
    <xf numFmtId="0" fontId="46" fillId="0" borderId="50"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1" applyNumberFormat="0" applyFill="0" applyAlignment="0" applyProtection="0"/>
    <xf numFmtId="0" fontId="49" fillId="0" borderId="0" applyNumberFormat="0" applyFill="0" applyBorder="0" applyAlignment="0" applyProtection="0"/>
    <xf numFmtId="0" fontId="35" fillId="29" borderId="5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31" fillId="7" borderId="0" applyNumberFormat="0" applyBorder="0" applyAlignment="0" applyProtection="0"/>
    <xf numFmtId="0" fontId="30" fillId="6" borderId="0" applyNumberFormat="0" applyBorder="0" applyAlignment="0" applyProtection="0"/>
    <xf numFmtId="0" fontId="2"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41" fillId="10" borderId="0" applyNumberFormat="0" applyBorder="0" applyAlignment="0" applyProtection="0"/>
    <xf numFmtId="0" fontId="43" fillId="9" borderId="0" applyNumberFormat="0" applyBorder="0" applyAlignment="0" applyProtection="0"/>
    <xf numFmtId="0" fontId="2" fillId="0" borderId="0"/>
    <xf numFmtId="0" fontId="2" fillId="0" borderId="0"/>
    <xf numFmtId="0" fontId="2" fillId="0" borderId="0"/>
    <xf numFmtId="0" fontId="22" fillId="0" borderId="0"/>
    <xf numFmtId="0" fontId="1" fillId="0" borderId="0"/>
  </cellStyleXfs>
  <cellXfs count="700">
    <xf numFmtId="0" fontId="0" fillId="0" borderId="0" xfId="0"/>
    <xf numFmtId="0" fontId="14" fillId="0" borderId="0" xfId="0" applyFont="1" applyProtection="1">
      <protection hidden="1"/>
    </xf>
    <xf numFmtId="0" fontId="17" fillId="0" borderId="0" xfId="0" applyFont="1" applyAlignment="1" applyProtection="1">
      <alignment horizontal="left" indent="1"/>
      <protection hidden="1"/>
    </xf>
    <xf numFmtId="0" fontId="0" fillId="0" borderId="0" xfId="0" applyProtection="1">
      <protection hidden="1"/>
    </xf>
    <xf numFmtId="0" fontId="14" fillId="0" borderId="0" xfId="0" applyFont="1" applyAlignment="1" applyProtection="1">
      <alignment horizontal="right"/>
      <protection hidden="1"/>
    </xf>
    <xf numFmtId="0" fontId="14" fillId="0" borderId="0" xfId="0" applyFont="1" applyAlignment="1" applyProtection="1">
      <alignment vertical="center"/>
      <protection hidden="1"/>
    </xf>
    <xf numFmtId="0" fontId="14" fillId="0" borderId="0" xfId="25"/>
    <xf numFmtId="0" fontId="14" fillId="0" borderId="0" xfId="25" applyProtection="1">
      <protection hidden="1"/>
    </xf>
    <xf numFmtId="0" fontId="14" fillId="0" borderId="0" xfId="25" applyAlignment="1" applyProtection="1">
      <alignment horizontal="left" vertical="center"/>
      <protection hidden="1"/>
    </xf>
    <xf numFmtId="0" fontId="17" fillId="0" borderId="0" xfId="25" applyFont="1" applyAlignment="1" applyProtection="1">
      <alignment horizontal="left" vertical="center"/>
      <protection hidden="1"/>
    </xf>
    <xf numFmtId="0" fontId="14" fillId="0" borderId="0" xfId="25" applyAlignment="1" applyProtection="1">
      <alignment vertical="center" wrapText="1"/>
      <protection hidden="1"/>
    </xf>
    <xf numFmtId="0" fontId="14" fillId="0" borderId="0" xfId="0" applyFont="1" applyAlignment="1" applyProtection="1">
      <alignment horizontal="left" indent="1"/>
      <protection hidden="1"/>
    </xf>
    <xf numFmtId="0" fontId="14" fillId="0" borderId="0" xfId="0" applyFont="1" applyAlignment="1" applyProtection="1">
      <alignment horizontal="left" vertical="center"/>
      <protection hidden="1"/>
    </xf>
    <xf numFmtId="0" fontId="14" fillId="0" borderId="0" xfId="0" applyFont="1"/>
    <xf numFmtId="0" fontId="16" fillId="0" borderId="0" xfId="0" applyFont="1" applyProtection="1">
      <protection hidden="1"/>
    </xf>
    <xf numFmtId="0" fontId="14" fillId="0" borderId="0" xfId="0" applyFont="1" applyAlignment="1">
      <alignment horizontal="left" vertical="center"/>
    </xf>
    <xf numFmtId="0" fontId="14" fillId="0" borderId="0" xfId="0" applyFont="1" applyAlignment="1">
      <alignment horizontal="left" vertical="center" wrapText="1"/>
    </xf>
    <xf numFmtId="0" fontId="26" fillId="0" borderId="0" xfId="0" applyFont="1" applyAlignment="1" applyProtection="1">
      <alignment horizontal="right" vertical="center" indent="1"/>
      <protection hidden="1"/>
    </xf>
    <xf numFmtId="165" fontId="12" fillId="2" borderId="10" xfId="0" applyNumberFormat="1" applyFont="1" applyFill="1" applyBorder="1" applyAlignment="1" applyProtection="1">
      <alignment horizontal="left" vertical="center" indent="1"/>
      <protection hidden="1"/>
    </xf>
    <xf numFmtId="1" fontId="12" fillId="4" borderId="1" xfId="0" applyNumberFormat="1" applyFont="1" applyFill="1" applyBorder="1" applyAlignment="1" applyProtection="1">
      <alignment horizontal="left" vertical="center" indent="1"/>
      <protection locked="0"/>
    </xf>
    <xf numFmtId="165" fontId="12" fillId="2" borderId="1" xfId="0" applyNumberFormat="1" applyFont="1" applyFill="1" applyBorder="1" applyAlignment="1" applyProtection="1">
      <alignment horizontal="left" vertical="center" indent="1"/>
      <protection hidden="1"/>
    </xf>
    <xf numFmtId="165" fontId="14" fillId="3" borderId="1" xfId="0" applyNumberFormat="1" applyFont="1" applyFill="1" applyBorder="1" applyAlignment="1" applyProtection="1">
      <alignment horizontal="left" vertical="center" indent="1"/>
      <protection hidden="1"/>
    </xf>
    <xf numFmtId="0" fontId="14" fillId="3" borderId="3" xfId="0" applyFont="1" applyFill="1" applyBorder="1" applyAlignment="1" applyProtection="1">
      <alignment horizontal="left" vertical="center" wrapText="1" indent="1"/>
      <protection hidden="1"/>
    </xf>
    <xf numFmtId="164" fontId="14" fillId="4" borderId="3" xfId="0" applyNumberFormat="1" applyFont="1" applyFill="1" applyBorder="1" applyAlignment="1" applyProtection="1">
      <alignment horizontal="left" vertical="center" indent="1"/>
      <protection locked="0"/>
    </xf>
    <xf numFmtId="49" fontId="14" fillId="4" borderId="4" xfId="0" applyNumberFormat="1" applyFont="1" applyFill="1" applyBorder="1" applyAlignment="1" applyProtection="1">
      <alignment horizontal="left" vertical="center" indent="1"/>
      <protection locked="0"/>
    </xf>
    <xf numFmtId="49" fontId="27" fillId="4" borderId="14" xfId="1" applyNumberFormat="1" applyFont="1" applyFill="1" applyBorder="1" applyAlignment="1" applyProtection="1">
      <alignment horizontal="left" vertical="center" indent="1"/>
      <protection locked="0"/>
    </xf>
    <xf numFmtId="0" fontId="14" fillId="0" borderId="0" xfId="171" applyAlignment="1" applyProtection="1">
      <alignment vertical="center"/>
      <protection hidden="1"/>
    </xf>
    <xf numFmtId="0" fontId="14" fillId="0" borderId="0" xfId="0" applyFont="1" applyAlignment="1" applyProtection="1">
      <alignment horizontal="left" vertical="center" indent="1"/>
      <protection hidden="1"/>
    </xf>
    <xf numFmtId="165" fontId="12" fillId="2" borderId="26" xfId="0" applyNumberFormat="1" applyFont="1" applyFill="1" applyBorder="1" applyAlignment="1" applyProtection="1">
      <alignment horizontal="left" vertical="center" indent="1"/>
      <protection hidden="1"/>
    </xf>
    <xf numFmtId="166" fontId="14" fillId="4" borderId="19" xfId="0" applyNumberFormat="1" applyFont="1" applyFill="1" applyBorder="1" applyAlignment="1" applyProtection="1">
      <alignment horizontal="right" vertical="center"/>
      <protection locked="0"/>
    </xf>
    <xf numFmtId="166" fontId="14" fillId="4" borderId="36" xfId="0" applyNumberFormat="1" applyFont="1" applyFill="1" applyBorder="1" applyAlignment="1" applyProtection="1">
      <alignment horizontal="right" vertical="center"/>
      <protection locked="0"/>
    </xf>
    <xf numFmtId="166" fontId="14" fillId="4" borderId="20" xfId="0" applyNumberFormat="1" applyFont="1" applyFill="1" applyBorder="1" applyAlignment="1" applyProtection="1">
      <alignment horizontal="right" vertical="center"/>
      <protection locked="0"/>
    </xf>
    <xf numFmtId="166" fontId="14" fillId="4" borderId="1" xfId="0" applyNumberFormat="1" applyFont="1" applyFill="1" applyBorder="1" applyAlignment="1" applyProtection="1">
      <alignment horizontal="right" vertical="center"/>
      <protection locked="0"/>
    </xf>
    <xf numFmtId="165" fontId="14" fillId="3" borderId="1" xfId="0" applyNumberFormat="1" applyFont="1" applyFill="1" applyBorder="1" applyAlignment="1" applyProtection="1">
      <alignment horizontal="center" vertical="center"/>
      <protection hidden="1"/>
    </xf>
    <xf numFmtId="165" fontId="16" fillId="3" borderId="1"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14" fillId="3" borderId="18" xfId="0" applyFont="1" applyFill="1" applyBorder="1" applyAlignment="1" applyProtection="1">
      <alignment horizontal="center" vertical="center" wrapText="1"/>
      <protection hidden="1"/>
    </xf>
    <xf numFmtId="0" fontId="14" fillId="3" borderId="3" xfId="0" applyFont="1" applyFill="1" applyBorder="1" applyAlignment="1" applyProtection="1">
      <alignment horizontal="center" wrapText="1"/>
      <protection hidden="1"/>
    </xf>
    <xf numFmtId="0" fontId="14" fillId="3" borderId="10" xfId="0" applyFont="1" applyFill="1" applyBorder="1" applyAlignment="1" applyProtection="1">
      <alignment horizontal="center" wrapText="1"/>
      <protection hidden="1"/>
    </xf>
    <xf numFmtId="0" fontId="14" fillId="3" borderId="19" xfId="0" applyFont="1" applyFill="1" applyBorder="1" applyAlignment="1" applyProtection="1">
      <alignment horizontal="center" wrapText="1"/>
      <protection hidden="1"/>
    </xf>
    <xf numFmtId="0" fontId="14" fillId="3" borderId="20" xfId="0" applyFont="1" applyFill="1" applyBorder="1" applyAlignment="1" applyProtection="1">
      <alignment horizontal="center" wrapText="1"/>
      <protection hidden="1"/>
    </xf>
    <xf numFmtId="0" fontId="0" fillId="0" borderId="0" xfId="0" applyAlignment="1" applyProtection="1">
      <alignment vertical="center"/>
      <protection locked="0"/>
    </xf>
    <xf numFmtId="0" fontId="14" fillId="3" borderId="5" xfId="0" applyFont="1" applyFill="1" applyBorder="1" applyAlignment="1" applyProtection="1">
      <alignment horizontal="left" vertical="center" wrapText="1" indent="1"/>
      <protection hidden="1"/>
    </xf>
    <xf numFmtId="0" fontId="14" fillId="3" borderId="2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0" xfId="0" applyFont="1" applyFill="1" applyBorder="1" applyAlignment="1" applyProtection="1">
      <alignment horizontal="center" vertical="center"/>
      <protection hidden="1"/>
    </xf>
    <xf numFmtId="0" fontId="14" fillId="3" borderId="19" xfId="0" applyFont="1" applyFill="1" applyBorder="1" applyAlignment="1" applyProtection="1">
      <alignment horizontal="left" vertical="center" indent="1"/>
      <protection hidden="1"/>
    </xf>
    <xf numFmtId="0" fontId="14" fillId="3" borderId="36" xfId="0" applyFont="1" applyFill="1" applyBorder="1" applyAlignment="1" applyProtection="1">
      <alignment horizontal="left" vertical="center" indent="1"/>
      <protection hidden="1"/>
    </xf>
    <xf numFmtId="0" fontId="14" fillId="4" borderId="36" xfId="0" applyFont="1" applyFill="1" applyBorder="1" applyAlignment="1" applyProtection="1">
      <alignment horizontal="left" vertical="center" indent="1"/>
      <protection locked="0"/>
    </xf>
    <xf numFmtId="0" fontId="14" fillId="3" borderId="20" xfId="0" applyFont="1" applyFill="1" applyBorder="1" applyAlignment="1" applyProtection="1">
      <alignment horizontal="left" vertical="center" indent="1"/>
      <protection hidden="1"/>
    </xf>
    <xf numFmtId="0" fontId="14" fillId="3" borderId="18" xfId="0" applyFont="1" applyFill="1" applyBorder="1" applyAlignment="1" applyProtection="1">
      <alignment horizontal="center" vertical="center"/>
      <protection hidden="1"/>
    </xf>
    <xf numFmtId="0" fontId="17" fillId="3" borderId="10"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49" fontId="14" fillId="3" borderId="1" xfId="0" applyNumberFormat="1" applyFont="1" applyFill="1" applyBorder="1" applyAlignment="1" applyProtection="1">
      <alignment horizontal="center" vertical="center"/>
      <protection hidden="1"/>
    </xf>
    <xf numFmtId="164" fontId="14" fillId="4" borderId="19" xfId="0" applyNumberFormat="1" applyFont="1" applyFill="1" applyBorder="1" applyAlignment="1" applyProtection="1">
      <alignment horizontal="right" vertical="center"/>
      <protection locked="0"/>
    </xf>
    <xf numFmtId="164" fontId="14" fillId="4" borderId="36" xfId="0" applyNumberFormat="1" applyFont="1" applyFill="1" applyBorder="1" applyAlignment="1" applyProtection="1">
      <alignment horizontal="right" vertical="center"/>
      <protection locked="0"/>
    </xf>
    <xf numFmtId="164" fontId="14" fillId="4" borderId="20" xfId="0" applyNumberFormat="1" applyFont="1" applyFill="1" applyBorder="1" applyAlignment="1" applyProtection="1">
      <alignment horizontal="right" vertical="center"/>
      <protection locked="0"/>
    </xf>
    <xf numFmtId="0" fontId="14" fillId="4" borderId="19" xfId="0" applyFont="1" applyFill="1" applyBorder="1" applyAlignment="1" applyProtection="1">
      <alignment horizontal="center" vertical="center"/>
      <protection locked="0"/>
    </xf>
    <xf numFmtId="164" fontId="14" fillId="4" borderId="19" xfId="0" applyNumberFormat="1" applyFont="1" applyFill="1" applyBorder="1" applyAlignment="1" applyProtection="1">
      <alignment horizontal="center" vertical="center"/>
      <protection locked="0"/>
    </xf>
    <xf numFmtId="0" fontId="14" fillId="4" borderId="36" xfId="0" applyFont="1" applyFill="1" applyBorder="1" applyAlignment="1" applyProtection="1">
      <alignment horizontal="center" vertical="center"/>
      <protection locked="0"/>
    </xf>
    <xf numFmtId="164" fontId="14" fillId="4" borderId="36" xfId="0" applyNumberFormat="1"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protection locked="0"/>
    </xf>
    <xf numFmtId="167" fontId="14" fillId="4" borderId="19" xfId="0" applyNumberFormat="1" applyFont="1" applyFill="1" applyBorder="1" applyAlignment="1" applyProtection="1">
      <alignment horizontal="center" vertical="center"/>
      <protection locked="0"/>
    </xf>
    <xf numFmtId="167" fontId="14" fillId="4" borderId="36" xfId="0" applyNumberFormat="1" applyFont="1" applyFill="1" applyBorder="1" applyAlignment="1" applyProtection="1">
      <alignment horizontal="center" vertical="center"/>
      <protection locked="0"/>
    </xf>
    <xf numFmtId="167" fontId="14" fillId="4" borderId="20" xfId="0" applyNumberFormat="1" applyFont="1" applyFill="1" applyBorder="1" applyAlignment="1" applyProtection="1">
      <alignment horizontal="center" vertical="center"/>
      <protection locked="0"/>
    </xf>
    <xf numFmtId="164" fontId="14" fillId="4" borderId="20" xfId="0" applyNumberFormat="1" applyFont="1" applyFill="1" applyBorder="1" applyAlignment="1" applyProtection="1">
      <alignment horizontal="center" vertical="center"/>
      <protection locked="0"/>
    </xf>
    <xf numFmtId="164" fontId="14" fillId="3" borderId="3" xfId="0" applyNumberFormat="1" applyFont="1" applyFill="1" applyBorder="1" applyAlignment="1" applyProtection="1">
      <alignment horizontal="center" vertical="center"/>
      <protection hidden="1"/>
    </xf>
    <xf numFmtId="0" fontId="14" fillId="3" borderId="1" xfId="25" applyFill="1" applyBorder="1" applyAlignment="1" applyProtection="1">
      <alignment horizontal="left" vertical="center" indent="1"/>
      <protection hidden="1"/>
    </xf>
    <xf numFmtId="0" fontId="14" fillId="3" borderId="19" xfId="0" applyFont="1" applyFill="1" applyBorder="1" applyAlignment="1" applyProtection="1">
      <alignment horizontal="left" vertical="center" wrapText="1" indent="1"/>
      <protection hidden="1"/>
    </xf>
    <xf numFmtId="0" fontId="14" fillId="3" borderId="36" xfId="0" applyFont="1" applyFill="1" applyBorder="1" applyAlignment="1" applyProtection="1">
      <alignment horizontal="left" vertical="center" wrapText="1" indent="1"/>
      <protection hidden="1"/>
    </xf>
    <xf numFmtId="0" fontId="14" fillId="3" borderId="20" xfId="0" applyFont="1" applyFill="1" applyBorder="1" applyAlignment="1" applyProtection="1">
      <alignment horizontal="left" vertical="center" wrapText="1" indent="1"/>
      <protection hidden="1"/>
    </xf>
    <xf numFmtId="165" fontId="14" fillId="3" borderId="19" xfId="0" applyNumberFormat="1" applyFont="1" applyFill="1" applyBorder="1" applyAlignment="1" applyProtection="1">
      <alignment horizontal="left" vertical="center" indent="1"/>
      <protection hidden="1"/>
    </xf>
    <xf numFmtId="165" fontId="14" fillId="3" borderId="36" xfId="0" applyNumberFormat="1" applyFont="1" applyFill="1" applyBorder="1" applyAlignment="1" applyProtection="1">
      <alignment horizontal="left" vertical="center" indent="1"/>
      <protection hidden="1"/>
    </xf>
    <xf numFmtId="165" fontId="14" fillId="3" borderId="20" xfId="0" applyNumberFormat="1" applyFont="1" applyFill="1" applyBorder="1" applyAlignment="1" applyProtection="1">
      <alignment horizontal="left" vertical="center" indent="1"/>
      <protection hidden="1"/>
    </xf>
    <xf numFmtId="0" fontId="12" fillId="3" borderId="5" xfId="0" applyFont="1" applyFill="1" applyBorder="1" applyAlignment="1" applyProtection="1">
      <alignment horizontal="left" vertical="center" indent="1"/>
      <protection hidden="1"/>
    </xf>
    <xf numFmtId="0" fontId="12" fillId="3" borderId="6" xfId="0" applyFont="1" applyFill="1" applyBorder="1" applyAlignment="1" applyProtection="1">
      <alignment horizontal="left" vertical="center" indent="1"/>
      <protection hidden="1"/>
    </xf>
    <xf numFmtId="0" fontId="12" fillId="3" borderId="5" xfId="25" applyFont="1" applyFill="1" applyBorder="1" applyAlignment="1" applyProtection="1">
      <alignment horizontal="left" vertical="center" indent="1"/>
      <protection hidden="1"/>
    </xf>
    <xf numFmtId="0" fontId="12" fillId="3" borderId="6" xfId="25" applyFont="1" applyFill="1" applyBorder="1" applyAlignment="1" applyProtection="1">
      <alignment horizontal="left" vertical="center" indent="1"/>
      <protection hidden="1"/>
    </xf>
    <xf numFmtId="0" fontId="14" fillId="4" borderId="4" xfId="0" applyFont="1" applyFill="1" applyBorder="1" applyAlignment="1" applyProtection="1">
      <alignment horizontal="left" vertical="center" wrapText="1" indent="1"/>
      <protection locked="0"/>
    </xf>
    <xf numFmtId="164" fontId="14" fillId="4" borderId="1" xfId="0" applyNumberFormat="1" applyFont="1" applyFill="1" applyBorder="1" applyAlignment="1" applyProtection="1">
      <alignment horizontal="left" vertical="center" indent="1"/>
      <protection locked="0"/>
    </xf>
    <xf numFmtId="0" fontId="14" fillId="3" borderId="1" xfId="0" applyFont="1" applyFill="1" applyBorder="1" applyAlignment="1" applyProtection="1">
      <alignment horizontal="left" vertical="center" wrapText="1" indent="1"/>
      <protection hidden="1"/>
    </xf>
    <xf numFmtId="0" fontId="14" fillId="4" borderId="1" xfId="0" applyFont="1" applyFill="1" applyBorder="1" applyAlignment="1" applyProtection="1">
      <alignment horizontal="center" vertical="center"/>
      <protection locked="0"/>
    </xf>
    <xf numFmtId="0" fontId="14" fillId="3" borderId="4" xfId="0" applyFont="1" applyFill="1" applyBorder="1" applyAlignment="1" applyProtection="1">
      <alignment horizontal="left" vertical="center" wrapText="1" indent="1"/>
      <protection hidden="1"/>
    </xf>
    <xf numFmtId="0" fontId="14" fillId="3" borderId="14" xfId="0" applyFont="1" applyFill="1" applyBorder="1" applyAlignment="1" applyProtection="1">
      <alignment horizontal="left" vertical="center" wrapText="1" indent="1"/>
      <protection hidden="1"/>
    </xf>
    <xf numFmtId="0" fontId="13" fillId="4" borderId="18" xfId="0" applyFont="1" applyFill="1" applyBorder="1" applyAlignment="1" applyProtection="1">
      <alignment horizontal="left" vertical="center" wrapText="1" indent="1"/>
      <protection locked="0"/>
    </xf>
    <xf numFmtId="0" fontId="13" fillId="3" borderId="1" xfId="0" applyFont="1" applyFill="1" applyBorder="1" applyAlignment="1" applyProtection="1">
      <alignment horizontal="left" vertical="center" indent="1"/>
      <protection hidden="1"/>
    </xf>
    <xf numFmtId="0" fontId="25"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164" fontId="16" fillId="3" borderId="19" xfId="0" applyNumberFormat="1" applyFont="1" applyFill="1" applyBorder="1" applyAlignment="1" applyProtection="1">
      <alignment horizontal="right" vertical="center"/>
      <protection hidden="1"/>
    </xf>
    <xf numFmtId="164" fontId="16" fillId="3" borderId="36" xfId="0" applyNumberFormat="1" applyFont="1" applyFill="1" applyBorder="1" applyAlignment="1" applyProtection="1">
      <alignment horizontal="right" vertical="center"/>
      <protection hidden="1"/>
    </xf>
    <xf numFmtId="164" fontId="16" fillId="3" borderId="20" xfId="0" applyNumberFormat="1" applyFont="1" applyFill="1" applyBorder="1" applyAlignment="1" applyProtection="1">
      <alignment horizontal="right" vertical="center"/>
      <protection hidden="1"/>
    </xf>
    <xf numFmtId="164" fontId="16" fillId="3" borderId="14" xfId="0" applyNumberFormat="1" applyFont="1" applyFill="1" applyBorder="1" applyAlignment="1" applyProtection="1">
      <alignment horizontal="right" vertical="center"/>
      <protection hidden="1"/>
    </xf>
    <xf numFmtId="166" fontId="14" fillId="4" borderId="19" xfId="0" applyNumberFormat="1" applyFont="1" applyFill="1" applyBorder="1" applyAlignment="1" applyProtection="1">
      <alignment horizontal="right" vertical="center" indent="1"/>
      <protection locked="0"/>
    </xf>
    <xf numFmtId="3" fontId="14" fillId="4" borderId="20" xfId="0" applyNumberFormat="1" applyFont="1" applyFill="1" applyBorder="1" applyAlignment="1" applyProtection="1">
      <alignment horizontal="right" vertical="center" indent="1"/>
      <protection locked="0"/>
    </xf>
    <xf numFmtId="3" fontId="16" fillId="3" borderId="20" xfId="0" applyNumberFormat="1" applyFont="1" applyFill="1" applyBorder="1" applyAlignment="1" applyProtection="1">
      <alignment horizontal="right" vertical="center" indent="1"/>
      <protection hidden="1"/>
    </xf>
    <xf numFmtId="171" fontId="14" fillId="4" borderId="19" xfId="0" applyNumberFormat="1" applyFont="1" applyFill="1" applyBorder="1" applyAlignment="1" applyProtection="1">
      <alignment vertical="center"/>
      <protection locked="0"/>
    </xf>
    <xf numFmtId="171" fontId="14" fillId="4" borderId="36" xfId="0" applyNumberFormat="1" applyFont="1" applyFill="1" applyBorder="1" applyAlignment="1" applyProtection="1">
      <alignment vertical="center"/>
      <protection locked="0"/>
    </xf>
    <xf numFmtId="171" fontId="14" fillId="4" borderId="20" xfId="0" applyNumberFormat="1" applyFont="1" applyFill="1" applyBorder="1" applyAlignment="1" applyProtection="1">
      <alignment vertical="center"/>
      <protection locked="0"/>
    </xf>
    <xf numFmtId="171" fontId="14" fillId="4" borderId="1" xfId="0" applyNumberFormat="1" applyFont="1" applyFill="1" applyBorder="1" applyAlignment="1" applyProtection="1">
      <alignment vertical="center"/>
      <protection locked="0"/>
    </xf>
    <xf numFmtId="171" fontId="14" fillId="4" borderId="19" xfId="0" applyNumberFormat="1" applyFont="1" applyFill="1" applyBorder="1" applyAlignment="1" applyProtection="1">
      <alignment horizontal="right" vertical="center"/>
      <protection locked="0"/>
    </xf>
    <xf numFmtId="171" fontId="14" fillId="3" borderId="19" xfId="0" applyNumberFormat="1" applyFont="1" applyFill="1" applyBorder="1" applyAlignment="1" applyProtection="1">
      <alignment vertical="center"/>
      <protection hidden="1"/>
    </xf>
    <xf numFmtId="2" fontId="14" fillId="3" borderId="34" xfId="25" applyNumberFormat="1" applyFill="1" applyBorder="1" applyAlignment="1" applyProtection="1">
      <alignment horizontal="left" indent="1"/>
      <protection hidden="1"/>
    </xf>
    <xf numFmtId="2" fontId="14" fillId="3" borderId="30" xfId="25" applyNumberFormat="1" applyFill="1" applyBorder="1" applyAlignment="1" applyProtection="1">
      <alignment horizontal="left" indent="1"/>
      <protection hidden="1"/>
    </xf>
    <xf numFmtId="171" fontId="14" fillId="4" borderId="20" xfId="0" applyNumberFormat="1" applyFont="1" applyFill="1" applyBorder="1" applyAlignment="1" applyProtection="1">
      <alignment horizontal="right" vertical="center"/>
      <protection locked="0"/>
    </xf>
    <xf numFmtId="171" fontId="14" fillId="4" borderId="36" xfId="0" applyNumberFormat="1" applyFont="1" applyFill="1" applyBorder="1" applyAlignment="1" applyProtection="1">
      <alignment horizontal="right" vertical="center"/>
      <protection locked="0"/>
    </xf>
    <xf numFmtId="171" fontId="14" fillId="3" borderId="1" xfId="0" applyNumberFormat="1" applyFont="1" applyFill="1" applyBorder="1" applyAlignment="1" applyProtection="1">
      <alignment vertical="center"/>
      <protection hidden="1"/>
    </xf>
    <xf numFmtId="171" fontId="14" fillId="3" borderId="20" xfId="0" applyNumberFormat="1" applyFont="1" applyFill="1" applyBorder="1" applyAlignment="1" applyProtection="1">
      <alignment vertical="center"/>
      <protection hidden="1"/>
    </xf>
    <xf numFmtId="171" fontId="16" fillId="3" borderId="19" xfId="0" applyNumberFormat="1" applyFont="1" applyFill="1" applyBorder="1" applyAlignment="1" applyProtection="1">
      <alignment horizontal="right" vertical="center"/>
      <protection hidden="1"/>
    </xf>
    <xf numFmtId="0" fontId="25" fillId="0" borderId="0" xfId="0" applyFont="1"/>
    <xf numFmtId="0" fontId="14" fillId="3" borderId="40" xfId="25" applyFill="1" applyBorder="1" applyAlignment="1" applyProtection="1">
      <alignment horizontal="center" vertical="center" wrapText="1"/>
      <protection hidden="1"/>
    </xf>
    <xf numFmtId="0" fontId="14" fillId="3" borderId="1" xfId="25" applyFill="1" applyBorder="1" applyAlignment="1" applyProtection="1">
      <alignment horizontal="center" vertical="center" wrapText="1"/>
      <protection hidden="1"/>
    </xf>
    <xf numFmtId="4" fontId="14" fillId="4" borderId="1" xfId="25" applyNumberFormat="1" applyFill="1" applyBorder="1" applyAlignment="1" applyProtection="1">
      <alignment horizontal="center" vertical="center" wrapText="1"/>
      <protection locked="0"/>
    </xf>
    <xf numFmtId="0" fontId="12" fillId="2" borderId="5" xfId="0" applyFont="1" applyFill="1" applyBorder="1" applyAlignment="1" applyProtection="1">
      <alignment horizontal="left" vertical="center" indent="1"/>
      <protection hidden="1"/>
    </xf>
    <xf numFmtId="0" fontId="0" fillId="2" borderId="17" xfId="0" applyFill="1" applyBorder="1" applyAlignment="1">
      <alignment horizontal="left" vertical="center" indent="1"/>
    </xf>
    <xf numFmtId="0" fontId="0" fillId="2" borderId="6" xfId="0" applyFill="1" applyBorder="1" applyAlignment="1">
      <alignment horizontal="left" vertical="center" indent="1"/>
    </xf>
    <xf numFmtId="0" fontId="14" fillId="2" borderId="17" xfId="0" applyFont="1" applyFill="1" applyBorder="1" applyAlignment="1" applyProtection="1">
      <alignment horizontal="left" vertical="center" indent="1"/>
      <protection hidden="1"/>
    </xf>
    <xf numFmtId="0" fontId="14" fillId="2" borderId="6" xfId="0" applyFont="1" applyFill="1" applyBorder="1" applyAlignment="1" applyProtection="1">
      <alignment horizontal="left" vertical="center" indent="1"/>
      <protection hidden="1"/>
    </xf>
    <xf numFmtId="0" fontId="13" fillId="2" borderId="17" xfId="0" applyFont="1" applyFill="1" applyBorder="1" applyAlignment="1" applyProtection="1">
      <alignment horizontal="left" vertical="center" indent="1"/>
      <protection hidden="1"/>
    </xf>
    <xf numFmtId="0" fontId="13" fillId="2" borderId="17" xfId="0" applyFont="1" applyFill="1" applyBorder="1" applyAlignment="1">
      <alignment horizontal="left" vertical="center" indent="1"/>
    </xf>
    <xf numFmtId="0" fontId="13" fillId="2" borderId="5" xfId="0" applyFont="1" applyFill="1" applyBorder="1" applyAlignment="1" applyProtection="1">
      <alignment horizontal="left" vertical="center" indent="1"/>
      <protection hidden="1"/>
    </xf>
    <xf numFmtId="0" fontId="0" fillId="0" borderId="29" xfId="0" applyBorder="1" applyAlignment="1">
      <alignment horizontal="left" vertical="center" indent="1"/>
    </xf>
    <xf numFmtId="0" fontId="13" fillId="2" borderId="6" xfId="0" applyFont="1" applyFill="1" applyBorder="1" applyAlignment="1" applyProtection="1">
      <alignment horizontal="left" vertical="center" indent="1"/>
      <protection hidden="1"/>
    </xf>
    <xf numFmtId="171" fontId="14" fillId="3" borderId="36" xfId="0" applyNumberFormat="1" applyFont="1" applyFill="1" applyBorder="1" applyAlignment="1" applyProtection="1">
      <alignment vertical="center"/>
      <protection hidden="1"/>
    </xf>
    <xf numFmtId="0" fontId="0" fillId="0" borderId="26" xfId="0" applyBorder="1" applyAlignment="1">
      <alignment horizontal="left" vertical="center" indent="1"/>
    </xf>
    <xf numFmtId="0" fontId="13" fillId="2" borderId="6" xfId="0" applyFont="1" applyFill="1" applyBorder="1" applyAlignment="1">
      <alignment horizontal="left" vertical="center" indent="1"/>
    </xf>
    <xf numFmtId="0" fontId="0" fillId="0" borderId="21" xfId="0" applyBorder="1" applyAlignment="1">
      <alignment horizontal="left" vertical="center" indent="1"/>
    </xf>
    <xf numFmtId="2" fontId="14" fillId="3" borderId="34" xfId="25" applyNumberFormat="1" applyFill="1" applyBorder="1" applyAlignment="1" applyProtection="1">
      <alignment horizontal="left" vertical="center" wrapText="1" indent="1"/>
      <protection hidden="1"/>
    </xf>
    <xf numFmtId="0" fontId="29" fillId="0" borderId="0" xfId="0" applyFont="1" applyProtection="1">
      <protection hidden="1"/>
    </xf>
    <xf numFmtId="0" fontId="28" fillId="0" borderId="0" xfId="25" applyFont="1" applyAlignment="1" applyProtection="1">
      <alignment horizontal="center" vertical="center"/>
      <protection hidden="1"/>
    </xf>
    <xf numFmtId="0" fontId="29" fillId="0" borderId="0" xfId="0" applyFont="1" applyAlignment="1" applyProtection="1">
      <alignment vertical="center"/>
      <protection hidden="1"/>
    </xf>
    <xf numFmtId="0" fontId="0" fillId="0" borderId="0" xfId="0" applyAlignment="1">
      <alignment vertical="center"/>
    </xf>
    <xf numFmtId="164" fontId="16" fillId="3" borderId="43" xfId="0" applyNumberFormat="1" applyFont="1" applyFill="1" applyBorder="1" applyAlignment="1" applyProtection="1">
      <alignment horizontal="right" vertical="center"/>
      <protection hidden="1"/>
    </xf>
    <xf numFmtId="164" fontId="16" fillId="3" borderId="1" xfId="0" applyNumberFormat="1" applyFont="1" applyFill="1" applyBorder="1" applyAlignment="1" applyProtection="1">
      <alignment horizontal="right" vertical="center"/>
      <protection hidden="1"/>
    </xf>
    <xf numFmtId="0" fontId="14" fillId="3" borderId="32" xfId="0" applyFont="1" applyFill="1" applyBorder="1" applyAlignment="1" applyProtection="1">
      <alignment horizontal="left" vertical="center" wrapText="1" indent="1"/>
      <protection hidden="1"/>
    </xf>
    <xf numFmtId="0" fontId="14" fillId="3" borderId="34" xfId="0" applyFont="1" applyFill="1" applyBorder="1" applyAlignment="1" applyProtection="1">
      <alignment horizontal="left" vertical="center" wrapText="1" indent="1"/>
      <protection hidden="1"/>
    </xf>
    <xf numFmtId="0" fontId="12" fillId="2" borderId="5" xfId="171" applyFont="1" applyFill="1" applyBorder="1" applyAlignment="1" applyProtection="1">
      <alignment horizontal="left" vertical="center" indent="1"/>
      <protection hidden="1"/>
    </xf>
    <xf numFmtId="0" fontId="14" fillId="2" borderId="17" xfId="171" applyFill="1" applyBorder="1" applyAlignment="1">
      <alignment horizontal="left" vertical="center"/>
    </xf>
    <xf numFmtId="0" fontId="14" fillId="3" borderId="30" xfId="0" applyFont="1" applyFill="1" applyBorder="1" applyAlignment="1" applyProtection="1">
      <alignment horizontal="left" vertical="center" indent="1"/>
      <protection hidden="1"/>
    </xf>
    <xf numFmtId="0" fontId="14" fillId="3" borderId="12" xfId="0" applyFont="1" applyFill="1" applyBorder="1" applyAlignment="1" applyProtection="1">
      <alignment horizontal="left" vertical="center" wrapText="1" indent="1"/>
      <protection hidden="1"/>
    </xf>
    <xf numFmtId="0" fontId="25" fillId="0" borderId="0" xfId="25" applyFont="1" applyAlignment="1" applyProtection="1">
      <alignment horizontal="left" vertical="center"/>
      <protection hidden="1"/>
    </xf>
    <xf numFmtId="0" fontId="25" fillId="0" borderId="0" xfId="0" applyFont="1" applyAlignment="1" applyProtection="1">
      <alignment horizontal="right" vertical="center"/>
      <protection hidden="1"/>
    </xf>
    <xf numFmtId="164" fontId="14" fillId="4" borderId="19" xfId="0" applyNumberFormat="1" applyFont="1" applyFill="1" applyBorder="1" applyAlignment="1" applyProtection="1">
      <alignment vertical="center"/>
      <protection locked="0"/>
    </xf>
    <xf numFmtId="164" fontId="14" fillId="4" borderId="36" xfId="0" applyNumberFormat="1" applyFont="1" applyFill="1" applyBorder="1" applyAlignment="1" applyProtection="1">
      <alignment vertical="center"/>
      <protection locked="0"/>
    </xf>
    <xf numFmtId="164" fontId="14" fillId="4" borderId="20" xfId="0" applyNumberFormat="1" applyFont="1" applyFill="1" applyBorder="1" applyAlignment="1" applyProtection="1">
      <alignment vertical="center"/>
      <protection locked="0"/>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164" fontId="14" fillId="4" borderId="43" xfId="0" applyNumberFormat="1" applyFont="1" applyFill="1" applyBorder="1" applyAlignment="1" applyProtection="1">
      <alignment vertical="center"/>
      <protection locked="0"/>
    </xf>
    <xf numFmtId="171" fontId="14" fillId="3" borderId="12" xfId="0" applyNumberFormat="1" applyFont="1" applyFill="1" applyBorder="1" applyAlignment="1" applyProtection="1">
      <alignment vertical="center"/>
      <protection hidden="1"/>
    </xf>
    <xf numFmtId="165" fontId="14" fillId="3" borderId="12" xfId="0" applyNumberFormat="1" applyFont="1" applyFill="1" applyBorder="1" applyAlignment="1" applyProtection="1">
      <alignment horizontal="left" vertical="center" indent="1"/>
      <protection hidden="1"/>
    </xf>
    <xf numFmtId="0" fontId="13" fillId="2" borderId="17" xfId="0" applyFont="1" applyFill="1" applyBorder="1" applyAlignment="1">
      <alignment vertical="center"/>
    </xf>
    <xf numFmtId="0" fontId="14" fillId="2" borderId="6" xfId="171" applyFill="1" applyBorder="1" applyAlignment="1">
      <alignment horizontal="left" vertical="center"/>
    </xf>
    <xf numFmtId="0" fontId="13" fillId="2" borderId="6" xfId="0" applyFont="1" applyFill="1" applyBorder="1" applyAlignment="1">
      <alignment vertical="center"/>
    </xf>
    <xf numFmtId="164" fontId="14" fillId="3" borderId="12" xfId="0" applyNumberFormat="1" applyFont="1" applyFill="1" applyBorder="1" applyAlignment="1" applyProtection="1">
      <alignment horizontal="right" vertical="center"/>
      <protection hidden="1"/>
    </xf>
    <xf numFmtId="164" fontId="14" fillId="3" borderId="41" xfId="0" applyNumberFormat="1" applyFont="1" applyFill="1" applyBorder="1" applyAlignment="1" applyProtection="1">
      <alignment horizontal="right" vertical="center"/>
      <protection hidden="1"/>
    </xf>
    <xf numFmtId="164" fontId="14" fillId="3" borderId="37" xfId="0" applyNumberFormat="1" applyFont="1" applyFill="1" applyBorder="1" applyAlignment="1" applyProtection="1">
      <alignment horizontal="right" vertical="center"/>
      <protection hidden="1"/>
    </xf>
    <xf numFmtId="164" fontId="14" fillId="3" borderId="42" xfId="0" applyNumberFormat="1" applyFont="1" applyFill="1" applyBorder="1" applyAlignment="1" applyProtection="1">
      <alignment horizontal="right" vertical="center"/>
      <protection hidden="1"/>
    </xf>
    <xf numFmtId="164" fontId="14" fillId="3" borderId="38" xfId="0" applyNumberFormat="1" applyFont="1" applyFill="1" applyBorder="1" applyAlignment="1" applyProtection="1">
      <alignment horizontal="right" vertical="center"/>
      <protection hidden="1"/>
    </xf>
    <xf numFmtId="0" fontId="25" fillId="0" borderId="0" xfId="0" applyFont="1" applyAlignment="1" applyProtection="1">
      <alignment horizontal="right" indent="1"/>
      <protection hidden="1"/>
    </xf>
    <xf numFmtId="3" fontId="29" fillId="0" borderId="0" xfId="0" applyNumberFormat="1" applyFont="1" applyProtection="1">
      <protection hidden="1"/>
    </xf>
    <xf numFmtId="0" fontId="25" fillId="0" borderId="0" xfId="0" applyFont="1" applyAlignment="1" applyProtection="1">
      <alignment horizontal="left" indent="1"/>
      <protection hidden="1"/>
    </xf>
    <xf numFmtId="0" fontId="14" fillId="4" borderId="19" xfId="0" applyFont="1" applyFill="1" applyBorder="1" applyAlignment="1" applyProtection="1">
      <alignment horizontal="left" vertical="center" wrapText="1" indent="1"/>
      <protection locked="0"/>
    </xf>
    <xf numFmtId="0" fontId="14" fillId="3" borderId="19" xfId="0" applyFont="1" applyFill="1" applyBorder="1" applyAlignment="1" applyProtection="1">
      <alignment horizontal="center" vertical="center" wrapText="1"/>
      <protection hidden="1"/>
    </xf>
    <xf numFmtId="0" fontId="14" fillId="4" borderId="36" xfId="0" applyFont="1" applyFill="1" applyBorder="1" applyAlignment="1" applyProtection="1">
      <alignment horizontal="left" vertical="center" wrapText="1" indent="1"/>
      <protection locked="0"/>
    </xf>
    <xf numFmtId="0" fontId="14" fillId="3" borderId="36" xfId="0" applyFont="1" applyFill="1" applyBorder="1" applyAlignment="1" applyProtection="1">
      <alignment horizontal="center" vertical="center" wrapText="1"/>
      <protection hidden="1"/>
    </xf>
    <xf numFmtId="164" fontId="14" fillId="4" borderId="36" xfId="0" applyNumberFormat="1" applyFont="1" applyFill="1" applyBorder="1" applyAlignment="1" applyProtection="1">
      <alignment horizontal="left" vertical="center" wrapText="1" indent="1"/>
      <protection locked="0"/>
    </xf>
    <xf numFmtId="166" fontId="14" fillId="3" borderId="19" xfId="0" applyNumberFormat="1" applyFont="1" applyFill="1" applyBorder="1" applyAlignment="1" applyProtection="1">
      <alignment horizontal="right" vertical="center"/>
      <protection locked="0"/>
    </xf>
    <xf numFmtId="166" fontId="14" fillId="3" borderId="36" xfId="0" applyNumberFormat="1" applyFont="1" applyFill="1" applyBorder="1" applyAlignment="1" applyProtection="1">
      <alignment horizontal="right" vertical="center"/>
      <protection locked="0"/>
    </xf>
    <xf numFmtId="166" fontId="14" fillId="3" borderId="20" xfId="0" applyNumberFormat="1" applyFont="1" applyFill="1" applyBorder="1" applyAlignment="1" applyProtection="1">
      <alignment horizontal="right" vertical="center"/>
      <protection locked="0"/>
    </xf>
    <xf numFmtId="166" fontId="16" fillId="3" borderId="1" xfId="0" applyNumberFormat="1" applyFont="1" applyFill="1" applyBorder="1" applyAlignment="1" applyProtection="1">
      <alignment horizontal="right" vertical="center"/>
      <protection hidden="1"/>
    </xf>
    <xf numFmtId="166" fontId="16" fillId="3" borderId="19" xfId="0" applyNumberFormat="1" applyFont="1" applyFill="1" applyBorder="1" applyAlignment="1" applyProtection="1">
      <alignment horizontal="right" vertical="center"/>
      <protection hidden="1"/>
    </xf>
    <xf numFmtId="166" fontId="16" fillId="3" borderId="36" xfId="0" applyNumberFormat="1" applyFont="1" applyFill="1" applyBorder="1" applyAlignment="1" applyProtection="1">
      <alignment horizontal="right" vertical="center"/>
      <protection hidden="1"/>
    </xf>
    <xf numFmtId="166" fontId="16" fillId="3" borderId="20" xfId="0" applyNumberFormat="1" applyFont="1" applyFill="1" applyBorder="1" applyAlignment="1" applyProtection="1">
      <alignment horizontal="right" vertical="center"/>
      <protection hidden="1"/>
    </xf>
    <xf numFmtId="166" fontId="14" fillId="4" borderId="10" xfId="0" applyNumberFormat="1" applyFont="1" applyFill="1" applyBorder="1" applyAlignment="1" applyProtection="1">
      <alignment horizontal="right" vertical="center"/>
      <protection locked="0"/>
    </xf>
    <xf numFmtId="166" fontId="16" fillId="3" borderId="10" xfId="0" applyNumberFormat="1" applyFont="1" applyFill="1" applyBorder="1" applyAlignment="1" applyProtection="1">
      <alignment horizontal="right" vertical="center"/>
      <protection hidden="1"/>
    </xf>
    <xf numFmtId="166" fontId="14" fillId="4" borderId="36" xfId="0" applyNumberFormat="1" applyFont="1" applyFill="1" applyBorder="1" applyAlignment="1" applyProtection="1">
      <alignment horizontal="right" vertical="center" indent="1"/>
      <protection locked="0"/>
    </xf>
    <xf numFmtId="166" fontId="14" fillId="4" borderId="20" xfId="0" applyNumberFormat="1" applyFont="1" applyFill="1" applyBorder="1" applyAlignment="1" applyProtection="1">
      <alignment horizontal="right" vertical="center" indent="1"/>
      <protection locked="0"/>
    </xf>
    <xf numFmtId="166" fontId="14" fillId="4" borderId="1" xfId="0" applyNumberFormat="1" applyFont="1" applyFill="1" applyBorder="1" applyAlignment="1" applyProtection="1">
      <alignment horizontal="right" vertical="center" indent="1"/>
      <protection locked="0"/>
    </xf>
    <xf numFmtId="0" fontId="14" fillId="30" borderId="1"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wrapText="1"/>
      <protection hidden="1"/>
    </xf>
    <xf numFmtId="164" fontId="14" fillId="3" borderId="54" xfId="0" applyNumberFormat="1" applyFont="1" applyFill="1" applyBorder="1" applyAlignment="1" applyProtection="1">
      <alignment horizontal="right" vertical="center"/>
      <protection hidden="1"/>
    </xf>
    <xf numFmtId="0" fontId="14" fillId="32" borderId="25" xfId="0" applyFont="1" applyFill="1" applyBorder="1" applyProtection="1">
      <protection hidden="1"/>
    </xf>
    <xf numFmtId="0" fontId="14" fillId="32" borderId="28" xfId="0" applyFont="1" applyFill="1" applyBorder="1" applyProtection="1">
      <protection hidden="1"/>
    </xf>
    <xf numFmtId="0" fontId="14" fillId="32" borderId="21" xfId="0" applyFont="1" applyFill="1" applyBorder="1" applyProtection="1">
      <protection hidden="1"/>
    </xf>
    <xf numFmtId="0" fontId="14" fillId="0" borderId="0" xfId="25" applyAlignment="1" applyProtection="1">
      <alignment horizontal="left" indent="1"/>
      <protection hidden="1"/>
    </xf>
    <xf numFmtId="0" fontId="14" fillId="0" borderId="0" xfId="25" applyAlignment="1" applyProtection="1">
      <alignment horizontal="center" vertical="center"/>
      <protection hidden="1"/>
    </xf>
    <xf numFmtId="0" fontId="14" fillId="0" borderId="0" xfId="25" applyAlignment="1" applyProtection="1">
      <alignment horizontal="center"/>
      <protection hidden="1"/>
    </xf>
    <xf numFmtId="1" fontId="12" fillId="2" borderId="1" xfId="25" applyNumberFormat="1" applyFont="1" applyFill="1" applyBorder="1" applyAlignment="1" applyProtection="1">
      <alignment horizontal="left" vertical="center" indent="1"/>
      <protection hidden="1"/>
    </xf>
    <xf numFmtId="0" fontId="14" fillId="0" borderId="0" xfId="25" applyAlignment="1" applyProtection="1">
      <alignment vertical="center"/>
      <protection hidden="1"/>
    </xf>
    <xf numFmtId="165" fontId="14" fillId="3" borderId="1" xfId="25" applyNumberFormat="1" applyFill="1" applyBorder="1" applyAlignment="1" applyProtection="1">
      <alignment horizontal="center" vertical="center" wrapText="1"/>
      <protection hidden="1"/>
    </xf>
    <xf numFmtId="0" fontId="14" fillId="3" borderId="19" xfId="25" applyFill="1" applyBorder="1" applyAlignment="1" applyProtection="1">
      <alignment horizontal="left" vertical="center" indent="1"/>
      <protection hidden="1"/>
    </xf>
    <xf numFmtId="164" fontId="14" fillId="3" borderId="19" xfId="25" applyNumberFormat="1" applyFill="1" applyBorder="1" applyAlignment="1" applyProtection="1">
      <alignment horizontal="right" vertical="center"/>
      <protection hidden="1"/>
    </xf>
    <xf numFmtId="0" fontId="14" fillId="3" borderId="20" xfId="25" applyFill="1" applyBorder="1" applyAlignment="1" applyProtection="1">
      <alignment horizontal="left" vertical="center" indent="1"/>
      <protection hidden="1"/>
    </xf>
    <xf numFmtId="0" fontId="14" fillId="0" borderId="0" xfId="25" applyAlignment="1" applyProtection="1">
      <alignment horizontal="left" vertical="center" indent="1"/>
      <protection hidden="1"/>
    </xf>
    <xf numFmtId="0" fontId="14" fillId="32" borderId="22" xfId="0" applyFont="1" applyFill="1" applyBorder="1" applyProtection="1">
      <protection hidden="1"/>
    </xf>
    <xf numFmtId="0" fontId="14" fillId="32" borderId="0" xfId="0" applyFont="1" applyFill="1" applyProtection="1">
      <protection hidden="1"/>
    </xf>
    <xf numFmtId="0" fontId="14" fillId="32" borderId="29" xfId="0" applyFont="1" applyFill="1" applyBorder="1" applyProtection="1">
      <protection hidden="1"/>
    </xf>
    <xf numFmtId="3" fontId="14" fillId="4" borderId="19" xfId="0" applyNumberFormat="1" applyFont="1" applyFill="1" applyBorder="1" applyAlignment="1" applyProtection="1">
      <alignment horizontal="right" vertical="center" indent="1"/>
      <protection locked="0"/>
    </xf>
    <xf numFmtId="3" fontId="14" fillId="4" borderId="36" xfId="0" applyNumberFormat="1" applyFont="1" applyFill="1" applyBorder="1" applyAlignment="1" applyProtection="1">
      <alignment horizontal="right" vertical="center" indent="1"/>
      <protection locked="0"/>
    </xf>
    <xf numFmtId="0" fontId="13" fillId="0" borderId="0" xfId="25" applyFont="1" applyAlignment="1" applyProtection="1">
      <alignment horizontal="left" vertical="center" wrapText="1" indent="1"/>
      <protection hidden="1"/>
    </xf>
    <xf numFmtId="0" fontId="14" fillId="0" borderId="0" xfId="25" applyAlignment="1" applyProtection="1">
      <alignment horizontal="left" vertical="center" wrapText="1" indent="1"/>
      <protection hidden="1"/>
    </xf>
    <xf numFmtId="164" fontId="14" fillId="3" borderId="1" xfId="0" applyNumberFormat="1" applyFont="1" applyFill="1" applyBorder="1" applyAlignment="1" applyProtection="1">
      <alignment horizontal="center" vertical="center"/>
      <protection hidden="1"/>
    </xf>
    <xf numFmtId="0" fontId="14" fillId="4" borderId="36" xfId="0" applyFont="1" applyFill="1" applyBorder="1" applyAlignment="1" applyProtection="1">
      <alignment horizontal="center" vertical="center" wrapText="1"/>
      <protection locked="0"/>
    </xf>
    <xf numFmtId="0" fontId="14" fillId="4" borderId="31" xfId="0" applyFont="1" applyFill="1" applyBorder="1" applyAlignment="1" applyProtection="1">
      <alignment horizontal="left" vertical="center" wrapText="1" indent="1"/>
      <protection locked="0"/>
    </xf>
    <xf numFmtId="49" fontId="14" fillId="3" borderId="19" xfId="0" applyNumberFormat="1" applyFont="1" applyFill="1" applyBorder="1" applyAlignment="1" applyProtection="1">
      <alignment horizontal="left" vertical="center" wrapText="1" indent="2"/>
      <protection hidden="1"/>
    </xf>
    <xf numFmtId="0" fontId="14" fillId="4" borderId="33" xfId="0" applyFont="1" applyFill="1" applyBorder="1" applyAlignment="1" applyProtection="1">
      <alignment horizontal="left" vertical="center" wrapText="1" indent="1"/>
      <protection locked="0"/>
    </xf>
    <xf numFmtId="49" fontId="14" fillId="3" borderId="36" xfId="0" applyNumberFormat="1" applyFont="1" applyFill="1" applyBorder="1" applyAlignment="1" applyProtection="1">
      <alignment horizontal="left" vertical="center" wrapText="1" indent="2"/>
      <protection hidden="1"/>
    </xf>
    <xf numFmtId="0" fontId="14" fillId="4" borderId="36" xfId="0" applyFont="1" applyFill="1" applyBorder="1" applyAlignment="1" applyProtection="1">
      <alignment horizontal="left" vertical="center" wrapText="1" indent="2"/>
      <protection locked="0"/>
    </xf>
    <xf numFmtId="0" fontId="14" fillId="0" borderId="0" xfId="0" applyFont="1" applyAlignment="1" applyProtection="1">
      <alignment horizontal="left" vertical="center" wrapText="1"/>
      <protection hidden="1"/>
    </xf>
    <xf numFmtId="0" fontId="16" fillId="0" borderId="0" xfId="0" applyFont="1" applyAlignment="1" applyProtection="1">
      <alignment horizontal="right"/>
      <protection hidden="1"/>
    </xf>
    <xf numFmtId="16" fontId="18" fillId="0" borderId="0" xfId="0" applyNumberFormat="1" applyFont="1" applyAlignment="1" applyProtection="1">
      <alignment horizontal="left"/>
      <protection hidden="1"/>
    </xf>
    <xf numFmtId="0" fontId="14" fillId="0" borderId="0" xfId="0" applyFont="1" applyAlignment="1" applyProtection="1">
      <alignment horizontal="left"/>
      <protection hidden="1"/>
    </xf>
    <xf numFmtId="0" fontId="19" fillId="0" borderId="0" xfId="1" applyFont="1" applyAlignment="1" applyProtection="1">
      <alignment horizontal="left"/>
      <protection hidden="1"/>
    </xf>
    <xf numFmtId="0" fontId="17" fillId="0" borderId="0" xfId="0" applyFont="1" applyAlignment="1" applyProtection="1">
      <alignment horizontal="left" vertical="top" indent="1"/>
      <protection hidden="1"/>
    </xf>
    <xf numFmtId="0" fontId="25" fillId="0" borderId="0" xfId="0" applyFont="1" applyProtection="1">
      <protection hidden="1"/>
    </xf>
    <xf numFmtId="171" fontId="14" fillId="32" borderId="55" xfId="0" applyNumberFormat="1" applyFont="1" applyFill="1" applyBorder="1" applyProtection="1">
      <protection hidden="1"/>
    </xf>
    <xf numFmtId="171" fontId="14" fillId="32" borderId="53" xfId="0" applyNumberFormat="1" applyFont="1" applyFill="1" applyBorder="1" applyProtection="1">
      <protection hidden="1"/>
    </xf>
    <xf numFmtId="0" fontId="25" fillId="0" borderId="0" xfId="0" applyFont="1" applyAlignment="1" applyProtection="1">
      <alignment horizontal="center"/>
      <protection locked="0"/>
    </xf>
    <xf numFmtId="0" fontId="14" fillId="0" borderId="0" xfId="0" applyFont="1" applyProtection="1">
      <protection locked="0"/>
    </xf>
    <xf numFmtId="0" fontId="51" fillId="0" borderId="0" xfId="0" applyFont="1" applyProtection="1">
      <protection locked="0"/>
    </xf>
    <xf numFmtId="0" fontId="52" fillId="0" borderId="0" xfId="0" applyFont="1" applyAlignment="1" applyProtection="1">
      <alignment horizontal="left"/>
      <protection hidden="1"/>
    </xf>
    <xf numFmtId="0" fontId="53" fillId="0" borderId="0" xfId="1" applyFont="1" applyAlignment="1" applyProtection="1">
      <alignment horizontal="left"/>
      <protection hidden="1"/>
    </xf>
    <xf numFmtId="164" fontId="25" fillId="0" borderId="0" xfId="25" applyNumberFormat="1" applyFont="1" applyAlignment="1" applyProtection="1">
      <alignment vertical="center"/>
      <protection hidden="1"/>
    </xf>
    <xf numFmtId="164" fontId="14" fillId="0" borderId="0" xfId="0" applyNumberFormat="1" applyFont="1" applyAlignment="1" applyProtection="1">
      <alignment vertical="center"/>
      <protection hidden="1"/>
    </xf>
    <xf numFmtId="164" fontId="14" fillId="0" borderId="0" xfId="25" applyNumberFormat="1" applyAlignment="1" applyProtection="1">
      <alignment vertical="center"/>
      <protection hidden="1"/>
    </xf>
    <xf numFmtId="164" fontId="14" fillId="0" borderId="0" xfId="25" applyNumberFormat="1" applyProtection="1">
      <protection hidden="1"/>
    </xf>
    <xf numFmtId="0" fontId="0" fillId="3" borderId="25" xfId="0" applyFill="1" applyBorder="1" applyAlignment="1" applyProtection="1">
      <alignment horizontal="left" vertical="center" wrapText="1" indent="1"/>
      <protection hidden="1"/>
    </xf>
    <xf numFmtId="164" fontId="14" fillId="3" borderId="1" xfId="25" applyNumberFormat="1" applyFill="1" applyBorder="1" applyAlignment="1" applyProtection="1">
      <alignment horizontal="center" vertical="center"/>
      <protection hidden="1"/>
    </xf>
    <xf numFmtId="0" fontId="0" fillId="3" borderId="21" xfId="0" applyFill="1" applyBorder="1" applyAlignment="1" applyProtection="1">
      <alignment horizontal="left" vertical="center" wrapText="1" indent="1"/>
      <protection hidden="1"/>
    </xf>
    <xf numFmtId="164" fontId="14" fillId="3" borderId="19" xfId="25" applyNumberFormat="1" applyFill="1" applyBorder="1" applyAlignment="1" applyProtection="1">
      <alignment vertical="center"/>
      <protection hidden="1"/>
    </xf>
    <xf numFmtId="164" fontId="14" fillId="3" borderId="20" xfId="25" applyNumberFormat="1" applyFill="1" applyBorder="1" applyAlignment="1" applyProtection="1">
      <alignment vertical="center"/>
      <protection hidden="1"/>
    </xf>
    <xf numFmtId="164" fontId="14" fillId="3" borderId="20" xfId="25" applyNumberFormat="1" applyFill="1" applyBorder="1" applyAlignment="1" applyProtection="1">
      <alignment horizontal="right" vertical="center"/>
      <protection hidden="1"/>
    </xf>
    <xf numFmtId="164" fontId="14" fillId="30" borderId="36" xfId="0" applyNumberFormat="1" applyFont="1" applyFill="1" applyBorder="1" applyAlignment="1" applyProtection="1">
      <alignment vertical="center"/>
      <protection locked="0"/>
    </xf>
    <xf numFmtId="164" fontId="14" fillId="30" borderId="19" xfId="25" applyNumberFormat="1" applyFill="1" applyBorder="1" applyAlignment="1" applyProtection="1">
      <alignment vertical="center"/>
      <protection locked="0"/>
    </xf>
    <xf numFmtId="164" fontId="14" fillId="30" borderId="20" xfId="25" applyNumberFormat="1" applyFill="1" applyBorder="1" applyAlignment="1" applyProtection="1">
      <alignment vertical="center"/>
      <protection locked="0"/>
    </xf>
    <xf numFmtId="0" fontId="14" fillId="3" borderId="12" xfId="25" applyFill="1" applyBorder="1" applyAlignment="1" applyProtection="1">
      <alignment horizontal="left" vertical="center" indent="1"/>
      <protection hidden="1"/>
    </xf>
    <xf numFmtId="164" fontId="14" fillId="30" borderId="12" xfId="25" applyNumberFormat="1" applyFill="1" applyBorder="1" applyAlignment="1" applyProtection="1">
      <alignment vertical="center"/>
      <protection locked="0"/>
    </xf>
    <xf numFmtId="164" fontId="14" fillId="3" borderId="12" xfId="25" applyNumberFormat="1" applyFill="1" applyBorder="1" applyAlignment="1" applyProtection="1">
      <alignment horizontal="right" vertical="center"/>
      <protection hidden="1"/>
    </xf>
    <xf numFmtId="164" fontId="14" fillId="30" borderId="36" xfId="25" applyNumberFormat="1" applyFill="1" applyBorder="1" applyAlignment="1" applyProtection="1">
      <alignment vertical="center"/>
      <protection locked="0"/>
    </xf>
    <xf numFmtId="164" fontId="14" fillId="3" borderId="36" xfId="25" applyNumberFormat="1" applyFill="1" applyBorder="1" applyAlignment="1" applyProtection="1">
      <alignment horizontal="right" vertical="center"/>
      <protection hidden="1"/>
    </xf>
    <xf numFmtId="165" fontId="14" fillId="3" borderId="1" xfId="171" applyNumberFormat="1" applyFill="1" applyBorder="1" applyAlignment="1" applyProtection="1">
      <alignment horizontal="center" vertical="center" wrapText="1"/>
      <protection hidden="1"/>
    </xf>
    <xf numFmtId="0" fontId="14" fillId="3" borderId="1" xfId="171" applyFill="1" applyBorder="1" applyAlignment="1" applyProtection="1">
      <alignment horizontal="center" vertical="center" wrapText="1"/>
      <protection hidden="1"/>
    </xf>
    <xf numFmtId="0" fontId="14" fillId="32" borderId="18" xfId="0" applyFont="1" applyFill="1" applyBorder="1" applyAlignment="1" applyProtection="1">
      <alignment horizontal="center"/>
      <protection hidden="1"/>
    </xf>
    <xf numFmtId="164" fontId="14" fillId="3" borderId="19" xfId="171" applyNumberFormat="1" applyFill="1" applyBorder="1" applyAlignment="1" applyProtection="1">
      <alignment horizontal="right" vertical="center"/>
      <protection hidden="1"/>
    </xf>
    <xf numFmtId="164" fontId="14" fillId="3" borderId="20" xfId="171" applyNumberFormat="1" applyFill="1" applyBorder="1" applyAlignment="1" applyProtection="1">
      <alignment horizontal="right" vertical="center"/>
      <protection hidden="1"/>
    </xf>
    <xf numFmtId="0" fontId="14" fillId="32" borderId="20" xfId="0" applyFont="1" applyFill="1" applyBorder="1" applyAlignment="1" applyProtection="1">
      <alignment horizontal="center"/>
      <protection hidden="1"/>
    </xf>
    <xf numFmtId="0" fontId="14" fillId="33" borderId="0" xfId="0" applyFont="1" applyFill="1" applyProtection="1">
      <protection hidden="1"/>
    </xf>
    <xf numFmtId="0" fontId="14" fillId="30" borderId="18" xfId="0" applyFont="1" applyFill="1" applyBorder="1" applyAlignment="1" applyProtection="1">
      <alignment vertical="center"/>
      <protection locked="0"/>
    </xf>
    <xf numFmtId="0" fontId="14" fillId="33" borderId="0" xfId="25" applyFill="1" applyProtection="1">
      <protection hidden="1"/>
    </xf>
    <xf numFmtId="0" fontId="29" fillId="0" borderId="0" xfId="25" applyFont="1" applyProtection="1">
      <protection hidden="1"/>
    </xf>
    <xf numFmtId="0" fontId="22" fillId="0" borderId="0" xfId="1342" applyAlignment="1" applyProtection="1">
      <alignment horizontal="left" indent="1"/>
      <protection hidden="1"/>
    </xf>
    <xf numFmtId="0" fontId="14" fillId="0" borderId="0" xfId="25" applyAlignment="1" applyProtection="1">
      <alignment horizontal="left"/>
      <protection hidden="1"/>
    </xf>
    <xf numFmtId="0" fontId="17" fillId="0" borderId="0" xfId="1342" applyFont="1" applyAlignment="1" applyProtection="1">
      <alignment horizontal="left" indent="1"/>
      <protection hidden="1"/>
    </xf>
    <xf numFmtId="0" fontId="29" fillId="34" borderId="0" xfId="25" applyFont="1" applyFill="1" applyAlignment="1" applyProtection="1">
      <alignment vertical="center"/>
      <protection hidden="1"/>
    </xf>
    <xf numFmtId="165" fontId="12" fillId="32" borderId="1" xfId="25" applyNumberFormat="1" applyFont="1" applyFill="1" applyBorder="1" applyAlignment="1" applyProtection="1">
      <alignment horizontal="left" vertical="center" indent="1"/>
      <protection hidden="1"/>
    </xf>
    <xf numFmtId="0" fontId="14" fillId="32" borderId="19" xfId="25" applyFill="1" applyBorder="1" applyAlignment="1" applyProtection="1">
      <alignment horizontal="left" vertical="center" wrapText="1" indent="1"/>
      <protection hidden="1"/>
    </xf>
    <xf numFmtId="0" fontId="14" fillId="32" borderId="19" xfId="25" applyFill="1" applyBorder="1" applyAlignment="1" applyProtection="1">
      <alignment horizontal="center" vertical="center" wrapText="1"/>
      <protection hidden="1"/>
    </xf>
    <xf numFmtId="0" fontId="14" fillId="32" borderId="12" xfId="25" applyFill="1" applyBorder="1" applyAlignment="1" applyProtection="1">
      <alignment horizontal="left" vertical="center" wrapText="1" indent="1"/>
      <protection hidden="1"/>
    </xf>
    <xf numFmtId="164" fontId="14" fillId="3" borderId="12" xfId="171" applyNumberFormat="1" applyFill="1" applyBorder="1" applyAlignment="1" applyProtection="1">
      <alignment horizontal="right" vertical="center"/>
      <protection hidden="1"/>
    </xf>
    <xf numFmtId="0" fontId="14" fillId="32" borderId="1" xfId="25" applyFill="1" applyBorder="1" applyAlignment="1" applyProtection="1">
      <alignment horizontal="left" vertical="center" indent="1"/>
      <protection hidden="1"/>
    </xf>
    <xf numFmtId="0" fontId="14" fillId="32" borderId="1" xfId="25" applyFill="1" applyBorder="1" applyAlignment="1" applyProtection="1">
      <alignment horizontal="center" vertical="center"/>
      <protection hidden="1"/>
    </xf>
    <xf numFmtId="164" fontId="14" fillId="3" borderId="1" xfId="171" applyNumberFormat="1" applyFill="1" applyBorder="1" applyAlignment="1" applyProtection="1">
      <alignment horizontal="right" vertical="center"/>
      <protection hidden="1"/>
    </xf>
    <xf numFmtId="0" fontId="14" fillId="32" borderId="20" xfId="25" applyFill="1" applyBorder="1" applyAlignment="1" applyProtection="1">
      <alignment horizontal="left" vertical="center" indent="1"/>
      <protection hidden="1"/>
    </xf>
    <xf numFmtId="0" fontId="14" fillId="32" borderId="20" xfId="25" applyFill="1" applyBorder="1" applyAlignment="1" applyProtection="1">
      <alignment horizontal="center" vertical="center"/>
      <protection hidden="1"/>
    </xf>
    <xf numFmtId="4" fontId="14" fillId="30" borderId="11" xfId="171" applyNumberFormat="1" applyFill="1" applyBorder="1" applyAlignment="1" applyProtection="1">
      <alignment horizontal="right"/>
      <protection locked="0" hidden="1"/>
    </xf>
    <xf numFmtId="4" fontId="14" fillId="30" borderId="12" xfId="171" applyNumberFormat="1" applyFill="1" applyBorder="1" applyAlignment="1" applyProtection="1">
      <alignment horizontal="right"/>
      <protection locked="0" hidden="1"/>
    </xf>
    <xf numFmtId="173" fontId="14" fillId="30" borderId="3" xfId="171" applyNumberFormat="1" applyFill="1" applyBorder="1" applyAlignment="1" applyProtection="1">
      <alignment horizontal="right"/>
      <protection locked="0" hidden="1"/>
    </xf>
    <xf numFmtId="173" fontId="14" fillId="30" borderId="10" xfId="171" applyNumberFormat="1" applyFill="1" applyBorder="1" applyAlignment="1" applyProtection="1">
      <alignment horizontal="right"/>
      <protection locked="0" hidden="1"/>
    </xf>
    <xf numFmtId="164" fontId="14" fillId="3" borderId="10" xfId="171" applyNumberFormat="1" applyFill="1" applyBorder="1" applyAlignment="1" applyProtection="1">
      <alignment horizontal="right" vertical="center"/>
      <protection hidden="1"/>
    </xf>
    <xf numFmtId="164" fontId="14" fillId="3" borderId="36" xfId="25" applyNumberFormat="1" applyFill="1" applyBorder="1" applyAlignment="1" applyProtection="1">
      <alignment vertical="center"/>
      <protection hidden="1"/>
    </xf>
    <xf numFmtId="0" fontId="14" fillId="3" borderId="62" xfId="25" applyFill="1" applyBorder="1" applyAlignment="1" applyProtection="1">
      <alignment horizontal="left" vertical="center" indent="1"/>
      <protection hidden="1"/>
    </xf>
    <xf numFmtId="164" fontId="14" fillId="3" borderId="62" xfId="25" applyNumberFormat="1" applyFill="1" applyBorder="1" applyAlignment="1" applyProtection="1">
      <alignment vertical="center"/>
      <protection hidden="1"/>
    </xf>
    <xf numFmtId="164" fontId="14" fillId="30" borderId="19" xfId="25" applyNumberFormat="1" applyFill="1" applyBorder="1" applyAlignment="1" applyProtection="1">
      <alignment horizontal="right" vertical="center"/>
      <protection locked="0"/>
    </xf>
    <xf numFmtId="164" fontId="14" fillId="30" borderId="62" xfId="25" applyNumberFormat="1" applyFill="1" applyBorder="1" applyAlignment="1" applyProtection="1">
      <alignment horizontal="right" vertical="center"/>
      <protection locked="0"/>
    </xf>
    <xf numFmtId="164" fontId="14" fillId="30" borderId="36" xfId="25" applyNumberFormat="1" applyFill="1" applyBorder="1" applyAlignment="1" applyProtection="1">
      <alignment horizontal="right" vertical="center"/>
      <protection locked="0"/>
    </xf>
    <xf numFmtId="164" fontId="14" fillId="30" borderId="20" xfId="25" applyNumberFormat="1" applyFill="1" applyBorder="1" applyAlignment="1" applyProtection="1">
      <alignment horizontal="right" vertical="center"/>
      <protection locked="0"/>
    </xf>
    <xf numFmtId="0" fontId="54" fillId="32" borderId="26" xfId="1343" applyFont="1" applyFill="1" applyBorder="1" applyAlignment="1">
      <alignment horizontal="center" vertical="center" wrapText="1"/>
    </xf>
    <xf numFmtId="0" fontId="54" fillId="32" borderId="5" xfId="1343" applyFont="1" applyFill="1" applyBorder="1" applyAlignment="1">
      <alignment horizontal="center" vertical="center"/>
    </xf>
    <xf numFmtId="0" fontId="54" fillId="32" borderId="1" xfId="1343" applyFont="1" applyFill="1" applyBorder="1" applyAlignment="1">
      <alignment horizontal="center" vertical="center"/>
    </xf>
    <xf numFmtId="1" fontId="14" fillId="3" borderId="10" xfId="1343" applyNumberFormat="1" applyFont="1" applyFill="1" applyBorder="1" applyAlignment="1" applyProtection="1">
      <alignment horizontal="center" vertical="center" wrapText="1"/>
      <protection hidden="1"/>
    </xf>
    <xf numFmtId="0" fontId="14" fillId="32" borderId="10" xfId="25" applyFill="1" applyBorder="1" applyAlignment="1" applyProtection="1">
      <alignment horizontal="left" vertical="center" indent="1"/>
      <protection hidden="1"/>
    </xf>
    <xf numFmtId="166" fontId="14" fillId="3" borderId="1" xfId="1343" applyNumberFormat="1" applyFont="1" applyFill="1" applyBorder="1" applyAlignment="1" applyProtection="1">
      <alignment horizontal="center" vertical="center"/>
      <protection hidden="1"/>
    </xf>
    <xf numFmtId="0" fontId="54" fillId="32" borderId="10" xfId="1343" applyFont="1" applyFill="1" applyBorder="1" applyAlignment="1">
      <alignment horizontal="center" vertical="center"/>
    </xf>
    <xf numFmtId="2" fontId="16" fillId="3" borderId="1" xfId="25" applyNumberFormat="1" applyFont="1" applyFill="1" applyBorder="1" applyAlignment="1" applyProtection="1">
      <alignment horizontal="center" vertical="center" wrapText="1"/>
      <protection hidden="1"/>
    </xf>
    <xf numFmtId="0" fontId="14" fillId="32" borderId="12" xfId="25" applyFill="1" applyBorder="1" applyAlignment="1" applyProtection="1">
      <alignment horizontal="center" vertical="center" wrapText="1"/>
      <protection hidden="1"/>
    </xf>
    <xf numFmtId="1" fontId="14" fillId="3" borderId="10" xfId="0" applyNumberFormat="1" applyFont="1" applyFill="1" applyBorder="1" applyAlignment="1" applyProtection="1">
      <alignment horizontal="center" vertical="center" wrapText="1"/>
      <protection hidden="1"/>
    </xf>
    <xf numFmtId="0" fontId="0" fillId="3" borderId="12" xfId="0" applyFill="1" applyBorder="1" applyAlignment="1" applyProtection="1">
      <alignment horizontal="center" vertical="center" wrapText="1"/>
      <protection hidden="1"/>
    </xf>
    <xf numFmtId="166" fontId="14" fillId="3" borderId="1" xfId="0" applyNumberFormat="1" applyFont="1" applyFill="1" applyBorder="1" applyAlignment="1" applyProtection="1">
      <alignment horizontal="right" vertical="center" indent="1"/>
      <protection hidden="1"/>
    </xf>
    <xf numFmtId="3" fontId="14" fillId="3" borderId="1" xfId="0" applyNumberFormat="1" applyFont="1" applyFill="1" applyBorder="1" applyAlignment="1" applyProtection="1">
      <alignment horizontal="right" vertical="center" indent="1"/>
      <protection hidden="1"/>
    </xf>
    <xf numFmtId="0" fontId="14" fillId="32" borderId="10" xfId="25" applyFill="1" applyBorder="1" applyAlignment="1" applyProtection="1">
      <alignment horizontal="center" vertical="center" wrapText="1"/>
      <protection hidden="1"/>
    </xf>
    <xf numFmtId="3" fontId="14" fillId="30" borderId="3" xfId="171" applyNumberFormat="1" applyFill="1" applyBorder="1" applyAlignment="1" applyProtection="1">
      <alignment horizontal="right"/>
      <protection locked="0" hidden="1"/>
    </xf>
    <xf numFmtId="3" fontId="14" fillId="30" borderId="10" xfId="171" applyNumberFormat="1" applyFill="1" applyBorder="1" applyAlignment="1" applyProtection="1">
      <alignment horizontal="right"/>
      <protection locked="0" hidden="1"/>
    </xf>
    <xf numFmtId="3" fontId="14" fillId="30" borderId="12" xfId="171" applyNumberFormat="1" applyFill="1" applyBorder="1" applyAlignment="1" applyProtection="1">
      <alignment horizontal="right"/>
      <protection locked="0" hidden="1"/>
    </xf>
    <xf numFmtId="0" fontId="14" fillId="32" borderId="10" xfId="25" applyFill="1" applyBorder="1" applyAlignment="1" applyProtection="1">
      <alignment horizontal="left" vertical="center" wrapText="1" indent="1"/>
      <protection hidden="1"/>
    </xf>
    <xf numFmtId="0" fontId="54" fillId="32" borderId="10" xfId="1343" applyFont="1" applyFill="1" applyBorder="1" applyAlignment="1">
      <alignment horizontal="center" vertical="center" wrapText="1"/>
    </xf>
    <xf numFmtId="0" fontId="14" fillId="30" borderId="1" xfId="0" applyFont="1" applyFill="1" applyBorder="1" applyAlignment="1" applyProtection="1">
      <alignment vertical="center"/>
      <protection locked="0"/>
    </xf>
    <xf numFmtId="0" fontId="14" fillId="3" borderId="18" xfId="25" applyFill="1" applyBorder="1" applyAlignment="1" applyProtection="1">
      <alignment horizontal="center" vertical="center" wrapText="1"/>
      <protection hidden="1"/>
    </xf>
    <xf numFmtId="0" fontId="14" fillId="3" borderId="25" xfId="0" applyFont="1" applyFill="1" applyBorder="1" applyAlignment="1" applyProtection="1">
      <alignment horizontal="left" vertical="center" wrapText="1" indent="1"/>
      <protection hidden="1"/>
    </xf>
    <xf numFmtId="0" fontId="14" fillId="3" borderId="21" xfId="0" applyFont="1" applyFill="1" applyBorder="1" applyAlignment="1" applyProtection="1">
      <alignment horizontal="left" vertical="center" wrapText="1" indent="1"/>
      <protection hidden="1"/>
    </xf>
    <xf numFmtId="0" fontId="14" fillId="3" borderId="12" xfId="25" applyFill="1" applyBorder="1" applyAlignment="1" applyProtection="1">
      <alignment horizontal="center" vertical="center"/>
      <protection hidden="1"/>
    </xf>
    <xf numFmtId="164" fontId="14" fillId="3" borderId="63" xfId="25" applyNumberFormat="1" applyFill="1" applyBorder="1" applyAlignment="1" applyProtection="1">
      <alignment vertical="center"/>
      <protection hidden="1"/>
    </xf>
    <xf numFmtId="164" fontId="14" fillId="3" borderId="63" xfId="25" applyNumberFormat="1" applyFill="1" applyBorder="1" applyAlignment="1" applyProtection="1">
      <alignment horizontal="right" vertical="center"/>
      <protection hidden="1"/>
    </xf>
    <xf numFmtId="164" fontId="14" fillId="3" borderId="64" xfId="25" applyNumberFormat="1" applyFill="1" applyBorder="1" applyAlignment="1" applyProtection="1">
      <alignment vertical="center"/>
      <protection hidden="1"/>
    </xf>
    <xf numFmtId="164" fontId="14" fillId="3" borderId="64" xfId="25" applyNumberFormat="1" applyFill="1" applyBorder="1" applyAlignment="1" applyProtection="1">
      <alignment horizontal="right" vertical="center"/>
      <protection hidden="1"/>
    </xf>
    <xf numFmtId="164" fontId="14" fillId="30" borderId="12" xfId="25" applyNumberFormat="1" applyFill="1" applyBorder="1" applyAlignment="1" applyProtection="1">
      <alignment horizontal="right" vertical="center"/>
      <protection locked="0"/>
    </xf>
    <xf numFmtId="164" fontId="14" fillId="30" borderId="43" xfId="25" applyNumberFormat="1" applyFill="1" applyBorder="1" applyAlignment="1" applyProtection="1">
      <alignment horizontal="right" vertical="center"/>
      <protection locked="0"/>
    </xf>
    <xf numFmtId="164" fontId="14" fillId="3" borderId="43" xfId="25" applyNumberFormat="1" applyFill="1" applyBorder="1" applyAlignment="1" applyProtection="1">
      <alignment vertical="center"/>
      <protection hidden="1"/>
    </xf>
    <xf numFmtId="0" fontId="14" fillId="3" borderId="19" xfId="25" applyFill="1" applyBorder="1" applyAlignment="1" applyProtection="1">
      <alignment horizontal="center" vertical="center"/>
      <protection hidden="1"/>
    </xf>
    <xf numFmtId="0" fontId="14" fillId="3" borderId="62" xfId="25" applyFill="1" applyBorder="1" applyAlignment="1" applyProtection="1">
      <alignment horizontal="center" vertical="center"/>
      <protection hidden="1"/>
    </xf>
    <xf numFmtId="0" fontId="14" fillId="3" borderId="20" xfId="25" applyFill="1" applyBorder="1" applyAlignment="1" applyProtection="1">
      <alignment horizontal="center" vertical="center"/>
      <protection hidden="1"/>
    </xf>
    <xf numFmtId="0" fontId="14" fillId="0" borderId="0" xfId="25" applyAlignment="1">
      <alignment horizontal="center" vertical="center"/>
    </xf>
    <xf numFmtId="0" fontId="14" fillId="3" borderId="25" xfId="0" applyFont="1" applyFill="1" applyBorder="1" applyAlignment="1" applyProtection="1">
      <alignment horizontal="center" vertical="center" wrapText="1"/>
      <protection hidden="1"/>
    </xf>
    <xf numFmtId="0" fontId="14" fillId="3" borderId="21" xfId="0" applyFont="1" applyFill="1" applyBorder="1" applyAlignment="1" applyProtection="1">
      <alignment horizontal="center" vertical="center" wrapText="1"/>
      <protection hidden="1"/>
    </xf>
    <xf numFmtId="0" fontId="14" fillId="33" borderId="0" xfId="25" applyFill="1" applyAlignment="1" applyProtection="1">
      <alignment horizontal="center"/>
      <protection hidden="1"/>
    </xf>
    <xf numFmtId="0" fontId="14" fillId="32" borderId="10" xfId="25" applyFill="1" applyBorder="1" applyAlignment="1" applyProtection="1">
      <alignment horizontal="center" vertical="center"/>
      <protection hidden="1"/>
    </xf>
    <xf numFmtId="0" fontId="14" fillId="3" borderId="25" xfId="25" applyFill="1" applyBorder="1" applyAlignment="1" applyProtection="1">
      <alignment horizontal="center" vertical="center" wrapText="1"/>
      <protection hidden="1"/>
    </xf>
    <xf numFmtId="164" fontId="14" fillId="31" borderId="4" xfId="25" applyNumberFormat="1" applyFill="1" applyBorder="1" applyAlignment="1" applyProtection="1">
      <alignment horizontal="right" vertical="center"/>
      <protection locked="0"/>
    </xf>
    <xf numFmtId="164" fontId="14" fillId="31" borderId="14" xfId="25" applyNumberFormat="1" applyFill="1" applyBorder="1" applyAlignment="1" applyProtection="1">
      <alignment horizontal="right" vertical="center"/>
      <protection locked="0"/>
    </xf>
    <xf numFmtId="164" fontId="14" fillId="32" borderId="4" xfId="25" applyNumberFormat="1" applyFill="1" applyBorder="1" applyAlignment="1" applyProtection="1">
      <alignment horizontal="right" vertical="center"/>
      <protection locked="0"/>
    </xf>
    <xf numFmtId="164" fontId="14" fillId="32" borderId="14" xfId="25" applyNumberFormat="1" applyFill="1" applyBorder="1" applyAlignment="1" applyProtection="1">
      <alignment horizontal="right" vertical="center"/>
      <protection locked="0"/>
    </xf>
    <xf numFmtId="164" fontId="14" fillId="31" borderId="3" xfId="25" applyNumberFormat="1" applyFill="1" applyBorder="1" applyAlignment="1" applyProtection="1">
      <alignment horizontal="right" vertical="center"/>
      <protection locked="0"/>
    </xf>
    <xf numFmtId="164" fontId="14" fillId="31" borderId="1" xfId="25" applyNumberFormat="1" applyFill="1" applyBorder="1" applyAlignment="1" applyProtection="1">
      <alignment horizontal="right" vertical="center"/>
      <protection locked="0"/>
    </xf>
    <xf numFmtId="0" fontId="14" fillId="32" borderId="59" xfId="0" applyFont="1" applyFill="1" applyBorder="1" applyAlignment="1" applyProtection="1">
      <alignment horizontal="left" indent="1"/>
      <protection hidden="1"/>
    </xf>
    <xf numFmtId="0" fontId="14" fillId="32" borderId="29" xfId="0" applyFont="1" applyFill="1" applyBorder="1" applyAlignment="1" applyProtection="1">
      <alignment horizontal="left" indent="1"/>
      <protection hidden="1"/>
    </xf>
    <xf numFmtId="0" fontId="0" fillId="0" borderId="0" xfId="0" applyProtection="1">
      <protection locked="0"/>
    </xf>
    <xf numFmtId="0" fontId="16" fillId="32" borderId="5" xfId="0" applyFont="1" applyFill="1" applyBorder="1" applyAlignment="1" applyProtection="1">
      <alignment vertical="center" wrapText="1"/>
      <protection hidden="1"/>
    </xf>
    <xf numFmtId="0" fontId="16" fillId="32" borderId="17" xfId="0" applyFont="1" applyFill="1" applyBorder="1" applyAlignment="1" applyProtection="1">
      <alignment vertical="center" wrapText="1"/>
      <protection hidden="1"/>
    </xf>
    <xf numFmtId="0" fontId="16" fillId="32" borderId="6" xfId="0" applyFont="1" applyFill="1" applyBorder="1" applyAlignment="1" applyProtection="1">
      <alignment vertical="center" wrapText="1"/>
      <protection hidden="1"/>
    </xf>
    <xf numFmtId="0" fontId="14" fillId="32" borderId="59" xfId="0" applyFont="1" applyFill="1" applyBorder="1" applyProtection="1">
      <protection hidden="1"/>
    </xf>
    <xf numFmtId="0" fontId="14" fillId="32" borderId="12" xfId="0" applyFont="1" applyFill="1" applyBorder="1" applyAlignment="1" applyProtection="1">
      <alignment horizontal="left" vertical="center" wrapText="1" indent="1"/>
      <protection hidden="1"/>
    </xf>
    <xf numFmtId="0" fontId="14" fillId="32" borderId="3" xfId="0" applyFont="1" applyFill="1" applyBorder="1" applyAlignment="1" applyProtection="1">
      <alignment horizontal="left" vertical="center" wrapText="1" indent="1"/>
      <protection hidden="1"/>
    </xf>
    <xf numFmtId="0" fontId="14" fillId="32" borderId="4" xfId="0" applyFont="1" applyFill="1" applyBorder="1" applyAlignment="1" applyProtection="1">
      <alignment horizontal="left" vertical="center" wrapText="1" indent="1"/>
      <protection hidden="1"/>
    </xf>
    <xf numFmtId="0" fontId="14" fillId="32" borderId="14" xfId="0" applyFont="1" applyFill="1" applyBorder="1" applyAlignment="1" applyProtection="1">
      <alignment horizontal="left" vertical="center" wrapText="1" indent="1"/>
      <protection hidden="1"/>
    </xf>
    <xf numFmtId="3" fontId="14" fillId="30" borderId="4" xfId="171" applyNumberFormat="1" applyFill="1" applyBorder="1" applyAlignment="1" applyProtection="1">
      <alignment horizontal="right"/>
      <protection locked="0" hidden="1"/>
    </xf>
    <xf numFmtId="3" fontId="14" fillId="30" borderId="14" xfId="171" applyNumberFormat="1" applyFill="1" applyBorder="1" applyAlignment="1" applyProtection="1">
      <alignment horizontal="right"/>
      <protection locked="0" hidden="1"/>
    </xf>
    <xf numFmtId="0" fontId="14" fillId="32" borderId="3" xfId="0" applyFont="1" applyFill="1" applyBorder="1" applyAlignment="1" applyProtection="1">
      <alignment horizontal="center"/>
      <protection hidden="1"/>
    </xf>
    <xf numFmtId="0" fontId="14" fillId="32" borderId="4" xfId="0" applyFont="1" applyFill="1" applyBorder="1" applyAlignment="1" applyProtection="1">
      <alignment horizontal="center"/>
      <protection hidden="1"/>
    </xf>
    <xf numFmtId="0" fontId="14" fillId="32" borderId="14" xfId="0" applyFont="1" applyFill="1" applyBorder="1" applyAlignment="1" applyProtection="1">
      <alignment horizontal="center"/>
      <protection hidden="1"/>
    </xf>
    <xf numFmtId="164" fontId="14" fillId="3" borderId="3" xfId="171" applyNumberFormat="1" applyFill="1" applyBorder="1" applyAlignment="1" applyProtection="1">
      <alignment horizontal="right" vertical="center"/>
      <protection hidden="1"/>
    </xf>
    <xf numFmtId="164" fontId="14" fillId="3" borderId="4" xfId="171" applyNumberFormat="1" applyFill="1" applyBorder="1" applyAlignment="1" applyProtection="1">
      <alignment horizontal="right" vertical="center"/>
      <protection hidden="1"/>
    </xf>
    <xf numFmtId="164" fontId="14" fillId="3" borderId="14" xfId="171" applyNumberFormat="1" applyFill="1" applyBorder="1" applyAlignment="1" applyProtection="1">
      <alignment horizontal="right" vertical="center"/>
      <protection hidden="1"/>
    </xf>
    <xf numFmtId="173" fontId="14" fillId="30" borderId="14" xfId="171" applyNumberFormat="1" applyFill="1" applyBorder="1" applyAlignment="1" applyProtection="1">
      <alignment horizontal="right"/>
      <protection locked="0" hidden="1"/>
    </xf>
    <xf numFmtId="3" fontId="14" fillId="32" borderId="18" xfId="0" applyNumberFormat="1" applyFont="1" applyFill="1" applyBorder="1" applyAlignment="1" applyProtection="1">
      <alignment horizontal="right"/>
      <protection hidden="1"/>
    </xf>
    <xf numFmtId="0" fontId="14" fillId="32" borderId="20" xfId="0" applyFont="1" applyFill="1" applyBorder="1" applyAlignment="1" applyProtection="1">
      <alignment horizontal="right"/>
      <protection hidden="1"/>
    </xf>
    <xf numFmtId="3" fontId="14" fillId="32" borderId="1" xfId="25" applyNumberFormat="1" applyFill="1" applyBorder="1" applyAlignment="1" applyProtection="1">
      <alignment horizontal="right"/>
      <protection hidden="1"/>
    </xf>
    <xf numFmtId="0" fontId="14" fillId="3" borderId="19" xfId="25" applyFill="1" applyBorder="1" applyAlignment="1" applyProtection="1">
      <alignment horizontal="left" vertical="center" indent="1"/>
      <protection locked="0"/>
    </xf>
    <xf numFmtId="0" fontId="14" fillId="3" borderId="12" xfId="25" applyFill="1" applyBorder="1" applyAlignment="1" applyProtection="1">
      <alignment horizontal="left" vertical="center" indent="1"/>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165" fontId="12" fillId="32" borderId="10" xfId="25" applyNumberFormat="1" applyFont="1" applyFill="1" applyBorder="1" applyAlignment="1" applyProtection="1">
      <alignment horizontal="left" vertical="center" indent="1"/>
      <protection hidden="1"/>
    </xf>
    <xf numFmtId="0" fontId="14" fillId="3" borderId="62" xfId="25" applyFill="1" applyBorder="1" applyAlignment="1" applyProtection="1">
      <alignment horizontal="left" vertical="center" indent="1"/>
      <protection locked="0"/>
    </xf>
    <xf numFmtId="0" fontId="14" fillId="3" borderId="20" xfId="25" applyFill="1" applyBorder="1" applyAlignment="1" applyProtection="1">
      <alignment horizontal="left" vertical="center" indent="1"/>
      <protection locked="0"/>
    </xf>
    <xf numFmtId="0" fontId="14" fillId="33" borderId="0" xfId="25" applyFill="1" applyProtection="1">
      <protection locked="0"/>
    </xf>
    <xf numFmtId="0" fontId="14" fillId="33" borderId="0" xfId="25" applyFill="1" applyAlignment="1" applyProtection="1">
      <alignment horizontal="center"/>
      <protection locked="0"/>
    </xf>
    <xf numFmtId="0" fontId="14" fillId="0" borderId="0" xfId="25" applyProtection="1">
      <protection locked="0"/>
    </xf>
    <xf numFmtId="0" fontId="14" fillId="4" borderId="20" xfId="0" applyFont="1" applyFill="1" applyBorder="1" applyAlignment="1" applyProtection="1">
      <alignment horizontal="left" vertical="center" wrapText="1" indent="1"/>
      <protection locked="0"/>
    </xf>
    <xf numFmtId="3" fontId="0" fillId="0" borderId="0" xfId="0" applyNumberFormat="1" applyProtection="1">
      <protection locked="0"/>
    </xf>
    <xf numFmtId="166" fontId="0" fillId="0" borderId="0" xfId="0" applyNumberFormat="1" applyProtection="1">
      <protection locked="0"/>
    </xf>
    <xf numFmtId="0" fontId="12" fillId="2" borderId="17" xfId="171" applyFont="1" applyFill="1" applyBorder="1" applyAlignment="1" applyProtection="1">
      <alignment horizontal="left" vertical="center" indent="1"/>
      <protection hidden="1"/>
    </xf>
    <xf numFmtId="0" fontId="12" fillId="2" borderId="6" xfId="171" applyFont="1" applyFill="1" applyBorder="1" applyAlignment="1" applyProtection="1">
      <alignment horizontal="left" vertical="center" indent="1"/>
      <protection hidden="1"/>
    </xf>
    <xf numFmtId="0" fontId="14" fillId="3" borderId="1" xfId="0" applyFont="1" applyFill="1" applyBorder="1" applyAlignment="1" applyProtection="1">
      <alignment horizontal="right" vertical="center" wrapText="1" indent="1"/>
      <protection hidden="1"/>
    </xf>
    <xf numFmtId="164" fontId="14" fillId="4" borderId="62" xfId="0" applyNumberFormat="1" applyFont="1" applyFill="1" applyBorder="1" applyAlignment="1" applyProtection="1">
      <alignment horizontal="right" vertical="center" indent="1"/>
      <protection locked="0"/>
    </xf>
    <xf numFmtId="164" fontId="14" fillId="4" borderId="36" xfId="0"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indent="1"/>
      <protection locked="0"/>
    </xf>
    <xf numFmtId="0" fontId="0" fillId="0" borderId="0" xfId="0" applyAlignment="1" applyProtection="1">
      <alignment horizontal="left" indent="1"/>
      <protection locked="0"/>
    </xf>
    <xf numFmtId="166" fontId="0" fillId="0" borderId="0" xfId="0" applyNumberFormat="1" applyAlignment="1" applyProtection="1">
      <alignment horizontal="right" indent="1"/>
      <protection locked="0"/>
    </xf>
    <xf numFmtId="0" fontId="14" fillId="3" borderId="36" xfId="0" applyFont="1" applyFill="1" applyBorder="1" applyAlignment="1" applyProtection="1">
      <alignment horizontal="right" vertical="center" wrapText="1"/>
      <protection hidden="1"/>
    </xf>
    <xf numFmtId="173" fontId="14" fillId="31" borderId="3" xfId="25" applyNumberFormat="1" applyFill="1" applyBorder="1" applyAlignment="1" applyProtection="1">
      <alignment horizontal="right" vertical="center"/>
      <protection locked="0"/>
    </xf>
    <xf numFmtId="173" fontId="14" fillId="31" borderId="4" xfId="25" applyNumberFormat="1" applyFill="1" applyBorder="1" applyAlignment="1" applyProtection="1">
      <alignment horizontal="right" vertical="center"/>
      <protection locked="0"/>
    </xf>
    <xf numFmtId="173" fontId="14" fillId="31" borderId="14" xfId="25" applyNumberFormat="1" applyFill="1" applyBorder="1" applyAlignment="1" applyProtection="1">
      <alignment horizontal="right" vertical="center"/>
      <protection locked="0"/>
    </xf>
    <xf numFmtId="173" fontId="14" fillId="31" borderId="1" xfId="25" applyNumberFormat="1" applyFill="1" applyBorder="1" applyAlignment="1" applyProtection="1">
      <alignment horizontal="right" vertical="center"/>
      <protection locked="0"/>
    </xf>
    <xf numFmtId="0" fontId="13" fillId="2" borderId="17" xfId="0" applyFont="1" applyFill="1" applyBorder="1" applyAlignment="1" applyProtection="1">
      <alignment horizontal="left" vertical="center" wrapText="1" indent="1"/>
      <protection hidden="1"/>
    </xf>
    <xf numFmtId="0" fontId="13" fillId="2" borderId="6" xfId="0" applyFont="1" applyFill="1" applyBorder="1" applyAlignment="1" applyProtection="1">
      <alignment horizontal="left" vertical="center" wrapText="1" indent="1"/>
      <protection hidden="1"/>
    </xf>
    <xf numFmtId="0" fontId="0" fillId="0" borderId="0" xfId="0" applyAlignment="1">
      <alignment horizontal="right"/>
    </xf>
    <xf numFmtId="0" fontId="14" fillId="0" borderId="0" xfId="25" applyAlignment="1" applyProtection="1">
      <alignment horizontal="left" vertical="center" indent="2"/>
      <protection hidden="1"/>
    </xf>
    <xf numFmtId="0" fontId="14" fillId="0" borderId="0" xfId="25" applyAlignment="1" applyProtection="1">
      <alignment horizontal="left" indent="2"/>
      <protection hidden="1"/>
    </xf>
    <xf numFmtId="0" fontId="14" fillId="0" borderId="29" xfId="25" applyBorder="1" applyAlignment="1" applyProtection="1">
      <alignment horizontal="left" vertical="center" indent="2"/>
      <protection hidden="1"/>
    </xf>
    <xf numFmtId="166" fontId="14" fillId="4" borderId="36" xfId="0" applyNumberFormat="1" applyFont="1" applyFill="1" applyBorder="1" applyAlignment="1" applyProtection="1">
      <alignment horizontal="left" vertical="center" indent="1"/>
      <protection locked="0"/>
    </xf>
    <xf numFmtId="164" fontId="16" fillId="3" borderId="1" xfId="25" applyNumberFormat="1" applyFont="1" applyFill="1" applyBorder="1" applyAlignment="1" applyProtection="1">
      <alignment horizontal="center" vertical="center"/>
      <protection hidden="1"/>
    </xf>
    <xf numFmtId="0" fontId="14" fillId="3" borderId="36" xfId="0" applyFont="1" applyFill="1" applyBorder="1" applyAlignment="1" applyProtection="1">
      <alignment horizontal="left" vertical="center" wrapText="1" indent="1"/>
      <protection locked="0" hidden="1"/>
    </xf>
    <xf numFmtId="0" fontId="14" fillId="3" borderId="3" xfId="0" applyFont="1" applyFill="1" applyBorder="1" applyAlignment="1" applyProtection="1">
      <alignment horizontal="center" vertical="center" wrapText="1"/>
      <protection hidden="1"/>
    </xf>
    <xf numFmtId="0" fontId="14" fillId="3" borderId="65" xfId="0" applyFont="1" applyFill="1" applyBorder="1" applyAlignment="1" applyProtection="1">
      <alignment horizontal="center" vertical="center" wrapText="1"/>
      <protection hidden="1"/>
    </xf>
    <xf numFmtId="164" fontId="14" fillId="4" borderId="62" xfId="0" applyNumberFormat="1" applyFont="1" applyFill="1" applyBorder="1" applyAlignment="1" applyProtection="1">
      <alignment horizontal="left" vertical="center" wrapText="1" indent="1"/>
      <protection locked="0"/>
    </xf>
    <xf numFmtId="3" fontId="14" fillId="4" borderId="62" xfId="0" applyNumberFormat="1" applyFont="1" applyFill="1" applyBorder="1" applyAlignment="1" applyProtection="1">
      <alignment horizontal="right" vertical="center" indent="1"/>
      <protection locked="0"/>
    </xf>
    <xf numFmtId="0" fontId="14" fillId="3" borderId="62" xfId="0" applyFont="1" applyFill="1" applyBorder="1" applyAlignment="1" applyProtection="1">
      <alignment horizontal="left" vertical="center" wrapText="1" indent="1"/>
      <protection hidden="1"/>
    </xf>
    <xf numFmtId="2" fontId="16" fillId="32" borderId="1" xfId="25" applyNumberFormat="1" applyFont="1" applyFill="1" applyBorder="1" applyAlignment="1" applyProtection="1">
      <alignment horizontal="center" vertical="center" wrapText="1"/>
      <protection hidden="1"/>
    </xf>
    <xf numFmtId="1" fontId="14" fillId="3" borderId="1" xfId="1343" applyNumberFormat="1" applyFont="1" applyFill="1" applyBorder="1" applyAlignment="1" applyProtection="1">
      <alignment horizontal="right" vertical="center" wrapText="1" indent="1"/>
      <protection hidden="1"/>
    </xf>
    <xf numFmtId="3" fontId="14" fillId="3" borderId="1" xfId="0" applyNumberFormat="1" applyFont="1" applyFill="1" applyBorder="1" applyAlignment="1" applyProtection="1">
      <alignment horizontal="right" vertical="center" wrapText="1" indent="1"/>
      <protection hidden="1"/>
    </xf>
    <xf numFmtId="166" fontId="14" fillId="3" borderId="1" xfId="0" applyNumberFormat="1" applyFont="1" applyFill="1" applyBorder="1" applyAlignment="1" applyProtection="1">
      <alignment horizontal="right" vertical="center" wrapText="1" indent="1"/>
      <protection hidden="1"/>
    </xf>
    <xf numFmtId="0" fontId="14" fillId="3" borderId="12" xfId="25" applyFill="1" applyBorder="1" applyAlignment="1" applyProtection="1">
      <alignment horizontal="left" vertical="center" indent="1"/>
      <protection hidden="1"/>
    </xf>
    <xf numFmtId="0" fontId="14" fillId="3" borderId="12" xfId="25" applyFill="1" applyBorder="1" applyAlignment="1" applyProtection="1">
      <alignment horizontal="left" vertical="center" indent="1"/>
      <protection hidden="1"/>
    </xf>
    <xf numFmtId="0" fontId="29" fillId="0" borderId="0" xfId="0" applyFont="1" applyFill="1" applyBorder="1" applyAlignment="1" applyProtection="1">
      <alignment horizontal="left" vertical="center"/>
      <protection hidden="1"/>
    </xf>
    <xf numFmtId="164" fontId="29" fillId="0" borderId="0" xfId="25" applyNumberFormat="1" applyFont="1" applyFill="1" applyBorder="1" applyAlignment="1" applyProtection="1">
      <alignment vertical="center"/>
      <protection hidden="1"/>
    </xf>
    <xf numFmtId="0" fontId="29" fillId="0" borderId="0" xfId="25" applyFont="1" applyFill="1" applyBorder="1" applyAlignment="1" applyProtection="1">
      <alignment horizontal="left" vertical="center"/>
      <protection hidden="1"/>
    </xf>
    <xf numFmtId="0" fontId="14" fillId="3" borderId="62" xfId="25" applyFill="1" applyBorder="1" applyAlignment="1" applyProtection="1">
      <alignment horizontal="left" vertical="center" indent="1"/>
      <protection hidden="1"/>
    </xf>
    <xf numFmtId="0" fontId="14" fillId="3" borderId="12" xfId="25" applyFill="1" applyBorder="1" applyAlignment="1" applyProtection="1">
      <alignment horizontal="left" vertical="center" indent="1"/>
      <protection hidden="1"/>
    </xf>
    <xf numFmtId="0" fontId="14" fillId="0" borderId="0" xfId="0" applyFont="1" applyAlignment="1" applyProtection="1">
      <alignment horizontal="left" vertical="center" wrapText="1" indent="1"/>
      <protection hidden="1"/>
    </xf>
    <xf numFmtId="0" fontId="14" fillId="0" borderId="5"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6" xfId="0" applyFont="1" applyBorder="1" applyAlignment="1" applyProtection="1">
      <alignment horizontal="left" vertical="top" wrapText="1" indent="1"/>
      <protection hidden="1"/>
    </xf>
    <xf numFmtId="0" fontId="14" fillId="0" borderId="0" xfId="170" applyAlignment="1" applyProtection="1">
      <alignment horizontal="left" wrapText="1"/>
      <protection hidden="1"/>
    </xf>
    <xf numFmtId="0" fontId="14" fillId="0" borderId="0" xfId="171" applyAlignment="1">
      <alignment horizontal="left" wrapText="1"/>
    </xf>
    <xf numFmtId="0" fontId="14" fillId="0" borderId="0" xfId="170" applyAlignment="1" applyProtection="1">
      <alignment horizontal="left"/>
      <protection hidden="1"/>
    </xf>
    <xf numFmtId="0" fontId="14" fillId="0" borderId="0" xfId="171" applyAlignment="1">
      <alignment horizontal="left"/>
    </xf>
    <xf numFmtId="0" fontId="12" fillId="2" borderId="5" xfId="0" applyFont="1" applyFill="1" applyBorder="1" applyAlignment="1" applyProtection="1">
      <alignment horizontal="left" vertical="center" wrapText="1" indent="1"/>
      <protection hidden="1"/>
    </xf>
    <xf numFmtId="0" fontId="0" fillId="2" borderId="6" xfId="0" applyFill="1" applyBorder="1" applyAlignment="1">
      <alignment horizontal="left" vertical="center" wrapText="1" indent="1"/>
    </xf>
    <xf numFmtId="165" fontId="12" fillId="3" borderId="18" xfId="171" applyNumberFormat="1" applyFont="1" applyFill="1" applyBorder="1" applyAlignment="1" applyProtection="1">
      <alignment horizontal="left" vertical="center" indent="1"/>
      <protection hidden="1"/>
    </xf>
    <xf numFmtId="0" fontId="14" fillId="3" borderId="12" xfId="171" applyFill="1" applyBorder="1" applyAlignment="1">
      <alignment horizontal="left" vertical="center" indent="1"/>
    </xf>
    <xf numFmtId="0" fontId="14" fillId="3" borderId="10" xfId="171" applyFill="1" applyBorder="1" applyAlignment="1">
      <alignment horizontal="left" vertical="center" indent="1"/>
    </xf>
    <xf numFmtId="1" fontId="14" fillId="4" borderId="18" xfId="171" applyNumberFormat="1" applyFill="1" applyBorder="1" applyAlignment="1" applyProtection="1">
      <alignment horizontal="left" vertical="center" wrapText="1"/>
      <protection locked="0"/>
    </xf>
    <xf numFmtId="0" fontId="14" fillId="4" borderId="12" xfId="171" applyFill="1" applyBorder="1" applyAlignment="1" applyProtection="1">
      <alignment horizontal="left" vertical="center" wrapText="1"/>
      <protection locked="0"/>
    </xf>
    <xf numFmtId="0" fontId="14" fillId="4" borderId="10" xfId="17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indent="1"/>
      <protection hidden="1"/>
    </xf>
    <xf numFmtId="0" fontId="0" fillId="2" borderId="17" xfId="0" applyFill="1" applyBorder="1" applyAlignment="1">
      <alignment horizontal="left" vertical="center" indent="1"/>
    </xf>
    <xf numFmtId="0" fontId="0" fillId="2" borderId="6" xfId="0" applyFill="1" applyBorder="1" applyAlignment="1">
      <alignment horizontal="left" vertical="center" indent="1"/>
    </xf>
    <xf numFmtId="0" fontId="16" fillId="3" borderId="24" xfId="25" applyFont="1" applyFill="1" applyBorder="1" applyAlignment="1" applyProtection="1">
      <alignment horizontal="left" vertical="center" wrapText="1" indent="1"/>
      <protection hidden="1"/>
    </xf>
    <xf numFmtId="0" fontId="0" fillId="3" borderId="22" xfId="0" applyFill="1" applyBorder="1" applyAlignment="1">
      <alignment horizontal="left" vertical="center" wrapText="1" indent="1"/>
    </xf>
    <xf numFmtId="0" fontId="0" fillId="3" borderId="25" xfId="0" applyFill="1" applyBorder="1" applyAlignment="1">
      <alignment horizontal="left" vertical="center" wrapText="1" indent="1"/>
    </xf>
    <xf numFmtId="0" fontId="0" fillId="3" borderId="26" xfId="0" applyFill="1" applyBorder="1" applyAlignment="1">
      <alignment horizontal="left" vertical="center" wrapText="1" indent="1"/>
    </xf>
    <xf numFmtId="0" fontId="0" fillId="3" borderId="29" xfId="0" applyFill="1" applyBorder="1" applyAlignment="1">
      <alignment horizontal="left" vertical="center" wrapText="1" indent="1"/>
    </xf>
    <xf numFmtId="0" fontId="0" fillId="3" borderId="21" xfId="0" applyFill="1" applyBorder="1" applyAlignment="1">
      <alignment horizontal="left" vertical="center" wrapText="1" indent="1"/>
    </xf>
    <xf numFmtId="0" fontId="14" fillId="3" borderId="30" xfId="0" applyFont="1" applyFill="1" applyBorder="1" applyAlignment="1" applyProtection="1">
      <alignment horizontal="left" vertical="center" indent="1"/>
      <protection hidden="1"/>
    </xf>
    <xf numFmtId="0" fontId="0" fillId="3" borderId="31" xfId="0" applyFill="1" applyBorder="1" applyAlignment="1">
      <alignment horizontal="left" vertical="center" indent="1"/>
    </xf>
    <xf numFmtId="0" fontId="14" fillId="3" borderId="32" xfId="0" applyFont="1" applyFill="1" applyBorder="1" applyAlignment="1" applyProtection="1">
      <alignment horizontal="left" vertical="center" indent="2"/>
      <protection hidden="1"/>
    </xf>
    <xf numFmtId="0" fontId="0" fillId="3" borderId="33" xfId="0" applyFill="1" applyBorder="1" applyAlignment="1">
      <alignment horizontal="left" vertical="center" indent="2"/>
    </xf>
    <xf numFmtId="0" fontId="13" fillId="2" borderId="5" xfId="0"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vertical="center" wrapText="1"/>
      <protection hidden="1"/>
    </xf>
    <xf numFmtId="0" fontId="14" fillId="3" borderId="32" xfId="0" applyFont="1" applyFill="1" applyBorder="1" applyAlignment="1" applyProtection="1">
      <alignment horizontal="left" vertical="center" indent="1"/>
      <protection hidden="1"/>
    </xf>
    <xf numFmtId="0" fontId="0" fillId="3" borderId="33" xfId="0" applyFill="1" applyBorder="1" applyAlignment="1">
      <alignment horizontal="left" vertical="center" indent="1"/>
    </xf>
    <xf numFmtId="0" fontId="14" fillId="3" borderId="24" xfId="0" applyFont="1" applyFill="1" applyBorder="1" applyAlignment="1" applyProtection="1">
      <alignment horizontal="left" vertical="center" wrapText="1" indent="1"/>
      <protection hidden="1"/>
    </xf>
    <xf numFmtId="0" fontId="14" fillId="3" borderId="16" xfId="0" applyFont="1" applyFill="1" applyBorder="1" applyAlignment="1">
      <alignment horizontal="left" vertical="center" wrapText="1" indent="1"/>
    </xf>
    <xf numFmtId="0" fontId="14" fillId="3" borderId="26" xfId="0" applyFont="1" applyFill="1" applyBorder="1" applyAlignment="1">
      <alignment horizontal="left" vertical="center" wrapText="1" indent="1"/>
    </xf>
    <xf numFmtId="0" fontId="14" fillId="3" borderId="34" xfId="0" applyFont="1" applyFill="1" applyBorder="1" applyAlignment="1" applyProtection="1">
      <alignment horizontal="left" vertical="center" indent="1"/>
      <protection hidden="1"/>
    </xf>
    <xf numFmtId="0" fontId="0" fillId="3" borderId="35" xfId="0" applyFill="1" applyBorder="1" applyAlignment="1">
      <alignment horizontal="left" vertical="center" indent="1"/>
    </xf>
    <xf numFmtId="0" fontId="14" fillId="3" borderId="5" xfId="0" applyFont="1" applyFill="1" applyBorder="1" applyAlignment="1" applyProtection="1">
      <alignment horizontal="left" vertical="center" indent="1"/>
      <protection hidden="1"/>
    </xf>
    <xf numFmtId="0" fontId="0" fillId="3" borderId="17" xfId="0" applyFill="1" applyBorder="1" applyAlignment="1">
      <alignment horizontal="left" vertical="center" indent="1"/>
    </xf>
    <xf numFmtId="0" fontId="0" fillId="3" borderId="6" xfId="0" applyFill="1" applyBorder="1" applyAlignment="1">
      <alignment horizontal="left" vertical="center" indent="1"/>
    </xf>
    <xf numFmtId="0" fontId="14" fillId="3" borderId="7" xfId="0" applyFont="1" applyFill="1" applyBorder="1" applyAlignment="1" applyProtection="1">
      <alignment horizontal="left" vertical="center" indent="1"/>
      <protection hidden="1"/>
    </xf>
    <xf numFmtId="0" fontId="14" fillId="3" borderId="8" xfId="0" applyFont="1" applyFill="1" applyBorder="1" applyAlignment="1" applyProtection="1">
      <alignment horizontal="left" vertical="center" indent="1"/>
      <protection hidden="1"/>
    </xf>
    <xf numFmtId="0" fontId="14" fillId="3" borderId="9" xfId="0" applyFont="1" applyFill="1" applyBorder="1" applyAlignment="1" applyProtection="1">
      <alignment horizontal="left" vertical="center" indent="1"/>
      <protection hidden="1"/>
    </xf>
    <xf numFmtId="3" fontId="14" fillId="30" borderId="56" xfId="25" applyNumberFormat="1" applyFill="1" applyBorder="1" applyAlignment="1" applyProtection="1">
      <alignment horizontal="center" vertical="center" wrapText="1"/>
      <protection locked="0"/>
    </xf>
    <xf numFmtId="3" fontId="14" fillId="30" borderId="58" xfId="25" applyNumberFormat="1" applyFill="1" applyBorder="1" applyAlignment="1" applyProtection="1">
      <alignment horizontal="center" vertical="center" wrapText="1"/>
      <protection locked="0"/>
    </xf>
    <xf numFmtId="3" fontId="14" fillId="30" borderId="57" xfId="25" applyNumberFormat="1" applyFill="1" applyBorder="1" applyAlignment="1" applyProtection="1">
      <alignment horizontal="center" vertical="center" wrapText="1"/>
      <protection locked="0"/>
    </xf>
    <xf numFmtId="0" fontId="14" fillId="3" borderId="18" xfId="25" applyFill="1" applyBorder="1" applyAlignment="1" applyProtection="1">
      <alignment horizontal="left" vertical="center" wrapText="1" indent="1"/>
      <protection hidden="1"/>
    </xf>
    <xf numFmtId="0" fontId="14" fillId="3" borderId="12" xfId="25" applyFill="1" applyBorder="1" applyAlignment="1" applyProtection="1">
      <alignment horizontal="left" vertical="center" wrapText="1" indent="1"/>
      <protection hidden="1"/>
    </xf>
    <xf numFmtId="0" fontId="14" fillId="3" borderId="10" xfId="0" applyFont="1" applyFill="1" applyBorder="1" applyAlignment="1" applyProtection="1">
      <alignment horizontal="left" vertical="center" wrapText="1" indent="1"/>
      <protection hidden="1"/>
    </xf>
    <xf numFmtId="0" fontId="14" fillId="3" borderId="18" xfId="25" applyFill="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62" xfId="0" applyBorder="1" applyAlignment="1">
      <alignment horizontal="center" vertical="center" wrapText="1"/>
    </xf>
    <xf numFmtId="0" fontId="0" fillId="0" borderId="10" xfId="0" applyBorder="1" applyAlignment="1">
      <alignment horizontal="center" vertical="center" wrapText="1"/>
    </xf>
    <xf numFmtId="0" fontId="14" fillId="3" borderId="62" xfId="25" applyFill="1" applyBorder="1" applyAlignment="1" applyProtection="1">
      <alignment horizontal="center" vertical="center" wrapText="1"/>
      <protection hidden="1"/>
    </xf>
    <xf numFmtId="0" fontId="14" fillId="3" borderId="10" xfId="25" applyFill="1" applyBorder="1" applyAlignment="1" applyProtection="1">
      <alignment horizontal="center" vertical="center" wrapText="1"/>
      <protection hidden="1"/>
    </xf>
    <xf numFmtId="0" fontId="14" fillId="3" borderId="61" xfId="0" applyFont="1" applyFill="1" applyBorder="1" applyAlignment="1" applyProtection="1">
      <alignment horizontal="left" vertical="center" indent="1"/>
      <protection hidden="1"/>
    </xf>
    <xf numFmtId="0" fontId="14" fillId="3" borderId="35" xfId="0" applyFont="1" applyFill="1" applyBorder="1" applyAlignment="1" applyProtection="1">
      <alignment horizontal="left" vertical="center" indent="1"/>
      <protection hidden="1"/>
    </xf>
    <xf numFmtId="0" fontId="14" fillId="3" borderId="59" xfId="0" applyFont="1" applyFill="1" applyBorder="1" applyAlignment="1" applyProtection="1">
      <alignment horizontal="left" vertical="center" indent="1"/>
      <protection hidden="1"/>
    </xf>
    <xf numFmtId="0" fontId="14" fillId="3" borderId="31" xfId="0" applyFont="1" applyFill="1" applyBorder="1" applyAlignment="1" applyProtection="1">
      <alignment horizontal="left" vertical="center" indent="1"/>
      <protection hidden="1"/>
    </xf>
    <xf numFmtId="0" fontId="13" fillId="2" borderId="17" xfId="0" applyFont="1" applyFill="1" applyBorder="1" applyAlignment="1" applyProtection="1">
      <alignment horizontal="center" vertical="center" wrapText="1"/>
      <protection hidden="1"/>
    </xf>
    <xf numFmtId="2" fontId="16" fillId="3" borderId="18" xfId="25" applyNumberFormat="1" applyFont="1" applyFill="1" applyBorder="1" applyAlignment="1" applyProtection="1">
      <alignment horizontal="center" vertical="center" wrapText="1"/>
      <protection hidden="1"/>
    </xf>
    <xf numFmtId="2" fontId="16" fillId="3" borderId="12" xfId="25" applyNumberFormat="1" applyFont="1" applyFill="1" applyBorder="1" applyAlignment="1" applyProtection="1">
      <alignment horizontal="center" vertical="center" wrapText="1"/>
      <protection hidden="1"/>
    </xf>
    <xf numFmtId="2" fontId="16" fillId="3" borderId="10" xfId="25" applyNumberFormat="1" applyFont="1" applyFill="1" applyBorder="1" applyAlignment="1" applyProtection="1">
      <alignment horizontal="center" vertical="center" wrapText="1"/>
      <protection hidden="1"/>
    </xf>
    <xf numFmtId="0" fontId="16" fillId="3" borderId="24" xfId="31" applyFont="1" applyFill="1" applyBorder="1" applyAlignment="1" applyProtection="1">
      <alignment horizontal="center" vertical="center"/>
      <protection hidden="1"/>
    </xf>
    <xf numFmtId="0" fontId="16" fillId="3" borderId="22" xfId="31" applyFont="1" applyFill="1" applyBorder="1" applyAlignment="1" applyProtection="1">
      <alignment horizontal="center" vertical="center"/>
      <protection hidden="1"/>
    </xf>
    <xf numFmtId="0" fontId="16" fillId="3" borderId="25" xfId="31" applyFont="1" applyFill="1" applyBorder="1" applyAlignment="1" applyProtection="1">
      <alignment horizontal="center" vertical="center"/>
      <protection hidden="1"/>
    </xf>
    <xf numFmtId="0" fontId="16" fillId="3" borderId="26" xfId="31" applyFont="1" applyFill="1" applyBorder="1" applyAlignment="1" applyProtection="1">
      <alignment horizontal="center" vertical="center"/>
      <protection hidden="1"/>
    </xf>
    <xf numFmtId="0" fontId="16" fillId="3" borderId="29" xfId="31" applyFont="1" applyFill="1" applyBorder="1" applyAlignment="1" applyProtection="1">
      <alignment horizontal="center" vertical="center"/>
      <protection hidden="1"/>
    </xf>
    <xf numFmtId="0" fontId="16" fillId="3" borderId="21" xfId="31" applyFont="1" applyFill="1" applyBorder="1" applyAlignment="1" applyProtection="1">
      <alignment horizontal="center" vertical="center"/>
      <protection hidden="1"/>
    </xf>
    <xf numFmtId="0" fontId="14" fillId="0" borderId="0" xfId="25" applyAlignment="1" applyProtection="1">
      <alignment horizontal="center" vertical="center" wrapText="1"/>
      <protection hidden="1"/>
    </xf>
    <xf numFmtId="0" fontId="14" fillId="0" borderId="29" xfId="25" applyBorder="1" applyAlignment="1" applyProtection="1">
      <alignment horizontal="center" vertical="center"/>
      <protection hidden="1"/>
    </xf>
    <xf numFmtId="49" fontId="16" fillId="3" borderId="24" xfId="25" applyNumberFormat="1" applyFont="1" applyFill="1" applyBorder="1" applyAlignment="1" applyProtection="1">
      <alignment horizontal="left" vertical="center" wrapText="1" indent="1"/>
      <protection hidden="1"/>
    </xf>
    <xf numFmtId="0" fontId="0" fillId="3" borderId="22" xfId="0" applyFill="1" applyBorder="1" applyAlignment="1" applyProtection="1">
      <alignment horizontal="left" vertical="center" wrapText="1" indent="1"/>
      <protection hidden="1"/>
    </xf>
    <xf numFmtId="0" fontId="0" fillId="3" borderId="25" xfId="0" applyFill="1" applyBorder="1" applyAlignment="1" applyProtection="1">
      <alignment horizontal="left" vertical="center" wrapText="1" indent="1"/>
      <protection hidden="1"/>
    </xf>
    <xf numFmtId="0" fontId="0" fillId="3" borderId="26" xfId="0" applyFill="1" applyBorder="1" applyAlignment="1" applyProtection="1">
      <alignment horizontal="left" vertical="center" wrapText="1" indent="1"/>
      <protection hidden="1"/>
    </xf>
    <xf numFmtId="0" fontId="0" fillId="3" borderId="29" xfId="0" applyFill="1" applyBorder="1" applyAlignment="1" applyProtection="1">
      <alignment horizontal="left" vertical="center" wrapText="1" indent="1"/>
      <protection hidden="1"/>
    </xf>
    <xf numFmtId="0" fontId="0" fillId="3" borderId="21" xfId="0" applyFill="1" applyBorder="1" applyAlignment="1" applyProtection="1">
      <alignment horizontal="left" vertical="center" wrapText="1" indent="1"/>
      <protection hidden="1"/>
    </xf>
    <xf numFmtId="0" fontId="14" fillId="3" borderId="60" xfId="0" applyFont="1" applyFill="1" applyBorder="1" applyAlignment="1" applyProtection="1">
      <alignment horizontal="left" vertical="center" indent="1"/>
      <protection hidden="1"/>
    </xf>
    <xf numFmtId="0" fontId="14" fillId="3" borderId="33" xfId="0" applyFont="1" applyFill="1" applyBorder="1" applyAlignment="1" applyProtection="1">
      <alignment horizontal="left" vertical="center" indent="1"/>
      <protection hidden="1"/>
    </xf>
    <xf numFmtId="0" fontId="14" fillId="3" borderId="17" xfId="0" applyFont="1" applyFill="1" applyBorder="1" applyAlignment="1" applyProtection="1">
      <alignment horizontal="left" vertical="center" indent="1"/>
      <protection hidden="1"/>
    </xf>
    <xf numFmtId="0" fontId="14" fillId="3" borderId="6" xfId="0" applyFont="1" applyFill="1" applyBorder="1" applyAlignment="1" applyProtection="1">
      <alignment horizontal="left" vertical="center" indent="1"/>
      <protection hidden="1"/>
    </xf>
    <xf numFmtId="0" fontId="14" fillId="3" borderId="26" xfId="0" applyFont="1" applyFill="1" applyBorder="1" applyAlignment="1" applyProtection="1">
      <alignment horizontal="left" vertical="center" indent="1"/>
      <protection hidden="1"/>
    </xf>
    <xf numFmtId="0" fontId="14" fillId="3" borderId="29" xfId="0" applyFont="1" applyFill="1" applyBorder="1" applyAlignment="1" applyProtection="1">
      <alignment horizontal="left" vertical="center" indent="1"/>
      <protection hidden="1"/>
    </xf>
    <xf numFmtId="0" fontId="14" fillId="3" borderId="21" xfId="0" applyFont="1" applyFill="1" applyBorder="1" applyAlignment="1" applyProtection="1">
      <alignment horizontal="left" vertical="center" indent="1"/>
      <protection hidden="1"/>
    </xf>
    <xf numFmtId="0" fontId="14" fillId="3" borderId="16" xfId="0" applyFont="1" applyFill="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3" borderId="28" xfId="0" applyFont="1" applyFill="1" applyBorder="1" applyAlignment="1" applyProtection="1">
      <alignment horizontal="center" vertical="center"/>
      <protection hidden="1"/>
    </xf>
    <xf numFmtId="0" fontId="14" fillId="3" borderId="24" xfId="25" applyFill="1" applyBorder="1" applyAlignment="1" applyProtection="1">
      <alignment horizontal="left" vertical="center" indent="1"/>
      <protection hidden="1"/>
    </xf>
    <xf numFmtId="0" fontId="14" fillId="3" borderId="25" xfId="25" applyFill="1" applyBorder="1" applyAlignment="1" applyProtection="1">
      <alignment horizontal="left" vertical="center" indent="1"/>
      <protection hidden="1"/>
    </xf>
    <xf numFmtId="0" fontId="14" fillId="3" borderId="26" xfId="25" applyFill="1" applyBorder="1" applyAlignment="1" applyProtection="1">
      <alignment horizontal="left" vertical="center" indent="1"/>
      <protection hidden="1"/>
    </xf>
    <xf numFmtId="0" fontId="14" fillId="3" borderId="21" xfId="25" applyFill="1" applyBorder="1" applyAlignment="1" applyProtection="1">
      <alignment horizontal="left" vertical="center" indent="1"/>
      <protection hidden="1"/>
    </xf>
    <xf numFmtId="0" fontId="14" fillId="3" borderId="18" xfId="0" applyFont="1" applyFill="1" applyBorder="1" applyAlignment="1" applyProtection="1">
      <alignment horizontal="left" vertical="center" wrapText="1" indent="1"/>
      <protection hidden="1"/>
    </xf>
    <xf numFmtId="0" fontId="14" fillId="3" borderId="12" xfId="0" applyFont="1" applyFill="1" applyBorder="1" applyAlignment="1" applyProtection="1">
      <alignment horizontal="left" vertical="center" wrapText="1" indent="1"/>
      <protection hidden="1"/>
    </xf>
    <xf numFmtId="0" fontId="14" fillId="3" borderId="32" xfId="0" applyFont="1" applyFill="1" applyBorder="1" applyAlignment="1" applyProtection="1">
      <alignment horizontal="left" vertical="center" wrapText="1" indent="1"/>
      <protection hidden="1"/>
    </xf>
    <xf numFmtId="0" fontId="14" fillId="3" borderId="60" xfId="0" applyFont="1" applyFill="1" applyBorder="1" applyAlignment="1" applyProtection="1">
      <alignment horizontal="left" vertical="center" wrapText="1" indent="1"/>
      <protection hidden="1"/>
    </xf>
    <xf numFmtId="0" fontId="14" fillId="3" borderId="33" xfId="0" applyFont="1" applyFill="1" applyBorder="1" applyAlignment="1" applyProtection="1">
      <alignment horizontal="left" vertical="center" wrapText="1" indent="1"/>
      <protection hidden="1"/>
    </xf>
    <xf numFmtId="0" fontId="0" fillId="0" borderId="17" xfId="0" applyBorder="1" applyAlignment="1">
      <alignment horizontal="left" vertical="center" indent="1"/>
    </xf>
    <xf numFmtId="0" fontId="0" fillId="0" borderId="6" xfId="0" applyBorder="1" applyAlignment="1">
      <alignment horizontal="left" vertical="center" indent="1"/>
    </xf>
    <xf numFmtId="0" fontId="16" fillId="3" borderId="5" xfId="0" applyFont="1" applyFill="1" applyBorder="1" applyAlignment="1" applyProtection="1">
      <alignment horizontal="left" vertical="center" wrapText="1" indent="1"/>
      <protection hidden="1"/>
    </xf>
    <xf numFmtId="0" fontId="16" fillId="3" borderId="6" xfId="0" applyFont="1" applyFill="1" applyBorder="1" applyAlignment="1" applyProtection="1">
      <alignment horizontal="left" vertical="center" indent="1"/>
      <protection hidden="1"/>
    </xf>
    <xf numFmtId="0" fontId="14" fillId="3" borderId="24" xfId="0" applyFont="1" applyFill="1" applyBorder="1" applyAlignment="1" applyProtection="1">
      <alignment horizontal="left" vertical="center" indent="1"/>
      <protection hidden="1"/>
    </xf>
    <xf numFmtId="0" fontId="14" fillId="3" borderId="25" xfId="0" applyFont="1" applyFill="1" applyBorder="1" applyAlignment="1" applyProtection="1">
      <alignment horizontal="left" vertical="center" indent="1"/>
      <protection hidden="1"/>
    </xf>
    <xf numFmtId="0" fontId="12" fillId="2" borderId="24" xfId="25" applyFont="1" applyFill="1" applyBorder="1" applyAlignment="1" applyProtection="1">
      <alignment horizontal="left" vertical="center" wrapText="1" indent="1"/>
      <protection hidden="1"/>
    </xf>
    <xf numFmtId="0" fontId="12" fillId="2" borderId="22" xfId="25" applyFont="1" applyFill="1" applyBorder="1" applyAlignment="1" applyProtection="1">
      <alignment horizontal="left" vertical="center" wrapText="1" indent="1"/>
      <protection hidden="1"/>
    </xf>
    <xf numFmtId="0" fontId="12" fillId="2" borderId="25" xfId="25" applyFont="1" applyFill="1" applyBorder="1" applyAlignment="1" applyProtection="1">
      <alignment horizontal="left" vertical="center" wrapText="1" indent="1"/>
      <protection hidden="1"/>
    </xf>
    <xf numFmtId="1" fontId="13" fillId="2" borderId="5" xfId="25" applyNumberFormat="1" applyFont="1" applyFill="1" applyBorder="1" applyAlignment="1" applyProtection="1">
      <alignment horizontal="left" vertical="center" wrapText="1" indent="1"/>
      <protection hidden="1"/>
    </xf>
    <xf numFmtId="1" fontId="13" fillId="2" borderId="17" xfId="25" applyNumberFormat="1" applyFont="1" applyFill="1" applyBorder="1" applyAlignment="1" applyProtection="1">
      <alignment horizontal="left" vertical="center" wrapText="1" indent="1"/>
      <protection hidden="1"/>
    </xf>
    <xf numFmtId="1" fontId="13" fillId="2" borderId="6" xfId="25" applyNumberFormat="1" applyFont="1" applyFill="1" applyBorder="1" applyAlignment="1" applyProtection="1">
      <alignment horizontal="left" vertical="center" wrapText="1" indent="1"/>
      <protection hidden="1"/>
    </xf>
    <xf numFmtId="0" fontId="12" fillId="2" borderId="26" xfId="25" applyFont="1" applyFill="1" applyBorder="1" applyAlignment="1" applyProtection="1">
      <alignment horizontal="left" vertical="center" wrapText="1" indent="1"/>
      <protection hidden="1"/>
    </xf>
    <xf numFmtId="0" fontId="12" fillId="2" borderId="29" xfId="25" applyFont="1" applyFill="1" applyBorder="1" applyAlignment="1" applyProtection="1">
      <alignment horizontal="left" vertical="center" wrapText="1" indent="1"/>
      <protection hidden="1"/>
    </xf>
    <xf numFmtId="0" fontId="12" fillId="2" borderId="21" xfId="25" applyFont="1" applyFill="1" applyBorder="1" applyAlignment="1" applyProtection="1">
      <alignment horizontal="left" vertical="center" wrapText="1" indent="1"/>
      <protection hidden="1"/>
    </xf>
    <xf numFmtId="0" fontId="16" fillId="32" borderId="18" xfId="0" applyFont="1" applyFill="1" applyBorder="1" applyAlignment="1" applyProtection="1">
      <alignment horizontal="center" vertical="center" wrapText="1"/>
      <protection hidden="1"/>
    </xf>
    <xf numFmtId="0" fontId="16" fillId="32" borderId="12" xfId="0" applyFont="1" applyFill="1" applyBorder="1" applyAlignment="1" applyProtection="1">
      <alignment horizontal="center" vertical="center" wrapText="1"/>
      <protection hidden="1"/>
    </xf>
    <xf numFmtId="0" fontId="14" fillId="32" borderId="12" xfId="0" applyFont="1" applyFill="1" applyBorder="1" applyAlignment="1" applyProtection="1">
      <alignment horizontal="center" vertical="center" wrapText="1"/>
      <protection hidden="1"/>
    </xf>
    <xf numFmtId="0" fontId="14" fillId="32" borderId="18" xfId="0" applyFont="1" applyFill="1" applyBorder="1" applyAlignment="1" applyProtection="1">
      <alignment horizontal="center" vertical="center" wrapText="1"/>
      <protection hidden="1"/>
    </xf>
    <xf numFmtId="0" fontId="14" fillId="32" borderId="10" xfId="0" applyFont="1" applyFill="1" applyBorder="1" applyAlignment="1" applyProtection="1">
      <alignment horizontal="center" vertical="center" wrapText="1"/>
      <protection hidden="1"/>
    </xf>
    <xf numFmtId="165" fontId="13" fillId="32" borderId="5" xfId="25" applyNumberFormat="1" applyFont="1" applyFill="1" applyBorder="1" applyAlignment="1" applyProtection="1">
      <alignment horizontal="left" vertical="center" indent="1"/>
      <protection hidden="1"/>
    </xf>
    <xf numFmtId="165" fontId="13" fillId="32" borderId="17" xfId="25" applyNumberFormat="1" applyFont="1" applyFill="1" applyBorder="1" applyAlignment="1" applyProtection="1">
      <alignment horizontal="left" vertical="center" indent="1"/>
      <protection hidden="1"/>
    </xf>
    <xf numFmtId="165" fontId="13" fillId="32" borderId="6" xfId="25" applyNumberFormat="1" applyFont="1" applyFill="1" applyBorder="1" applyAlignment="1" applyProtection="1">
      <alignment horizontal="left" vertical="center" indent="1"/>
      <protection hidden="1"/>
    </xf>
    <xf numFmtId="0" fontId="12" fillId="32" borderId="5" xfId="171" applyFont="1" applyFill="1" applyBorder="1" applyAlignment="1" applyProtection="1">
      <alignment horizontal="left" vertical="center" indent="1"/>
      <protection hidden="1"/>
    </xf>
    <xf numFmtId="0" fontId="12" fillId="32" borderId="17" xfId="171" applyFont="1" applyFill="1" applyBorder="1" applyAlignment="1" applyProtection="1">
      <alignment horizontal="left" vertical="center" indent="1"/>
      <protection hidden="1"/>
    </xf>
    <xf numFmtId="0" fontId="12" fillId="32" borderId="6" xfId="171" applyFont="1" applyFill="1" applyBorder="1" applyAlignment="1" applyProtection="1">
      <alignment horizontal="left" vertical="center" indent="1"/>
      <protection hidden="1"/>
    </xf>
    <xf numFmtId="0" fontId="16" fillId="32" borderId="5" xfId="25" applyFont="1" applyFill="1" applyBorder="1" applyAlignment="1" applyProtection="1">
      <alignment horizontal="center" vertical="center" wrapText="1"/>
      <protection hidden="1"/>
    </xf>
    <xf numFmtId="0" fontId="16" fillId="32" borderId="17" xfId="25" applyFont="1" applyFill="1" applyBorder="1" applyAlignment="1" applyProtection="1">
      <alignment horizontal="center" vertical="center" wrapText="1"/>
      <protection hidden="1"/>
    </xf>
    <xf numFmtId="0" fontId="16" fillId="32" borderId="6" xfId="25" applyFont="1" applyFill="1" applyBorder="1" applyAlignment="1" applyProtection="1">
      <alignment horizontal="center" vertical="center" wrapText="1"/>
      <protection hidden="1"/>
    </xf>
    <xf numFmtId="0" fontId="14" fillId="30" borderId="18" xfId="25" applyFill="1" applyBorder="1" applyAlignment="1" applyProtection="1">
      <alignment horizontal="center" vertical="center"/>
      <protection locked="0"/>
    </xf>
    <xf numFmtId="0" fontId="14" fillId="30" borderId="10" xfId="25" applyFill="1" applyBorder="1" applyAlignment="1" applyProtection="1">
      <alignment horizontal="center" vertical="center"/>
      <protection locked="0"/>
    </xf>
    <xf numFmtId="0" fontId="25" fillId="0" borderId="0" xfId="25" applyFont="1" applyAlignment="1" applyProtection="1">
      <alignment horizontal="center" vertical="center"/>
      <protection locked="0"/>
    </xf>
    <xf numFmtId="0" fontId="14" fillId="32" borderId="18" xfId="25" applyFill="1" applyBorder="1" applyAlignment="1" applyProtection="1">
      <alignment horizontal="center" vertical="center" wrapText="1"/>
      <protection hidden="1"/>
    </xf>
    <xf numFmtId="0" fontId="14" fillId="32" borderId="12" xfId="25" applyFill="1" applyBorder="1" applyAlignment="1" applyProtection="1">
      <alignment horizontal="center" vertical="center" wrapText="1"/>
      <protection hidden="1"/>
    </xf>
    <xf numFmtId="0" fontId="14" fillId="32" borderId="10" xfId="25" applyFill="1" applyBorder="1" applyAlignment="1" applyProtection="1">
      <alignment horizontal="center" vertical="center" wrapText="1"/>
      <protection hidden="1"/>
    </xf>
    <xf numFmtId="0" fontId="14" fillId="3" borderId="24" xfId="25" applyFill="1" applyBorder="1" applyAlignment="1" applyProtection="1">
      <alignment horizontal="left" vertical="center" wrapText="1" indent="1"/>
      <protection hidden="1"/>
    </xf>
    <xf numFmtId="0" fontId="14" fillId="3" borderId="22" xfId="25" applyFill="1" applyBorder="1" applyAlignment="1" applyProtection="1">
      <alignment horizontal="left" vertical="center" wrapText="1" indent="1"/>
      <protection hidden="1"/>
    </xf>
    <xf numFmtId="0" fontId="14" fillId="3" borderId="26" xfId="25" applyFill="1" applyBorder="1" applyAlignment="1" applyProtection="1">
      <alignment horizontal="left" vertical="center" wrapText="1" indent="1"/>
      <protection hidden="1"/>
    </xf>
    <xf numFmtId="0" fontId="14" fillId="3" borderId="29" xfId="25" applyFill="1" applyBorder="1" applyAlignment="1" applyProtection="1">
      <alignment horizontal="left" vertical="center" wrapText="1" indent="1"/>
      <protection hidden="1"/>
    </xf>
    <xf numFmtId="3" fontId="14" fillId="30" borderId="24" xfId="25" applyNumberFormat="1" applyFill="1" applyBorder="1" applyAlignment="1" applyProtection="1">
      <alignment horizontal="left" vertical="center" wrapText="1" indent="1"/>
      <protection locked="0"/>
    </xf>
    <xf numFmtId="3" fontId="14" fillId="30" borderId="16" xfId="25" applyNumberFormat="1" applyFill="1" applyBorder="1" applyAlignment="1" applyProtection="1">
      <alignment horizontal="left" vertical="center" wrapText="1" indent="1"/>
      <protection locked="0"/>
    </xf>
    <xf numFmtId="2" fontId="14" fillId="3" borderId="18" xfId="25" applyNumberFormat="1" applyFill="1" applyBorder="1" applyAlignment="1" applyProtection="1">
      <alignment horizontal="left" vertical="center" wrapText="1" indent="1"/>
      <protection hidden="1"/>
    </xf>
    <xf numFmtId="2" fontId="14" fillId="3" borderId="12" xfId="25" applyNumberFormat="1" applyFill="1" applyBorder="1" applyAlignment="1" applyProtection="1">
      <alignment horizontal="left" vertical="center" wrapText="1" indent="1"/>
      <protection hidden="1"/>
    </xf>
    <xf numFmtId="0" fontId="14" fillId="3" borderId="18" xfId="25" applyFill="1" applyBorder="1" applyAlignment="1" applyProtection="1">
      <alignment horizontal="left" vertical="center" indent="1"/>
      <protection hidden="1"/>
    </xf>
    <xf numFmtId="0" fontId="14" fillId="3" borderId="62" xfId="25" applyFill="1" applyBorder="1" applyAlignment="1" applyProtection="1">
      <alignment horizontal="left" vertical="center" indent="1"/>
      <protection hidden="1"/>
    </xf>
    <xf numFmtId="0" fontId="14" fillId="3" borderId="43" xfId="25" applyFill="1" applyBorder="1" applyAlignment="1" applyProtection="1">
      <alignment horizontal="left" vertical="center" indent="1"/>
      <protection hidden="1"/>
    </xf>
    <xf numFmtId="0" fontId="14" fillId="3" borderId="12" xfId="25" applyFill="1" applyBorder="1" applyAlignment="1" applyProtection="1">
      <alignment horizontal="left" vertical="center" indent="1"/>
      <protection hidden="1"/>
    </xf>
    <xf numFmtId="0" fontId="14" fillId="3" borderId="10" xfId="25" applyFill="1" applyBorder="1" applyAlignment="1" applyProtection="1">
      <alignment horizontal="left" vertical="center" indent="1"/>
      <protection hidden="1"/>
    </xf>
    <xf numFmtId="0" fontId="14" fillId="0" borderId="0" xfId="0" applyFont="1" applyAlignment="1" applyProtection="1">
      <alignment horizontal="center" vertical="center" wrapText="1"/>
      <protection hidden="1"/>
    </xf>
    <xf numFmtId="49" fontId="14" fillId="3" borderId="24" xfId="25" applyNumberFormat="1" applyFill="1" applyBorder="1" applyAlignment="1" applyProtection="1">
      <alignment horizontal="left" vertical="center" wrapText="1" indent="1"/>
      <protection hidden="1"/>
    </xf>
    <xf numFmtId="0" fontId="14" fillId="3" borderId="22" xfId="0" applyFont="1" applyFill="1" applyBorder="1" applyAlignment="1" applyProtection="1">
      <alignment horizontal="left" vertical="center" wrapText="1" indent="1"/>
      <protection hidden="1"/>
    </xf>
    <xf numFmtId="0" fontId="14" fillId="3" borderId="25" xfId="0" applyFont="1" applyFill="1" applyBorder="1" applyAlignment="1" applyProtection="1">
      <alignment horizontal="left" vertical="center" wrapText="1" indent="1"/>
      <protection hidden="1"/>
    </xf>
    <xf numFmtId="0" fontId="14" fillId="3" borderId="26" xfId="0" applyFont="1" applyFill="1" applyBorder="1" applyAlignment="1" applyProtection="1">
      <alignment horizontal="left" vertical="center" wrapText="1" indent="1"/>
      <protection hidden="1"/>
    </xf>
    <xf numFmtId="0" fontId="14" fillId="3" borderId="29" xfId="0" applyFont="1" applyFill="1" applyBorder="1" applyAlignment="1" applyProtection="1">
      <alignment horizontal="left" vertical="center" wrapText="1" indent="1"/>
      <protection hidden="1"/>
    </xf>
    <xf numFmtId="0" fontId="14" fillId="3" borderId="21" xfId="0" applyFont="1" applyFill="1" applyBorder="1" applyAlignment="1" applyProtection="1">
      <alignment horizontal="left" vertical="center" wrapText="1" indent="1"/>
      <protection hidden="1"/>
    </xf>
    <xf numFmtId="2" fontId="16" fillId="3" borderId="18" xfId="25" applyNumberFormat="1" applyFont="1" applyFill="1" applyBorder="1" applyAlignment="1" applyProtection="1">
      <alignment horizontal="left" vertical="center" wrapText="1" indent="1"/>
      <protection hidden="1"/>
    </xf>
    <xf numFmtId="2" fontId="16" fillId="3" borderId="12" xfId="25" applyNumberFormat="1" applyFont="1" applyFill="1" applyBorder="1" applyAlignment="1" applyProtection="1">
      <alignment horizontal="left" vertical="center" wrapText="1" indent="1"/>
      <protection hidden="1"/>
    </xf>
    <xf numFmtId="0" fontId="14" fillId="0" borderId="17" xfId="25" applyBorder="1" applyAlignment="1">
      <alignment horizontal="left" vertical="center"/>
    </xf>
    <xf numFmtId="0" fontId="14" fillId="0" borderId="6" xfId="25" applyBorder="1" applyAlignment="1">
      <alignment horizontal="left" vertical="center"/>
    </xf>
    <xf numFmtId="0" fontId="14" fillId="32" borderId="17" xfId="171" applyFill="1" applyBorder="1" applyAlignment="1">
      <alignment horizontal="left" vertical="center" indent="1"/>
    </xf>
    <xf numFmtId="3" fontId="14" fillId="30" borderId="26" xfId="25" applyNumberFormat="1" applyFill="1" applyBorder="1" applyAlignment="1" applyProtection="1">
      <alignment horizontal="left" vertical="center" wrapText="1" indent="1"/>
      <protection locked="0"/>
    </xf>
    <xf numFmtId="2" fontId="14" fillId="3" borderId="10" xfId="25" applyNumberFormat="1" applyFill="1" applyBorder="1" applyAlignment="1" applyProtection="1">
      <alignment horizontal="left" vertical="center" wrapText="1" indent="1"/>
      <protection hidden="1"/>
    </xf>
    <xf numFmtId="0" fontId="16" fillId="3" borderId="18" xfId="31" applyFont="1" applyFill="1" applyBorder="1" applyAlignment="1" applyProtection="1">
      <alignment horizontal="left" vertical="center" wrapText="1" indent="1"/>
      <protection hidden="1"/>
    </xf>
    <xf numFmtId="0" fontId="16" fillId="3" borderId="12" xfId="171" applyFont="1" applyFill="1" applyBorder="1" applyAlignment="1" applyProtection="1">
      <alignment horizontal="left" vertical="center" wrapText="1" indent="1"/>
      <protection hidden="1"/>
    </xf>
    <xf numFmtId="0" fontId="16" fillId="3" borderId="10" xfId="171" applyFont="1" applyFill="1" applyBorder="1" applyAlignment="1" applyProtection="1">
      <alignment horizontal="left" vertical="center" wrapText="1" indent="1"/>
      <protection hidden="1"/>
    </xf>
    <xf numFmtId="0" fontId="16" fillId="3" borderId="24" xfId="31" applyFont="1" applyFill="1" applyBorder="1" applyAlignment="1" applyProtection="1">
      <alignment horizontal="left" vertical="center" wrapText="1" indent="1"/>
      <protection hidden="1"/>
    </xf>
    <xf numFmtId="0" fontId="16" fillId="3" borderId="25" xfId="31" applyFont="1" applyFill="1" applyBorder="1" applyAlignment="1" applyProtection="1">
      <alignment horizontal="left" vertical="center" wrapText="1" indent="1"/>
      <protection hidden="1"/>
    </xf>
    <xf numFmtId="0" fontId="16" fillId="3" borderId="16" xfId="31" applyFont="1" applyFill="1" applyBorder="1" applyAlignment="1" applyProtection="1">
      <alignment horizontal="left" vertical="center" wrapText="1" indent="1"/>
      <protection hidden="1"/>
    </xf>
    <xf numFmtId="0" fontId="16" fillId="3" borderId="28" xfId="31" applyFont="1" applyFill="1" applyBorder="1" applyAlignment="1" applyProtection="1">
      <alignment horizontal="left" vertical="center" wrapText="1" indent="1"/>
      <protection hidden="1"/>
    </xf>
    <xf numFmtId="0" fontId="16" fillId="3" borderId="26" xfId="31" applyFont="1" applyFill="1" applyBorder="1" applyAlignment="1" applyProtection="1">
      <alignment horizontal="left" vertical="center" wrapText="1" indent="1"/>
      <protection hidden="1"/>
    </xf>
    <xf numFmtId="0" fontId="16" fillId="3" borderId="21" xfId="31" applyFont="1" applyFill="1" applyBorder="1" applyAlignment="1" applyProtection="1">
      <alignment horizontal="left" vertical="center" wrapText="1" indent="1"/>
      <protection hidden="1"/>
    </xf>
    <xf numFmtId="0" fontId="14" fillId="3" borderId="5" xfId="25" applyFill="1" applyBorder="1" applyAlignment="1" applyProtection="1">
      <alignment horizontal="center" vertical="center" wrapText="1"/>
      <protection hidden="1"/>
    </xf>
    <xf numFmtId="0" fontId="14" fillId="3" borderId="6" xfId="25" applyFill="1" applyBorder="1" applyAlignment="1" applyProtection="1">
      <alignment horizontal="center" vertical="center" wrapText="1"/>
      <protection hidden="1"/>
    </xf>
    <xf numFmtId="0" fontId="14" fillId="3" borderId="17" xfId="25" applyFill="1" applyBorder="1" applyAlignment="1" applyProtection="1">
      <alignment horizontal="center" vertical="center" wrapText="1"/>
      <protection hidden="1"/>
    </xf>
    <xf numFmtId="0" fontId="16" fillId="3" borderId="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0" xfId="0" applyFont="1" applyFill="1" applyBorder="1" applyAlignment="1">
      <alignment horizontal="center" vertical="center" wrapText="1"/>
    </xf>
    <xf numFmtId="4" fontId="14" fillId="4" borderId="18" xfId="25" applyNumberFormat="1" applyFill="1" applyBorder="1" applyAlignment="1" applyProtection="1">
      <alignment horizontal="center" vertical="center" wrapText="1"/>
      <protection locked="0"/>
    </xf>
    <xf numFmtId="4" fontId="14" fillId="4" borderId="10" xfId="25" applyNumberFormat="1" applyFill="1" applyBorder="1" applyAlignment="1" applyProtection="1">
      <alignment horizontal="center" vertical="center" wrapText="1"/>
      <protection locked="0"/>
    </xf>
    <xf numFmtId="4" fontId="14" fillId="4" borderId="25" xfId="25" applyNumberFormat="1" applyFill="1" applyBorder="1" applyAlignment="1" applyProtection="1">
      <alignment horizontal="center" vertical="center" wrapText="1"/>
      <protection locked="0"/>
    </xf>
    <xf numFmtId="4" fontId="14" fillId="4" borderId="21" xfId="25" applyNumberFormat="1" applyFill="1" applyBorder="1" applyAlignment="1" applyProtection="1">
      <alignment horizontal="center" vertical="center" wrapText="1"/>
      <protection locked="0"/>
    </xf>
    <xf numFmtId="0" fontId="14" fillId="3" borderId="12" xfId="25" applyFill="1" applyBorder="1" applyAlignment="1" applyProtection="1">
      <alignment horizontal="center" vertical="center" wrapText="1"/>
      <protection hidden="1"/>
    </xf>
    <xf numFmtId="0" fontId="54" fillId="32" borderId="24" xfId="1343" applyFont="1" applyFill="1" applyBorder="1" applyAlignment="1">
      <alignment horizontal="center" vertical="center"/>
    </xf>
    <xf numFmtId="0" fontId="54" fillId="32" borderId="22" xfId="1343" applyFont="1" applyFill="1" applyBorder="1" applyAlignment="1">
      <alignment horizontal="center" vertical="center"/>
    </xf>
    <xf numFmtId="1" fontId="14" fillId="3" borderId="1" xfId="1343" applyNumberFormat="1" applyFont="1" applyFill="1" applyBorder="1" applyAlignment="1" applyProtection="1">
      <alignment horizontal="center" vertical="center" wrapText="1"/>
      <protection hidden="1"/>
    </xf>
    <xf numFmtId="164" fontId="14" fillId="3" borderId="24" xfId="1343" applyNumberFormat="1" applyFont="1" applyFill="1" applyBorder="1" applyAlignment="1" applyProtection="1">
      <alignment horizontal="center" vertical="center" wrapText="1"/>
      <protection hidden="1"/>
    </xf>
    <xf numFmtId="164" fontId="14" fillId="3" borderId="25" xfId="1343" applyNumberFormat="1" applyFont="1" applyFill="1" applyBorder="1" applyAlignment="1" applyProtection="1">
      <alignment horizontal="center" vertical="center" wrapText="1"/>
      <protection hidden="1"/>
    </xf>
    <xf numFmtId="164" fontId="14" fillId="3" borderId="26" xfId="1343" applyNumberFormat="1" applyFont="1" applyFill="1" applyBorder="1" applyAlignment="1" applyProtection="1">
      <alignment horizontal="center" vertical="center" wrapText="1"/>
      <protection hidden="1"/>
    </xf>
    <xf numFmtId="164" fontId="14" fillId="3" borderId="21" xfId="1343" applyNumberFormat="1" applyFont="1" applyFill="1" applyBorder="1" applyAlignment="1" applyProtection="1">
      <alignment horizontal="center" vertical="center" wrapText="1"/>
      <protection hidden="1"/>
    </xf>
    <xf numFmtId="164" fontId="14" fillId="3" borderId="18" xfId="1343" applyNumberFormat="1" applyFont="1" applyFill="1" applyBorder="1" applyAlignment="1" applyProtection="1">
      <alignment horizontal="center" vertical="center" wrapText="1"/>
      <protection hidden="1"/>
    </xf>
    <xf numFmtId="164" fontId="14" fillId="3" borderId="10" xfId="1343" applyNumberFormat="1" applyFont="1" applyFill="1" applyBorder="1" applyAlignment="1" applyProtection="1">
      <alignment horizontal="center" vertical="center" wrapText="1"/>
      <protection hidden="1"/>
    </xf>
    <xf numFmtId="164" fontId="14" fillId="32" borderId="18" xfId="1343" applyNumberFormat="1" applyFont="1" applyFill="1" applyBorder="1" applyAlignment="1" applyProtection="1">
      <alignment horizontal="center" vertical="center" wrapText="1"/>
      <protection hidden="1"/>
    </xf>
    <xf numFmtId="164" fontId="14" fillId="32" borderId="10" xfId="1343" applyNumberFormat="1" applyFont="1" applyFill="1" applyBorder="1" applyAlignment="1" applyProtection="1">
      <alignment horizontal="center" vertical="center" wrapText="1"/>
      <protection hidden="1"/>
    </xf>
    <xf numFmtId="0" fontId="54" fillId="32" borderId="5" xfId="1343" applyFont="1" applyFill="1" applyBorder="1" applyAlignment="1">
      <alignment horizontal="center" vertical="center"/>
    </xf>
    <xf numFmtId="0" fontId="54" fillId="32" borderId="17" xfId="1343" applyFont="1" applyFill="1" applyBorder="1" applyAlignment="1">
      <alignment horizontal="center" vertical="center"/>
    </xf>
    <xf numFmtId="0" fontId="54" fillId="32" borderId="6" xfId="1343" applyFont="1" applyFill="1" applyBorder="1" applyAlignment="1">
      <alignment horizontal="center" vertical="center"/>
    </xf>
    <xf numFmtId="0" fontId="54" fillId="32" borderId="24" xfId="1343" applyFont="1" applyFill="1" applyBorder="1" applyAlignment="1">
      <alignment horizontal="center" vertical="center" wrapText="1"/>
    </xf>
    <xf numFmtId="0" fontId="54" fillId="32" borderId="25" xfId="1343" applyFont="1" applyFill="1" applyBorder="1" applyAlignment="1">
      <alignment horizontal="center" vertical="center" wrapText="1"/>
    </xf>
    <xf numFmtId="0" fontId="54" fillId="32" borderId="26" xfId="1343" applyFont="1" applyFill="1" applyBorder="1" applyAlignment="1">
      <alignment horizontal="center" vertical="center" wrapText="1"/>
    </xf>
    <xf numFmtId="0" fontId="54" fillId="32" borderId="21" xfId="1343" applyFont="1" applyFill="1" applyBorder="1" applyAlignment="1">
      <alignment horizontal="center" vertical="center" wrapText="1"/>
    </xf>
    <xf numFmtId="0" fontId="54" fillId="32" borderId="22" xfId="1343" applyFont="1" applyFill="1" applyBorder="1" applyAlignment="1">
      <alignment horizontal="center" vertical="center" wrapText="1"/>
    </xf>
    <xf numFmtId="0" fontId="54" fillId="32" borderId="29" xfId="1343" applyFont="1" applyFill="1" applyBorder="1" applyAlignment="1">
      <alignment horizontal="center" vertical="center" wrapText="1"/>
    </xf>
    <xf numFmtId="2" fontId="16" fillId="32" borderId="18" xfId="25" applyNumberFormat="1" applyFont="1" applyFill="1" applyBorder="1" applyAlignment="1" applyProtection="1">
      <alignment horizontal="center" vertical="center" wrapText="1"/>
      <protection hidden="1"/>
    </xf>
    <xf numFmtId="2" fontId="16" fillId="32" borderId="12" xfId="25" applyNumberFormat="1" applyFont="1" applyFill="1" applyBorder="1" applyAlignment="1" applyProtection="1">
      <alignment horizontal="center" vertical="center" wrapText="1"/>
      <protection hidden="1"/>
    </xf>
    <xf numFmtId="2" fontId="16" fillId="32" borderId="10" xfId="25" applyNumberFormat="1" applyFont="1" applyFill="1" applyBorder="1" applyAlignment="1" applyProtection="1">
      <alignment horizontal="center" vertical="center" wrapText="1"/>
      <protection hidden="1"/>
    </xf>
    <xf numFmtId="0" fontId="16" fillId="32" borderId="24" xfId="25" applyFont="1" applyFill="1" applyBorder="1" applyAlignment="1" applyProtection="1">
      <alignment horizontal="center" vertical="center" wrapText="1"/>
      <protection hidden="1"/>
    </xf>
    <xf numFmtId="0" fontId="16" fillId="32" borderId="25" xfId="25" applyFont="1" applyFill="1" applyBorder="1" applyAlignment="1" applyProtection="1">
      <alignment horizontal="center" vertical="center" wrapText="1"/>
      <protection hidden="1"/>
    </xf>
    <xf numFmtId="0" fontId="16" fillId="32" borderId="16" xfId="25" applyFont="1" applyFill="1" applyBorder="1" applyAlignment="1" applyProtection="1">
      <alignment horizontal="center" vertical="center" wrapText="1"/>
      <protection hidden="1"/>
    </xf>
    <xf numFmtId="0" fontId="16" fillId="32" borderId="28" xfId="25" applyFont="1" applyFill="1" applyBorder="1" applyAlignment="1" applyProtection="1">
      <alignment horizontal="center" vertical="center" wrapText="1"/>
      <protection hidden="1"/>
    </xf>
    <xf numFmtId="0" fontId="16" fillId="32" borderId="26" xfId="25" applyFont="1" applyFill="1" applyBorder="1" applyAlignment="1" applyProtection="1">
      <alignment horizontal="center" vertical="center" wrapText="1"/>
      <protection hidden="1"/>
    </xf>
    <xf numFmtId="0" fontId="16" fillId="32" borderId="21" xfId="25" applyFont="1" applyFill="1" applyBorder="1" applyAlignment="1" applyProtection="1">
      <alignment horizontal="center" vertical="center" wrapText="1"/>
      <protection hidden="1"/>
    </xf>
    <xf numFmtId="0" fontId="12" fillId="2" borderId="5" xfId="171" applyFont="1" applyFill="1" applyBorder="1" applyAlignment="1" applyProtection="1">
      <alignment horizontal="left" vertical="center" indent="1"/>
      <protection hidden="1"/>
    </xf>
    <xf numFmtId="0" fontId="12" fillId="2" borderId="17" xfId="171" applyFont="1" applyFill="1" applyBorder="1" applyAlignment="1" applyProtection="1">
      <alignment horizontal="left" vertical="center" indent="1"/>
      <protection hidden="1"/>
    </xf>
    <xf numFmtId="0" fontId="12" fillId="2" borderId="6" xfId="171" applyFont="1" applyFill="1" applyBorder="1" applyAlignment="1" applyProtection="1">
      <alignment horizontal="left" vertical="center" indent="1"/>
      <protection hidden="1"/>
    </xf>
    <xf numFmtId="0" fontId="25" fillId="0" borderId="16" xfId="0" applyFont="1" applyBorder="1" applyAlignment="1" applyProtection="1">
      <alignment horizontal="center" wrapText="1"/>
      <protection hidden="1"/>
    </xf>
    <xf numFmtId="0" fontId="25" fillId="0" borderId="0" xfId="0" applyFont="1" applyAlignment="1" applyProtection="1">
      <alignment horizontal="center" wrapText="1"/>
      <protection hidden="1"/>
    </xf>
    <xf numFmtId="0" fontId="25" fillId="0" borderId="16"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1" fontId="14" fillId="3" borderId="18" xfId="0" applyNumberFormat="1" applyFont="1" applyFill="1" applyBorder="1" applyAlignment="1" applyProtection="1">
      <alignment horizontal="center" vertical="center" wrapText="1"/>
      <protection hidden="1"/>
    </xf>
    <xf numFmtId="1" fontId="14" fillId="3" borderId="10" xfId="0" applyNumberFormat="1" applyFont="1" applyFill="1" applyBorder="1" applyAlignment="1" applyProtection="1">
      <alignment horizontal="center" vertical="center" wrapText="1"/>
      <protection hidden="1"/>
    </xf>
    <xf numFmtId="164" fontId="14" fillId="30" borderId="18" xfId="0" applyNumberFormat="1" applyFont="1" applyFill="1" applyBorder="1" applyAlignment="1" applyProtection="1">
      <alignment horizontal="center" vertical="center"/>
      <protection locked="0"/>
    </xf>
    <xf numFmtId="164" fontId="14" fillId="30" borderId="12" xfId="0" applyNumberFormat="1" applyFont="1" applyFill="1" applyBorder="1" applyAlignment="1" applyProtection="1">
      <alignment horizontal="center" vertical="center"/>
      <protection locked="0"/>
    </xf>
    <xf numFmtId="164" fontId="14" fillId="30" borderId="10" xfId="0" applyNumberFormat="1" applyFont="1" applyFill="1" applyBorder="1" applyAlignment="1" applyProtection="1">
      <alignment horizontal="center" vertical="center"/>
      <protection locked="0"/>
    </xf>
    <xf numFmtId="164" fontId="14" fillId="4" borderId="18" xfId="0" applyNumberFormat="1" applyFont="1" applyFill="1" applyBorder="1" applyAlignment="1" applyProtection="1">
      <alignment horizontal="center" vertical="center"/>
      <protection locked="0"/>
    </xf>
    <xf numFmtId="164" fontId="14" fillId="4" borderId="12" xfId="0" applyNumberFormat="1" applyFont="1" applyFill="1" applyBorder="1" applyAlignment="1" applyProtection="1">
      <alignment horizontal="center" vertical="center"/>
      <protection locked="0"/>
    </xf>
    <xf numFmtId="164" fontId="14" fillId="4" borderId="10" xfId="0" applyNumberFormat="1" applyFont="1" applyFill="1" applyBorder="1" applyAlignment="1" applyProtection="1">
      <alignment horizontal="center" vertical="center"/>
      <protection locked="0"/>
    </xf>
    <xf numFmtId="0" fontId="14" fillId="3" borderId="18" xfId="0" applyFont="1" applyFill="1" applyBorder="1" applyAlignment="1" applyProtection="1">
      <alignment horizontal="left" vertical="center" indent="1"/>
      <protection hidden="1"/>
    </xf>
    <xf numFmtId="0" fontId="14" fillId="3" borderId="12" xfId="0" applyFont="1" applyFill="1" applyBorder="1" applyAlignment="1" applyProtection="1">
      <alignment horizontal="left" vertical="center" indent="1"/>
      <protection hidden="1"/>
    </xf>
    <xf numFmtId="0" fontId="14" fillId="3" borderId="10" xfId="0" applyFont="1" applyFill="1" applyBorder="1" applyAlignment="1" applyProtection="1">
      <alignment horizontal="left" vertical="center" indent="1"/>
      <protection hidden="1"/>
    </xf>
    <xf numFmtId="0" fontId="0" fillId="3" borderId="10" xfId="0" applyFill="1" applyBorder="1" applyAlignment="1" applyProtection="1">
      <alignment horizontal="center" vertical="center" wrapText="1"/>
      <protection hidden="1"/>
    </xf>
    <xf numFmtId="1" fontId="14" fillId="32" borderId="18" xfId="0" applyNumberFormat="1" applyFont="1" applyFill="1" applyBorder="1" applyAlignment="1" applyProtection="1">
      <alignment horizontal="center" vertical="center" wrapText="1"/>
      <protection hidden="1"/>
    </xf>
    <xf numFmtId="0" fontId="0" fillId="32" borderId="10" xfId="0" applyFill="1" applyBorder="1" applyAlignment="1" applyProtection="1">
      <alignment horizontal="center" vertical="center" wrapText="1"/>
      <protection hidden="1"/>
    </xf>
    <xf numFmtId="0" fontId="14" fillId="3" borderId="11" xfId="0" applyFont="1" applyFill="1" applyBorder="1" applyAlignment="1" applyProtection="1">
      <alignment horizontal="left" vertical="center" wrapText="1" indent="1"/>
      <protection hidden="1"/>
    </xf>
    <xf numFmtId="0" fontId="14" fillId="3" borderId="4" xfId="0" applyFont="1" applyFill="1" applyBorder="1" applyAlignment="1" applyProtection="1">
      <alignment horizontal="left" vertical="center" wrapText="1" indent="1"/>
      <protection hidden="1"/>
    </xf>
    <xf numFmtId="0" fontId="14" fillId="3" borderId="14" xfId="0" applyFont="1" applyFill="1" applyBorder="1" applyAlignment="1" applyProtection="1">
      <alignment horizontal="left" vertical="center" wrapText="1" indent="1"/>
      <protection hidden="1"/>
    </xf>
    <xf numFmtId="0" fontId="16" fillId="3" borderId="24" xfId="0" applyFont="1" applyFill="1" applyBorder="1" applyAlignment="1" applyProtection="1">
      <alignment horizontal="left" vertical="center" wrapText="1" indent="1"/>
      <protection hidden="1"/>
    </xf>
    <xf numFmtId="0" fontId="16" fillId="3" borderId="25" xfId="0" applyFont="1" applyFill="1" applyBorder="1" applyAlignment="1" applyProtection="1">
      <alignment horizontal="left" vertical="center" wrapText="1" indent="1"/>
      <protection hidden="1"/>
    </xf>
    <xf numFmtId="0" fontId="16" fillId="3" borderId="16" xfId="0" applyFont="1" applyFill="1" applyBorder="1" applyAlignment="1" applyProtection="1">
      <alignment horizontal="left" vertical="center" wrapText="1" indent="1"/>
      <protection hidden="1"/>
    </xf>
    <xf numFmtId="0" fontId="16" fillId="3" borderId="28" xfId="0" applyFont="1" applyFill="1" applyBorder="1" applyAlignment="1" applyProtection="1">
      <alignment horizontal="left" vertical="center" wrapText="1" indent="1"/>
      <protection hidden="1"/>
    </xf>
    <xf numFmtId="0" fontId="16" fillId="3" borderId="26" xfId="0" applyFont="1" applyFill="1" applyBorder="1" applyAlignment="1" applyProtection="1">
      <alignment horizontal="left" vertical="center" wrapText="1" indent="1"/>
      <protection hidden="1"/>
    </xf>
    <xf numFmtId="0" fontId="16" fillId="3" borderId="21" xfId="0" applyFont="1" applyFill="1" applyBorder="1" applyAlignment="1" applyProtection="1">
      <alignment horizontal="left" vertical="center" wrapText="1" indent="1"/>
      <protection hidden="1"/>
    </xf>
    <xf numFmtId="164" fontId="14" fillId="3" borderId="18" xfId="0" applyNumberFormat="1" applyFont="1" applyFill="1" applyBorder="1" applyAlignment="1" applyProtection="1">
      <alignment horizontal="left" vertical="center" wrapText="1" indent="1"/>
      <protection hidden="1"/>
    </xf>
    <xf numFmtId="0" fontId="0" fillId="0" borderId="10" xfId="0" applyBorder="1" applyAlignment="1">
      <alignment horizontal="left" vertical="center" wrapText="1" indent="1"/>
    </xf>
    <xf numFmtId="164" fontId="14" fillId="3" borderId="18" xfId="0" applyNumberFormat="1" applyFont="1" applyFill="1" applyBorder="1" applyAlignment="1" applyProtection="1">
      <alignment horizontal="center" vertical="center" wrapText="1"/>
      <protection hidden="1"/>
    </xf>
    <xf numFmtId="164" fontId="14" fillId="3" borderId="12" xfId="0" applyNumberFormat="1" applyFont="1" applyFill="1" applyBorder="1" applyAlignment="1" applyProtection="1">
      <alignment horizontal="center" vertical="center" wrapText="1"/>
      <protection hidden="1"/>
    </xf>
    <xf numFmtId="164" fontId="14" fillId="3" borderId="10" xfId="0" applyNumberFormat="1" applyFont="1" applyFill="1" applyBorder="1" applyAlignment="1" applyProtection="1">
      <alignment horizontal="center" vertical="center" wrapText="1"/>
      <protection hidden="1"/>
    </xf>
    <xf numFmtId="0" fontId="0" fillId="3" borderId="18" xfId="0" applyFill="1" applyBorder="1" applyAlignment="1" applyProtection="1">
      <alignment horizontal="center" vertical="center" wrapText="1"/>
      <protection hidden="1"/>
    </xf>
    <xf numFmtId="0" fontId="54" fillId="32" borderId="1" xfId="1343" applyFont="1" applyFill="1" applyBorder="1" applyAlignment="1">
      <alignment horizontal="center" vertical="center" wrapText="1"/>
    </xf>
    <xf numFmtId="49" fontId="16" fillId="3" borderId="5" xfId="25" applyNumberFormat="1" applyFont="1" applyFill="1" applyBorder="1" applyAlignment="1" applyProtection="1">
      <alignment horizontal="left" vertical="center" wrapText="1" indent="1"/>
      <protection hidden="1"/>
    </xf>
    <xf numFmtId="49" fontId="16" fillId="3" borderId="17" xfId="25" applyNumberFormat="1" applyFont="1" applyFill="1" applyBorder="1" applyAlignment="1" applyProtection="1">
      <alignment horizontal="left" vertical="center" wrapText="1" indent="1"/>
      <protection hidden="1"/>
    </xf>
    <xf numFmtId="49" fontId="16" fillId="3" borderId="6" xfId="25" applyNumberFormat="1" applyFont="1" applyFill="1" applyBorder="1" applyAlignment="1" applyProtection="1">
      <alignment horizontal="left" vertical="center" wrapText="1" indent="1"/>
      <protection hidden="1"/>
    </xf>
    <xf numFmtId="49" fontId="16" fillId="3" borderId="24" xfId="25" applyNumberFormat="1" applyFont="1" applyFill="1" applyBorder="1" applyAlignment="1" applyProtection="1">
      <alignment horizontal="center" vertical="center" wrapText="1"/>
      <protection hidden="1"/>
    </xf>
    <xf numFmtId="49" fontId="16" fillId="3" borderId="25" xfId="25" applyNumberFormat="1" applyFont="1" applyFill="1" applyBorder="1" applyAlignment="1" applyProtection="1">
      <alignment horizontal="center" vertical="center" wrapText="1"/>
      <protection hidden="1"/>
    </xf>
    <xf numFmtId="49" fontId="16" fillId="3" borderId="16" xfId="25" applyNumberFormat="1" applyFont="1" applyFill="1" applyBorder="1" applyAlignment="1" applyProtection="1">
      <alignment horizontal="center" vertical="center" wrapText="1"/>
      <protection hidden="1"/>
    </xf>
    <xf numFmtId="49" fontId="16" fillId="3" borderId="28" xfId="25" applyNumberFormat="1" applyFont="1" applyFill="1" applyBorder="1" applyAlignment="1" applyProtection="1">
      <alignment horizontal="center" vertical="center" wrapText="1"/>
      <protection hidden="1"/>
    </xf>
    <xf numFmtId="49" fontId="16" fillId="3" borderId="26" xfId="25" applyNumberFormat="1" applyFont="1" applyFill="1" applyBorder="1" applyAlignment="1" applyProtection="1">
      <alignment horizontal="center" vertical="center" wrapText="1"/>
      <protection hidden="1"/>
    </xf>
    <xf numFmtId="49" fontId="16" fillId="3" borderId="21" xfId="25" applyNumberFormat="1" applyFont="1" applyFill="1" applyBorder="1" applyAlignment="1" applyProtection="1">
      <alignment horizontal="center" vertical="center" wrapText="1"/>
      <protection hidden="1"/>
    </xf>
    <xf numFmtId="165" fontId="14" fillId="3" borderId="5" xfId="25" applyNumberFormat="1" applyFill="1" applyBorder="1" applyAlignment="1" applyProtection="1">
      <alignment horizontal="center" vertical="center" wrapText="1"/>
      <protection hidden="1"/>
    </xf>
    <xf numFmtId="165" fontId="14" fillId="3" borderId="6" xfId="25" applyNumberFormat="1" applyFill="1" applyBorder="1" applyAlignment="1" applyProtection="1">
      <alignment horizontal="center" vertical="center" wrapText="1"/>
      <protection hidden="1"/>
    </xf>
    <xf numFmtId="0" fontId="12" fillId="2" borderId="5" xfId="25" applyFont="1" applyFill="1" applyBorder="1" applyAlignment="1" applyProtection="1">
      <alignment horizontal="left" vertical="center" wrapText="1" indent="1"/>
      <protection hidden="1"/>
    </xf>
    <xf numFmtId="0" fontId="13" fillId="0" borderId="17" xfId="25" applyFont="1" applyBorder="1" applyAlignment="1" applyProtection="1">
      <alignment horizontal="left" vertical="center" wrapText="1" indent="1"/>
      <protection hidden="1"/>
    </xf>
    <xf numFmtId="0" fontId="13" fillId="0" borderId="6" xfId="25" applyFont="1" applyBorder="1" applyAlignment="1" applyProtection="1">
      <alignment horizontal="left" vertical="center" wrapText="1" indent="1"/>
      <protection hidden="1"/>
    </xf>
    <xf numFmtId="1" fontId="12" fillId="2" borderId="5" xfId="25" applyNumberFormat="1" applyFont="1" applyFill="1" applyBorder="1" applyAlignment="1" applyProtection="1">
      <alignment horizontal="left" vertical="center" wrapText="1" indent="1"/>
      <protection hidden="1"/>
    </xf>
    <xf numFmtId="0" fontId="14" fillId="0" borderId="17" xfId="25" applyBorder="1" applyAlignment="1" applyProtection="1">
      <alignment horizontal="left" vertical="center" wrapText="1" indent="1"/>
      <protection hidden="1"/>
    </xf>
    <xf numFmtId="0" fontId="14" fillId="0" borderId="6" xfId="25" applyBorder="1" applyAlignment="1" applyProtection="1">
      <alignment horizontal="left" vertical="center" wrapText="1" indent="1"/>
      <protection hidden="1"/>
    </xf>
    <xf numFmtId="49" fontId="14" fillId="3" borderId="24" xfId="25" applyNumberFormat="1" applyFill="1" applyBorder="1" applyAlignment="1" applyProtection="1">
      <alignment horizontal="center" vertical="center" wrapText="1"/>
      <protection hidden="1"/>
    </xf>
    <xf numFmtId="49" fontId="14" fillId="3" borderId="25" xfId="25" applyNumberFormat="1" applyFill="1" applyBorder="1" applyAlignment="1" applyProtection="1">
      <alignment horizontal="center" vertical="center" wrapText="1"/>
      <protection hidden="1"/>
    </xf>
    <xf numFmtId="49" fontId="14" fillId="3" borderId="16" xfId="25" applyNumberFormat="1" applyFill="1" applyBorder="1" applyAlignment="1" applyProtection="1">
      <alignment horizontal="center" vertical="center" wrapText="1"/>
      <protection hidden="1"/>
    </xf>
    <xf numFmtId="49" fontId="14" fillId="3" borderId="28" xfId="25" applyNumberFormat="1" applyFill="1" applyBorder="1" applyAlignment="1" applyProtection="1">
      <alignment horizontal="center" vertical="center" wrapText="1"/>
      <protection hidden="1"/>
    </xf>
    <xf numFmtId="49" fontId="14" fillId="3" borderId="26" xfId="25" applyNumberFormat="1" applyFill="1" applyBorder="1" applyAlignment="1" applyProtection="1">
      <alignment horizontal="center" vertical="center" wrapText="1"/>
      <protection hidden="1"/>
    </xf>
    <xf numFmtId="49" fontId="14" fillId="3" borderId="21" xfId="25" applyNumberFormat="1" applyFill="1" applyBorder="1" applyAlignment="1" applyProtection="1">
      <alignment horizontal="center" vertical="center" wrapText="1"/>
      <protection hidden="1"/>
    </xf>
    <xf numFmtId="49" fontId="14" fillId="3" borderId="18" xfId="25" applyNumberFormat="1" applyFill="1" applyBorder="1" applyAlignment="1" applyProtection="1">
      <alignment horizontal="center" vertical="center"/>
      <protection hidden="1"/>
    </xf>
    <xf numFmtId="49" fontId="14" fillId="3" borderId="12" xfId="25" applyNumberFormat="1" applyFill="1" applyBorder="1" applyAlignment="1" applyProtection="1">
      <alignment horizontal="center" vertical="center"/>
      <protection hidden="1"/>
    </xf>
    <xf numFmtId="49" fontId="14" fillId="3" borderId="10" xfId="25" applyNumberFormat="1" applyFill="1" applyBorder="1" applyAlignment="1" applyProtection="1">
      <alignment horizontal="center" vertical="center"/>
      <protection hidden="1"/>
    </xf>
    <xf numFmtId="164" fontId="14" fillId="5" borderId="24" xfId="0" applyNumberFormat="1" applyFont="1" applyFill="1" applyBorder="1" applyAlignment="1" applyProtection="1">
      <alignment horizontal="right" vertical="center"/>
      <protection hidden="1"/>
    </xf>
    <xf numFmtId="0" fontId="0" fillId="0" borderId="22" xfId="0" applyBorder="1" applyAlignment="1">
      <alignment horizontal="right" vertical="center"/>
    </xf>
    <xf numFmtId="0" fontId="0" fillId="0" borderId="25"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28" xfId="0" applyBorder="1" applyAlignment="1">
      <alignment horizontal="right" vertical="center"/>
    </xf>
    <xf numFmtId="0" fontId="0" fillId="0" borderId="26" xfId="0" applyBorder="1" applyAlignment="1">
      <alignment horizontal="right" vertical="center"/>
    </xf>
    <xf numFmtId="0" fontId="0" fillId="0" borderId="29" xfId="0" applyBorder="1" applyAlignment="1">
      <alignment horizontal="right" vertical="center"/>
    </xf>
    <xf numFmtId="0" fontId="0" fillId="0" borderId="21" xfId="0" applyBorder="1" applyAlignment="1">
      <alignment horizontal="right" vertical="center"/>
    </xf>
    <xf numFmtId="0" fontId="14" fillId="3" borderId="3" xfId="0" applyFont="1" applyFill="1" applyBorder="1" applyAlignment="1" applyProtection="1">
      <alignment horizontal="left" vertical="center" wrapText="1" indent="1"/>
      <protection hidden="1"/>
    </xf>
    <xf numFmtId="0" fontId="14" fillId="3" borderId="14" xfId="0" applyFont="1" applyFill="1" applyBorder="1" applyAlignment="1" applyProtection="1">
      <alignment horizontal="left" vertical="center" indent="1"/>
      <protection hidden="1"/>
    </xf>
    <xf numFmtId="0" fontId="14" fillId="3" borderId="11" xfId="0" applyFont="1" applyFill="1" applyBorder="1" applyAlignment="1" applyProtection="1">
      <alignment horizontal="left" vertical="center" indent="1"/>
      <protection hidden="1"/>
    </xf>
    <xf numFmtId="0" fontId="14" fillId="3" borderId="4" xfId="0" applyFont="1" applyFill="1" applyBorder="1" applyAlignment="1" applyProtection="1">
      <alignment horizontal="left" vertical="center" indent="1"/>
      <protection hidden="1"/>
    </xf>
    <xf numFmtId="0" fontId="14" fillId="3" borderId="13" xfId="0" applyFont="1" applyFill="1" applyBorder="1" applyAlignment="1" applyProtection="1">
      <alignment horizontal="left" vertical="center" indent="1"/>
      <protection hidden="1"/>
    </xf>
    <xf numFmtId="0" fontId="14" fillId="3" borderId="5" xfId="0" applyFont="1" applyFill="1" applyBorder="1" applyAlignment="1" applyProtection="1">
      <alignment horizontal="center" vertical="center" wrapText="1"/>
      <protection hidden="1"/>
    </xf>
    <xf numFmtId="0" fontId="14" fillId="3" borderId="6"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protection hidden="1"/>
    </xf>
    <xf numFmtId="0" fontId="14" fillId="3" borderId="17" xfId="0"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4" fillId="3" borderId="18" xfId="0"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14" fillId="3" borderId="15"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4" fillId="3" borderId="39" xfId="0" applyFont="1" applyFill="1" applyBorder="1" applyAlignment="1" applyProtection="1">
      <alignment horizontal="center" vertical="center"/>
      <protection hidden="1"/>
    </xf>
    <xf numFmtId="0" fontId="14" fillId="3" borderId="27" xfId="0" applyFont="1" applyFill="1" applyBorder="1" applyAlignment="1" applyProtection="1">
      <alignment horizontal="center" vertical="center"/>
      <protection hidden="1"/>
    </xf>
    <xf numFmtId="49" fontId="16" fillId="3" borderId="5" xfId="0" applyNumberFormat="1" applyFont="1" applyFill="1" applyBorder="1" applyAlignment="1" applyProtection="1">
      <alignment horizontal="center" vertical="center"/>
      <protection hidden="1"/>
    </xf>
    <xf numFmtId="49" fontId="16" fillId="3" borderId="6" xfId="0" applyNumberFormat="1" applyFont="1" applyFill="1" applyBorder="1" applyAlignment="1" applyProtection="1">
      <alignment horizontal="center" vertical="center"/>
      <protection hidden="1"/>
    </xf>
    <xf numFmtId="0" fontId="14" fillId="3" borderId="10" xfId="0" applyFont="1" applyFill="1" applyBorder="1" applyAlignment="1">
      <alignment horizontal="left" vertical="center" indent="1"/>
    </xf>
    <xf numFmtId="0" fontId="14" fillId="3" borderId="18" xfId="0" applyFont="1" applyFill="1" applyBorder="1" applyAlignment="1" applyProtection="1">
      <alignment horizontal="center" vertical="center" wrapText="1"/>
      <protection hidden="1"/>
    </xf>
    <xf numFmtId="0" fontId="14" fillId="3" borderId="10" xfId="0" applyFont="1" applyFill="1" applyBorder="1" applyAlignment="1" applyProtection="1">
      <alignment horizontal="center" vertical="center" wrapText="1"/>
      <protection hidden="1"/>
    </xf>
    <xf numFmtId="0" fontId="14" fillId="3" borderId="10" xfId="25" applyFill="1" applyBorder="1" applyAlignment="1" applyProtection="1">
      <alignment horizontal="left" vertical="center" wrapText="1" indent="1"/>
      <protection hidden="1"/>
    </xf>
  </cellXfs>
  <cellStyles count="1344">
    <cellStyle name="20% - Akzent1" xfId="873" xr:uid="{00000000-0005-0000-0000-000000000000}"/>
    <cellStyle name="20% - Akzent2" xfId="874" xr:uid="{00000000-0005-0000-0000-000001000000}"/>
    <cellStyle name="20% - Akzent3" xfId="875" xr:uid="{00000000-0005-0000-0000-000002000000}"/>
    <cellStyle name="20% - Akzent4" xfId="876" xr:uid="{00000000-0005-0000-0000-000003000000}"/>
    <cellStyle name="20% - Akzent5" xfId="877" xr:uid="{00000000-0005-0000-0000-000004000000}"/>
    <cellStyle name="20% - Akzent6" xfId="878" xr:uid="{00000000-0005-0000-0000-000005000000}"/>
    <cellStyle name="40% - Akzent1" xfId="879" xr:uid="{00000000-0005-0000-0000-000006000000}"/>
    <cellStyle name="40% - Akzent2" xfId="880" xr:uid="{00000000-0005-0000-0000-000007000000}"/>
    <cellStyle name="40% - Akzent3" xfId="881" xr:uid="{00000000-0005-0000-0000-000008000000}"/>
    <cellStyle name="40% - Akzent4" xfId="882" xr:uid="{00000000-0005-0000-0000-000009000000}"/>
    <cellStyle name="40% - Akzent5" xfId="883" xr:uid="{00000000-0005-0000-0000-00000A000000}"/>
    <cellStyle name="40% - Akzent6" xfId="884" xr:uid="{00000000-0005-0000-0000-00000B000000}"/>
    <cellStyle name="60% - Akzent1" xfId="885" xr:uid="{00000000-0005-0000-0000-00000C000000}"/>
    <cellStyle name="60% - Akzent2" xfId="886" xr:uid="{00000000-0005-0000-0000-00000D000000}"/>
    <cellStyle name="60% - Akzent3" xfId="887" xr:uid="{00000000-0005-0000-0000-00000E000000}"/>
    <cellStyle name="60% - Akzent4" xfId="888" xr:uid="{00000000-0005-0000-0000-00000F000000}"/>
    <cellStyle name="60% - Akzent5" xfId="889" xr:uid="{00000000-0005-0000-0000-000010000000}"/>
    <cellStyle name="60% - Akzent6" xfId="890" xr:uid="{00000000-0005-0000-0000-000011000000}"/>
    <cellStyle name="A4 Auto Format" xfId="6" xr:uid="{00000000-0005-0000-0000-000012000000}"/>
    <cellStyle name="A4 Auto Format 2" xfId="15" xr:uid="{00000000-0005-0000-0000-000013000000}"/>
    <cellStyle name="A4 Auto Format 2 2" xfId="390" xr:uid="{00000000-0005-0000-0000-000014000000}"/>
    <cellStyle name="A4 Auto Format 3" xfId="16" xr:uid="{00000000-0005-0000-0000-000015000000}"/>
    <cellStyle name="A4 Auto Format 3 2" xfId="391" xr:uid="{00000000-0005-0000-0000-000016000000}"/>
    <cellStyle name="A4 Auto Format 4" xfId="12" xr:uid="{00000000-0005-0000-0000-000017000000}"/>
    <cellStyle name="A4 Auto Format 5" xfId="386" xr:uid="{00000000-0005-0000-0000-000018000000}"/>
    <cellStyle name="A4 No Format" xfId="7" xr:uid="{00000000-0005-0000-0000-000019000000}"/>
    <cellStyle name="A4 No Format 2" xfId="17" xr:uid="{00000000-0005-0000-0000-00001A000000}"/>
    <cellStyle name="A4 No Format 2 2" xfId="392" xr:uid="{00000000-0005-0000-0000-00001B000000}"/>
    <cellStyle name="A4 No Format 3" xfId="18" xr:uid="{00000000-0005-0000-0000-00001C000000}"/>
    <cellStyle name="A4 No Format 3 2" xfId="393" xr:uid="{00000000-0005-0000-0000-00001D000000}"/>
    <cellStyle name="A4 No Format 4" xfId="13" xr:uid="{00000000-0005-0000-0000-00001E000000}"/>
    <cellStyle name="A4 No Format 5" xfId="387" xr:uid="{00000000-0005-0000-0000-00001F000000}"/>
    <cellStyle name="A4 Normal" xfId="8" xr:uid="{00000000-0005-0000-0000-000020000000}"/>
    <cellStyle name="A4 Normal 2" xfId="19" xr:uid="{00000000-0005-0000-0000-000021000000}"/>
    <cellStyle name="A4 Normal 2 2" xfId="394" xr:uid="{00000000-0005-0000-0000-000022000000}"/>
    <cellStyle name="A4 Normal 3" xfId="20" xr:uid="{00000000-0005-0000-0000-000023000000}"/>
    <cellStyle name="A4 Normal 3 2" xfId="395" xr:uid="{00000000-0005-0000-0000-000024000000}"/>
    <cellStyle name="A4 Normal 4" xfId="14" xr:uid="{00000000-0005-0000-0000-000025000000}"/>
    <cellStyle name="A4 Normal 5" xfId="388" xr:uid="{00000000-0005-0000-0000-000026000000}"/>
    <cellStyle name="Akzent1 2" xfId="1240" xr:uid="{00000000-0005-0000-0000-000027000000}"/>
    <cellStyle name="Akzent2 2" xfId="1241" xr:uid="{00000000-0005-0000-0000-000028000000}"/>
    <cellStyle name="Akzent3 2" xfId="1242" xr:uid="{00000000-0005-0000-0000-000029000000}"/>
    <cellStyle name="Akzent4 2" xfId="1243" xr:uid="{00000000-0005-0000-0000-00002A000000}"/>
    <cellStyle name="Akzent5 2" xfId="1244" xr:uid="{00000000-0005-0000-0000-00002B000000}"/>
    <cellStyle name="Akzent6 2" xfId="1245" xr:uid="{00000000-0005-0000-0000-00002C000000}"/>
    <cellStyle name="Ausgabe 2" xfId="1246" xr:uid="{00000000-0005-0000-0000-00002D000000}"/>
    <cellStyle name="AZ1" xfId="21" xr:uid="{00000000-0005-0000-0000-00002E000000}"/>
    <cellStyle name="Berechnung 2" xfId="1247" xr:uid="{00000000-0005-0000-0000-00002F000000}"/>
    <cellStyle name="Eingabe 2" xfId="1248" xr:uid="{00000000-0005-0000-0000-000030000000}"/>
    <cellStyle name="Ergebnis 2" xfId="1249" xr:uid="{00000000-0005-0000-0000-000031000000}"/>
    <cellStyle name="Erklärender Text 2" xfId="1250" xr:uid="{00000000-0005-0000-0000-000032000000}"/>
    <cellStyle name="Euro" xfId="4" xr:uid="{00000000-0005-0000-0000-000033000000}"/>
    <cellStyle name="Euro 2" xfId="9" xr:uid="{00000000-0005-0000-0000-000034000000}"/>
    <cellStyle name="Euro 2 2" xfId="389" xr:uid="{00000000-0005-0000-0000-000035000000}"/>
    <cellStyle name="Euro 2 3" xfId="376" xr:uid="{00000000-0005-0000-0000-000036000000}"/>
    <cellStyle name="Euro 3" xfId="10" xr:uid="{00000000-0005-0000-0000-000037000000}"/>
    <cellStyle name="Euro 4" xfId="385" xr:uid="{00000000-0005-0000-0000-000038000000}"/>
    <cellStyle name="Euro 5" xfId="899" xr:uid="{00000000-0005-0000-0000-000039000000}"/>
    <cellStyle name="Gut 2" xfId="891" xr:uid="{00000000-0005-0000-0000-00003A000000}"/>
    <cellStyle name="Gut 2 2" xfId="1251" xr:uid="{00000000-0005-0000-0000-00003B000000}"/>
    <cellStyle name="Gut 2 2 2" xfId="1337" xr:uid="{00000000-0005-0000-0000-00003C000000}"/>
    <cellStyle name="Gut 2 2 3" xfId="1326" xr:uid="{00000000-0005-0000-0000-00003D000000}"/>
    <cellStyle name="Hyperlink 2" xfId="22" xr:uid="{00000000-0005-0000-0000-00003E000000}"/>
    <cellStyle name="Hyperlink 3" xfId="23" xr:uid="{00000000-0005-0000-0000-00003F000000}"/>
    <cellStyle name="Hyperlink 4" xfId="871" xr:uid="{00000000-0005-0000-0000-000040000000}"/>
    <cellStyle name="Komma 2" xfId="43" xr:uid="{00000000-0005-0000-0000-000041000000}"/>
    <cellStyle name="Komma 2 2" xfId="895" xr:uid="{00000000-0005-0000-0000-000042000000}"/>
    <cellStyle name="Komma 2 3" xfId="892" xr:uid="{00000000-0005-0000-0000-000043000000}"/>
    <cellStyle name="Komma 2 4" xfId="872" xr:uid="{00000000-0005-0000-0000-000044000000}"/>
    <cellStyle name="Link" xfId="1" builtinId="8"/>
    <cellStyle name="Neutral 2" xfId="1252" xr:uid="{00000000-0005-0000-0000-000046000000}"/>
    <cellStyle name="Notiz 2" xfId="1253" xr:uid="{00000000-0005-0000-0000-000047000000}"/>
    <cellStyle name="Prozent 2" xfId="24" xr:uid="{00000000-0005-0000-0000-000048000000}"/>
    <cellStyle name="Prozent 2 2" xfId="396" xr:uid="{00000000-0005-0000-0000-000049000000}"/>
    <cellStyle name="Schlecht 2" xfId="893" xr:uid="{00000000-0005-0000-0000-00004A000000}"/>
    <cellStyle name="Schlecht 2 2" xfId="1254" xr:uid="{00000000-0005-0000-0000-00004B000000}"/>
    <cellStyle name="Schlecht 2 2 2" xfId="1338" xr:uid="{00000000-0005-0000-0000-00004C000000}"/>
    <cellStyle name="Schlecht 2 2 3" xfId="1325" xr:uid="{00000000-0005-0000-0000-00004D000000}"/>
    <cellStyle name="Standard" xfId="0" builtinId="0"/>
    <cellStyle name="Standard 10" xfId="1343" xr:uid="{470A3BF4-EAE7-49A7-BD80-AC115D6F1514}"/>
    <cellStyle name="Standard 2" xfId="3" xr:uid="{00000000-0005-0000-0000-00004F000000}"/>
    <cellStyle name="Standard 2 2" xfId="25" xr:uid="{00000000-0005-0000-0000-000050000000}"/>
    <cellStyle name="Standard 2 2 2" xfId="26" xr:uid="{00000000-0005-0000-0000-000051000000}"/>
    <cellStyle name="Standard 2 2 2 2" xfId="171" xr:uid="{00000000-0005-0000-0000-000052000000}"/>
    <cellStyle name="Standard 2 2 3" xfId="27" xr:uid="{00000000-0005-0000-0000-000053000000}"/>
    <cellStyle name="Standard 2 2 4" xfId="397" xr:uid="{00000000-0005-0000-0000-000054000000}"/>
    <cellStyle name="Standard 2 2 5" xfId="1322" xr:uid="{00000000-0005-0000-0000-000055000000}"/>
    <cellStyle name="Standard 2 3" xfId="28" xr:uid="{00000000-0005-0000-0000-000056000000}"/>
    <cellStyle name="Standard 2 3 2" xfId="29" xr:uid="{00000000-0005-0000-0000-000057000000}"/>
    <cellStyle name="Standard 2 3 3" xfId="398" xr:uid="{00000000-0005-0000-0000-000058000000}"/>
    <cellStyle name="Standard 2 4" xfId="30" xr:uid="{00000000-0005-0000-0000-000059000000}"/>
    <cellStyle name="Standard 2 4 2" xfId="1256" xr:uid="{00000000-0005-0000-0000-00005A000000}"/>
    <cellStyle name="Standard 2 4 2 2" xfId="1279" xr:uid="{00000000-0005-0000-0000-00005B000000}"/>
    <cellStyle name="Standard 2 4 2 2 2" xfId="1310" xr:uid="{00000000-0005-0000-0000-00005C000000}"/>
    <cellStyle name="Standard 2 4 2 3" xfId="1288" xr:uid="{00000000-0005-0000-0000-00005D000000}"/>
    <cellStyle name="Standard 2 4 2 3 2" xfId="1319" xr:uid="{00000000-0005-0000-0000-00005E000000}"/>
    <cellStyle name="Standard 2 4 2 4" xfId="1295" xr:uid="{00000000-0005-0000-0000-00005F000000}"/>
    <cellStyle name="Standard 2 4 3" xfId="1257" xr:uid="{00000000-0005-0000-0000-000060000000}"/>
    <cellStyle name="Standard 2 4 3 2" xfId="1276" xr:uid="{00000000-0005-0000-0000-000061000000}"/>
    <cellStyle name="Standard 2 4 3 2 2" xfId="1307" xr:uid="{00000000-0005-0000-0000-000062000000}"/>
    <cellStyle name="Standard 2 4 3 3" xfId="1285" xr:uid="{00000000-0005-0000-0000-000063000000}"/>
    <cellStyle name="Standard 2 4 3 3 2" xfId="1316" xr:uid="{00000000-0005-0000-0000-000064000000}"/>
    <cellStyle name="Standard 2 4 3 4" xfId="1296" xr:uid="{00000000-0005-0000-0000-000065000000}"/>
    <cellStyle name="Standard 2 4 4" xfId="1273" xr:uid="{00000000-0005-0000-0000-000066000000}"/>
    <cellStyle name="Standard 2 4 4 2" xfId="1304" xr:uid="{00000000-0005-0000-0000-000067000000}"/>
    <cellStyle name="Standard 2 4 5" xfId="1282" xr:uid="{00000000-0005-0000-0000-000068000000}"/>
    <cellStyle name="Standard 2 4 5 2" xfId="1313" xr:uid="{00000000-0005-0000-0000-000069000000}"/>
    <cellStyle name="Standard 2 4 6" xfId="1294" xr:uid="{00000000-0005-0000-0000-00006A000000}"/>
    <cellStyle name="Standard 2 4 6 2" xfId="1340" xr:uid="{00000000-0005-0000-0000-00006B000000}"/>
    <cellStyle name="Standard 2 4 6 3" xfId="1328" xr:uid="{00000000-0005-0000-0000-00006C000000}"/>
    <cellStyle name="Standard 2 4 7" xfId="1255" xr:uid="{00000000-0005-0000-0000-00006D000000}"/>
    <cellStyle name="Standard 2 5" xfId="5" xr:uid="{00000000-0005-0000-0000-00006E000000}"/>
    <cellStyle name="Standard 2 5 2" xfId="1290" xr:uid="{00000000-0005-0000-0000-00006F000000}"/>
    <cellStyle name="Standard 2 5 2 2" xfId="1321" xr:uid="{00000000-0005-0000-0000-000070000000}"/>
    <cellStyle name="Standard 2 5 3" xfId="1297" xr:uid="{00000000-0005-0000-0000-000071000000}"/>
    <cellStyle name="Standard 2 5 4" xfId="1258" xr:uid="{00000000-0005-0000-0000-000072000000}"/>
    <cellStyle name="Standard 2 5 5" xfId="1332" xr:uid="{00000000-0005-0000-0000-000073000000}"/>
    <cellStyle name="Standard 2 6" xfId="384" xr:uid="{00000000-0005-0000-0000-000074000000}"/>
    <cellStyle name="Standard 2 6 2" xfId="1335" xr:uid="{00000000-0005-0000-0000-000075000000}"/>
    <cellStyle name="Standard 2 6 3" xfId="1323" xr:uid="{00000000-0005-0000-0000-000076000000}"/>
    <cellStyle name="Standard 3" xfId="2" xr:uid="{00000000-0005-0000-0000-000077000000}"/>
    <cellStyle name="Standard 3 10" xfId="68" xr:uid="{00000000-0005-0000-0000-000078000000}"/>
    <cellStyle name="Standard 3 10 2" xfId="136" xr:uid="{00000000-0005-0000-0000-000079000000}"/>
    <cellStyle name="Standard 3 10 2 2" xfId="467" xr:uid="{00000000-0005-0000-0000-00007A000000}"/>
    <cellStyle name="Standard 3 10 2 2 2" xfId="807" xr:uid="{00000000-0005-0000-0000-00007B000000}"/>
    <cellStyle name="Standard 3 10 2 2 3" xfId="1176" xr:uid="{00000000-0005-0000-0000-00007C000000}"/>
    <cellStyle name="Standard 3 10 2 3" xfId="342" xr:uid="{00000000-0005-0000-0000-00007D000000}"/>
    <cellStyle name="Standard 3 10 2 4" xfId="700" xr:uid="{00000000-0005-0000-0000-00007E000000}"/>
    <cellStyle name="Standard 3 10 2 5" xfId="1068" xr:uid="{00000000-0005-0000-0000-00007F000000}"/>
    <cellStyle name="Standard 3 10 3" xfId="274" xr:uid="{00000000-0005-0000-0000-000080000000}"/>
    <cellStyle name="Standard 3 10 3 2" xfId="632" xr:uid="{00000000-0005-0000-0000-000081000000}"/>
    <cellStyle name="Standard 3 10 3 3" xfId="1000" xr:uid="{00000000-0005-0000-0000-000082000000}"/>
    <cellStyle name="Standard 3 10 4" xfId="433" xr:uid="{00000000-0005-0000-0000-000083000000}"/>
    <cellStyle name="Standard 3 10 4 2" xfId="773" xr:uid="{00000000-0005-0000-0000-000084000000}"/>
    <cellStyle name="Standard 3 10 4 3" xfId="1142" xr:uid="{00000000-0005-0000-0000-000085000000}"/>
    <cellStyle name="Standard 3 10 5" xfId="206" xr:uid="{00000000-0005-0000-0000-000086000000}"/>
    <cellStyle name="Standard 3 10 6" xfId="564" xr:uid="{00000000-0005-0000-0000-000087000000}"/>
    <cellStyle name="Standard 3 10 7" xfId="932" xr:uid="{00000000-0005-0000-0000-000088000000}"/>
    <cellStyle name="Standard 3 11" xfId="102" xr:uid="{00000000-0005-0000-0000-000089000000}"/>
    <cellStyle name="Standard 3 11 2" xfId="383" xr:uid="{00000000-0005-0000-0000-00008A000000}"/>
    <cellStyle name="Standard 3 11 2 2" xfId="739" xr:uid="{00000000-0005-0000-0000-00008B000000}"/>
    <cellStyle name="Standard 3 11 2 3" xfId="1108" xr:uid="{00000000-0005-0000-0000-00008C000000}"/>
    <cellStyle name="Standard 3 11 3" xfId="308" xr:uid="{00000000-0005-0000-0000-00008D000000}"/>
    <cellStyle name="Standard 3 11 4" xfId="666" xr:uid="{00000000-0005-0000-0000-00008E000000}"/>
    <cellStyle name="Standard 3 11 5" xfId="1034" xr:uid="{00000000-0005-0000-0000-00008F000000}"/>
    <cellStyle name="Standard 3 12" xfId="240" xr:uid="{00000000-0005-0000-0000-000090000000}"/>
    <cellStyle name="Standard 3 12 2" xfId="598" xr:uid="{00000000-0005-0000-0000-000091000000}"/>
    <cellStyle name="Standard 3 12 3" xfId="966" xr:uid="{00000000-0005-0000-0000-000092000000}"/>
    <cellStyle name="Standard 3 13" xfId="377" xr:uid="{00000000-0005-0000-0000-000093000000}"/>
    <cellStyle name="Standard 3 13 2" xfId="734" xr:uid="{00000000-0005-0000-0000-000094000000}"/>
    <cellStyle name="Standard 3 13 3" xfId="1102" xr:uid="{00000000-0005-0000-0000-000095000000}"/>
    <cellStyle name="Standard 3 14" xfId="172" xr:uid="{00000000-0005-0000-0000-000096000000}"/>
    <cellStyle name="Standard 3 15" xfId="530" xr:uid="{00000000-0005-0000-0000-000097000000}"/>
    <cellStyle name="Standard 3 2" xfId="32" xr:uid="{00000000-0005-0000-0000-000098000000}"/>
    <cellStyle name="Standard 3 2 10" xfId="173" xr:uid="{00000000-0005-0000-0000-000099000000}"/>
    <cellStyle name="Standard 3 2 11" xfId="531" xr:uid="{00000000-0005-0000-0000-00009A000000}"/>
    <cellStyle name="Standard 3 2 12" xfId="894" xr:uid="{00000000-0005-0000-0000-00009B000000}"/>
    <cellStyle name="Standard 3 2 2" xfId="33" xr:uid="{00000000-0005-0000-0000-00009C000000}"/>
    <cellStyle name="Standard 3 2 2 10" xfId="532" xr:uid="{00000000-0005-0000-0000-00009D000000}"/>
    <cellStyle name="Standard 3 2 2 11" xfId="896" xr:uid="{00000000-0005-0000-0000-00009E000000}"/>
    <cellStyle name="Standard 3 2 2 2" xfId="39" xr:uid="{00000000-0005-0000-0000-00009F000000}"/>
    <cellStyle name="Standard 3 2 2 2 2" xfId="58" xr:uid="{00000000-0005-0000-0000-0000A0000000}"/>
    <cellStyle name="Standard 3 2 2 2 2 2" xfId="92" xr:uid="{00000000-0005-0000-0000-0000A1000000}"/>
    <cellStyle name="Standard 3 2 2 2 2 2 2" xfId="160" xr:uid="{00000000-0005-0000-0000-0000A2000000}"/>
    <cellStyle name="Standard 3 2 2 2 2 2 2 2" xfId="468" xr:uid="{00000000-0005-0000-0000-0000A3000000}"/>
    <cellStyle name="Standard 3 2 2 2 2 2 2 2 2" xfId="808" xr:uid="{00000000-0005-0000-0000-0000A4000000}"/>
    <cellStyle name="Standard 3 2 2 2 2 2 2 2 3" xfId="1177" xr:uid="{00000000-0005-0000-0000-0000A5000000}"/>
    <cellStyle name="Standard 3 2 2 2 2 2 2 3" xfId="366" xr:uid="{00000000-0005-0000-0000-0000A6000000}"/>
    <cellStyle name="Standard 3 2 2 2 2 2 2 4" xfId="724" xr:uid="{00000000-0005-0000-0000-0000A7000000}"/>
    <cellStyle name="Standard 3 2 2 2 2 2 2 5" xfId="1092" xr:uid="{00000000-0005-0000-0000-0000A8000000}"/>
    <cellStyle name="Standard 3 2 2 2 2 2 3" xfId="298" xr:uid="{00000000-0005-0000-0000-0000A9000000}"/>
    <cellStyle name="Standard 3 2 2 2 2 2 3 2" xfId="656" xr:uid="{00000000-0005-0000-0000-0000AA000000}"/>
    <cellStyle name="Standard 3 2 2 2 2 2 3 3" xfId="1024" xr:uid="{00000000-0005-0000-0000-0000AB000000}"/>
    <cellStyle name="Standard 3 2 2 2 2 2 4" xfId="457" xr:uid="{00000000-0005-0000-0000-0000AC000000}"/>
    <cellStyle name="Standard 3 2 2 2 2 2 4 2" xfId="797" xr:uid="{00000000-0005-0000-0000-0000AD000000}"/>
    <cellStyle name="Standard 3 2 2 2 2 2 4 3" xfId="1166" xr:uid="{00000000-0005-0000-0000-0000AE000000}"/>
    <cellStyle name="Standard 3 2 2 2 2 2 5" xfId="230" xr:uid="{00000000-0005-0000-0000-0000AF000000}"/>
    <cellStyle name="Standard 3 2 2 2 2 2 6" xfId="588" xr:uid="{00000000-0005-0000-0000-0000B0000000}"/>
    <cellStyle name="Standard 3 2 2 2 2 2 7" xfId="956" xr:uid="{00000000-0005-0000-0000-0000B1000000}"/>
    <cellStyle name="Standard 3 2 2 2 2 3" xfId="126" xr:uid="{00000000-0005-0000-0000-0000B2000000}"/>
    <cellStyle name="Standard 3 2 2 2 2 3 2" xfId="469" xr:uid="{00000000-0005-0000-0000-0000B3000000}"/>
    <cellStyle name="Standard 3 2 2 2 2 3 2 2" xfId="809" xr:uid="{00000000-0005-0000-0000-0000B4000000}"/>
    <cellStyle name="Standard 3 2 2 2 2 3 2 3" xfId="1178" xr:uid="{00000000-0005-0000-0000-0000B5000000}"/>
    <cellStyle name="Standard 3 2 2 2 2 3 3" xfId="332" xr:uid="{00000000-0005-0000-0000-0000B6000000}"/>
    <cellStyle name="Standard 3 2 2 2 2 3 4" xfId="690" xr:uid="{00000000-0005-0000-0000-0000B7000000}"/>
    <cellStyle name="Standard 3 2 2 2 2 3 5" xfId="1058" xr:uid="{00000000-0005-0000-0000-0000B8000000}"/>
    <cellStyle name="Standard 3 2 2 2 2 4" xfId="264" xr:uid="{00000000-0005-0000-0000-0000B9000000}"/>
    <cellStyle name="Standard 3 2 2 2 2 4 2" xfId="622" xr:uid="{00000000-0005-0000-0000-0000BA000000}"/>
    <cellStyle name="Standard 3 2 2 2 2 4 3" xfId="990" xr:uid="{00000000-0005-0000-0000-0000BB000000}"/>
    <cellStyle name="Standard 3 2 2 2 2 5" xfId="423" xr:uid="{00000000-0005-0000-0000-0000BC000000}"/>
    <cellStyle name="Standard 3 2 2 2 2 5 2" xfId="763" xr:uid="{00000000-0005-0000-0000-0000BD000000}"/>
    <cellStyle name="Standard 3 2 2 2 2 5 3" xfId="1132" xr:uid="{00000000-0005-0000-0000-0000BE000000}"/>
    <cellStyle name="Standard 3 2 2 2 2 6" xfId="196" xr:uid="{00000000-0005-0000-0000-0000BF000000}"/>
    <cellStyle name="Standard 3 2 2 2 2 7" xfId="554" xr:uid="{00000000-0005-0000-0000-0000C0000000}"/>
    <cellStyle name="Standard 3 2 2 2 2 8" xfId="922" xr:uid="{00000000-0005-0000-0000-0000C1000000}"/>
    <cellStyle name="Standard 3 2 2 2 3" xfId="75" xr:uid="{00000000-0005-0000-0000-0000C2000000}"/>
    <cellStyle name="Standard 3 2 2 2 3 2" xfId="143" xr:uid="{00000000-0005-0000-0000-0000C3000000}"/>
    <cellStyle name="Standard 3 2 2 2 3 2 2" xfId="470" xr:uid="{00000000-0005-0000-0000-0000C4000000}"/>
    <cellStyle name="Standard 3 2 2 2 3 2 2 2" xfId="810" xr:uid="{00000000-0005-0000-0000-0000C5000000}"/>
    <cellStyle name="Standard 3 2 2 2 3 2 2 3" xfId="1179" xr:uid="{00000000-0005-0000-0000-0000C6000000}"/>
    <cellStyle name="Standard 3 2 2 2 3 2 3" xfId="349" xr:uid="{00000000-0005-0000-0000-0000C7000000}"/>
    <cellStyle name="Standard 3 2 2 2 3 2 4" xfId="707" xr:uid="{00000000-0005-0000-0000-0000C8000000}"/>
    <cellStyle name="Standard 3 2 2 2 3 2 5" xfId="1075" xr:uid="{00000000-0005-0000-0000-0000C9000000}"/>
    <cellStyle name="Standard 3 2 2 2 3 3" xfId="281" xr:uid="{00000000-0005-0000-0000-0000CA000000}"/>
    <cellStyle name="Standard 3 2 2 2 3 3 2" xfId="639" xr:uid="{00000000-0005-0000-0000-0000CB000000}"/>
    <cellStyle name="Standard 3 2 2 2 3 3 3" xfId="1007" xr:uid="{00000000-0005-0000-0000-0000CC000000}"/>
    <cellStyle name="Standard 3 2 2 2 3 4" xfId="440" xr:uid="{00000000-0005-0000-0000-0000CD000000}"/>
    <cellStyle name="Standard 3 2 2 2 3 4 2" xfId="780" xr:uid="{00000000-0005-0000-0000-0000CE000000}"/>
    <cellStyle name="Standard 3 2 2 2 3 4 3" xfId="1149" xr:uid="{00000000-0005-0000-0000-0000CF000000}"/>
    <cellStyle name="Standard 3 2 2 2 3 5" xfId="213" xr:uid="{00000000-0005-0000-0000-0000D0000000}"/>
    <cellStyle name="Standard 3 2 2 2 3 6" xfId="571" xr:uid="{00000000-0005-0000-0000-0000D1000000}"/>
    <cellStyle name="Standard 3 2 2 2 3 7" xfId="939" xr:uid="{00000000-0005-0000-0000-0000D2000000}"/>
    <cellStyle name="Standard 3 2 2 2 4" xfId="109" xr:uid="{00000000-0005-0000-0000-0000D3000000}"/>
    <cellStyle name="Standard 3 2 2 2 4 2" xfId="471" xr:uid="{00000000-0005-0000-0000-0000D4000000}"/>
    <cellStyle name="Standard 3 2 2 2 4 2 2" xfId="811" xr:uid="{00000000-0005-0000-0000-0000D5000000}"/>
    <cellStyle name="Standard 3 2 2 2 4 2 3" xfId="1180" xr:uid="{00000000-0005-0000-0000-0000D6000000}"/>
    <cellStyle name="Standard 3 2 2 2 4 3" xfId="315" xr:uid="{00000000-0005-0000-0000-0000D7000000}"/>
    <cellStyle name="Standard 3 2 2 2 4 4" xfId="673" xr:uid="{00000000-0005-0000-0000-0000D8000000}"/>
    <cellStyle name="Standard 3 2 2 2 4 5" xfId="1041" xr:uid="{00000000-0005-0000-0000-0000D9000000}"/>
    <cellStyle name="Standard 3 2 2 2 5" xfId="247" xr:uid="{00000000-0005-0000-0000-0000DA000000}"/>
    <cellStyle name="Standard 3 2 2 2 5 2" xfId="605" xr:uid="{00000000-0005-0000-0000-0000DB000000}"/>
    <cellStyle name="Standard 3 2 2 2 5 3" xfId="973" xr:uid="{00000000-0005-0000-0000-0000DC000000}"/>
    <cellStyle name="Standard 3 2 2 2 6" xfId="406" xr:uid="{00000000-0005-0000-0000-0000DD000000}"/>
    <cellStyle name="Standard 3 2 2 2 6 2" xfId="746" xr:uid="{00000000-0005-0000-0000-0000DE000000}"/>
    <cellStyle name="Standard 3 2 2 2 6 3" xfId="1115" xr:uid="{00000000-0005-0000-0000-0000DF000000}"/>
    <cellStyle name="Standard 3 2 2 2 7" xfId="179" xr:uid="{00000000-0005-0000-0000-0000E0000000}"/>
    <cellStyle name="Standard 3 2 2 2 8" xfId="537" xr:uid="{00000000-0005-0000-0000-0000E1000000}"/>
    <cellStyle name="Standard 3 2 2 2 9" xfId="904" xr:uid="{00000000-0005-0000-0000-0000E2000000}"/>
    <cellStyle name="Standard 3 2 2 3" xfId="45" xr:uid="{00000000-0005-0000-0000-0000E3000000}"/>
    <cellStyle name="Standard 3 2 2 3 2" xfId="63" xr:uid="{00000000-0005-0000-0000-0000E4000000}"/>
    <cellStyle name="Standard 3 2 2 3 2 2" xfId="97" xr:uid="{00000000-0005-0000-0000-0000E5000000}"/>
    <cellStyle name="Standard 3 2 2 3 2 2 2" xfId="165" xr:uid="{00000000-0005-0000-0000-0000E6000000}"/>
    <cellStyle name="Standard 3 2 2 3 2 2 2 2" xfId="472" xr:uid="{00000000-0005-0000-0000-0000E7000000}"/>
    <cellStyle name="Standard 3 2 2 3 2 2 2 2 2" xfId="812" xr:uid="{00000000-0005-0000-0000-0000E8000000}"/>
    <cellStyle name="Standard 3 2 2 3 2 2 2 2 3" xfId="1181" xr:uid="{00000000-0005-0000-0000-0000E9000000}"/>
    <cellStyle name="Standard 3 2 2 3 2 2 2 3" xfId="371" xr:uid="{00000000-0005-0000-0000-0000EA000000}"/>
    <cellStyle name="Standard 3 2 2 3 2 2 2 4" xfId="729" xr:uid="{00000000-0005-0000-0000-0000EB000000}"/>
    <cellStyle name="Standard 3 2 2 3 2 2 2 5" xfId="1097" xr:uid="{00000000-0005-0000-0000-0000EC000000}"/>
    <cellStyle name="Standard 3 2 2 3 2 2 3" xfId="303" xr:uid="{00000000-0005-0000-0000-0000ED000000}"/>
    <cellStyle name="Standard 3 2 2 3 2 2 3 2" xfId="661" xr:uid="{00000000-0005-0000-0000-0000EE000000}"/>
    <cellStyle name="Standard 3 2 2 3 2 2 3 3" xfId="1029" xr:uid="{00000000-0005-0000-0000-0000EF000000}"/>
    <cellStyle name="Standard 3 2 2 3 2 2 4" xfId="462" xr:uid="{00000000-0005-0000-0000-0000F0000000}"/>
    <cellStyle name="Standard 3 2 2 3 2 2 4 2" xfId="802" xr:uid="{00000000-0005-0000-0000-0000F1000000}"/>
    <cellStyle name="Standard 3 2 2 3 2 2 4 3" xfId="1171" xr:uid="{00000000-0005-0000-0000-0000F2000000}"/>
    <cellStyle name="Standard 3 2 2 3 2 2 5" xfId="235" xr:uid="{00000000-0005-0000-0000-0000F3000000}"/>
    <cellStyle name="Standard 3 2 2 3 2 2 6" xfId="593" xr:uid="{00000000-0005-0000-0000-0000F4000000}"/>
    <cellStyle name="Standard 3 2 2 3 2 2 7" xfId="961" xr:uid="{00000000-0005-0000-0000-0000F5000000}"/>
    <cellStyle name="Standard 3 2 2 3 2 3" xfId="131" xr:uid="{00000000-0005-0000-0000-0000F6000000}"/>
    <cellStyle name="Standard 3 2 2 3 2 3 2" xfId="473" xr:uid="{00000000-0005-0000-0000-0000F7000000}"/>
    <cellStyle name="Standard 3 2 2 3 2 3 2 2" xfId="813" xr:uid="{00000000-0005-0000-0000-0000F8000000}"/>
    <cellStyle name="Standard 3 2 2 3 2 3 2 3" xfId="1182" xr:uid="{00000000-0005-0000-0000-0000F9000000}"/>
    <cellStyle name="Standard 3 2 2 3 2 3 3" xfId="337" xr:uid="{00000000-0005-0000-0000-0000FA000000}"/>
    <cellStyle name="Standard 3 2 2 3 2 3 4" xfId="695" xr:uid="{00000000-0005-0000-0000-0000FB000000}"/>
    <cellStyle name="Standard 3 2 2 3 2 3 5" xfId="1063" xr:uid="{00000000-0005-0000-0000-0000FC000000}"/>
    <cellStyle name="Standard 3 2 2 3 2 4" xfId="269" xr:uid="{00000000-0005-0000-0000-0000FD000000}"/>
    <cellStyle name="Standard 3 2 2 3 2 4 2" xfId="627" xr:uid="{00000000-0005-0000-0000-0000FE000000}"/>
    <cellStyle name="Standard 3 2 2 3 2 4 3" xfId="995" xr:uid="{00000000-0005-0000-0000-0000FF000000}"/>
    <cellStyle name="Standard 3 2 2 3 2 5" xfId="428" xr:uid="{00000000-0005-0000-0000-000000010000}"/>
    <cellStyle name="Standard 3 2 2 3 2 5 2" xfId="768" xr:uid="{00000000-0005-0000-0000-000001010000}"/>
    <cellStyle name="Standard 3 2 2 3 2 5 3" xfId="1137" xr:uid="{00000000-0005-0000-0000-000002010000}"/>
    <cellStyle name="Standard 3 2 2 3 2 6" xfId="201" xr:uid="{00000000-0005-0000-0000-000003010000}"/>
    <cellStyle name="Standard 3 2 2 3 2 7" xfId="559" xr:uid="{00000000-0005-0000-0000-000004010000}"/>
    <cellStyle name="Standard 3 2 2 3 2 8" xfId="927" xr:uid="{00000000-0005-0000-0000-000005010000}"/>
    <cellStyle name="Standard 3 2 2 3 3" xfId="80" xr:uid="{00000000-0005-0000-0000-000006010000}"/>
    <cellStyle name="Standard 3 2 2 3 3 2" xfId="148" xr:uid="{00000000-0005-0000-0000-000007010000}"/>
    <cellStyle name="Standard 3 2 2 3 3 2 2" xfId="474" xr:uid="{00000000-0005-0000-0000-000008010000}"/>
    <cellStyle name="Standard 3 2 2 3 3 2 2 2" xfId="814" xr:uid="{00000000-0005-0000-0000-000009010000}"/>
    <cellStyle name="Standard 3 2 2 3 3 2 2 3" xfId="1183" xr:uid="{00000000-0005-0000-0000-00000A010000}"/>
    <cellStyle name="Standard 3 2 2 3 3 2 3" xfId="354" xr:uid="{00000000-0005-0000-0000-00000B010000}"/>
    <cellStyle name="Standard 3 2 2 3 3 2 4" xfId="712" xr:uid="{00000000-0005-0000-0000-00000C010000}"/>
    <cellStyle name="Standard 3 2 2 3 3 2 5" xfId="1080" xr:uid="{00000000-0005-0000-0000-00000D010000}"/>
    <cellStyle name="Standard 3 2 2 3 3 3" xfId="286" xr:uid="{00000000-0005-0000-0000-00000E010000}"/>
    <cellStyle name="Standard 3 2 2 3 3 3 2" xfId="644" xr:uid="{00000000-0005-0000-0000-00000F010000}"/>
    <cellStyle name="Standard 3 2 2 3 3 3 3" xfId="1012" xr:uid="{00000000-0005-0000-0000-000010010000}"/>
    <cellStyle name="Standard 3 2 2 3 3 4" xfId="445" xr:uid="{00000000-0005-0000-0000-000011010000}"/>
    <cellStyle name="Standard 3 2 2 3 3 4 2" xfId="785" xr:uid="{00000000-0005-0000-0000-000012010000}"/>
    <cellStyle name="Standard 3 2 2 3 3 4 3" xfId="1154" xr:uid="{00000000-0005-0000-0000-000013010000}"/>
    <cellStyle name="Standard 3 2 2 3 3 5" xfId="218" xr:uid="{00000000-0005-0000-0000-000014010000}"/>
    <cellStyle name="Standard 3 2 2 3 3 6" xfId="576" xr:uid="{00000000-0005-0000-0000-000015010000}"/>
    <cellStyle name="Standard 3 2 2 3 3 7" xfId="944" xr:uid="{00000000-0005-0000-0000-000016010000}"/>
    <cellStyle name="Standard 3 2 2 3 4" xfId="114" xr:uid="{00000000-0005-0000-0000-000017010000}"/>
    <cellStyle name="Standard 3 2 2 3 4 2" xfId="475" xr:uid="{00000000-0005-0000-0000-000018010000}"/>
    <cellStyle name="Standard 3 2 2 3 4 2 2" xfId="815" xr:uid="{00000000-0005-0000-0000-000019010000}"/>
    <cellStyle name="Standard 3 2 2 3 4 2 3" xfId="1184" xr:uid="{00000000-0005-0000-0000-00001A010000}"/>
    <cellStyle name="Standard 3 2 2 3 4 3" xfId="320" xr:uid="{00000000-0005-0000-0000-00001B010000}"/>
    <cellStyle name="Standard 3 2 2 3 4 4" xfId="678" xr:uid="{00000000-0005-0000-0000-00001C010000}"/>
    <cellStyle name="Standard 3 2 2 3 4 5" xfId="1046" xr:uid="{00000000-0005-0000-0000-00001D010000}"/>
    <cellStyle name="Standard 3 2 2 3 5" xfId="252" xr:uid="{00000000-0005-0000-0000-00001E010000}"/>
    <cellStyle name="Standard 3 2 2 3 5 2" xfId="610" xr:uid="{00000000-0005-0000-0000-00001F010000}"/>
    <cellStyle name="Standard 3 2 2 3 5 3" xfId="978" xr:uid="{00000000-0005-0000-0000-000020010000}"/>
    <cellStyle name="Standard 3 2 2 3 6" xfId="411" xr:uid="{00000000-0005-0000-0000-000021010000}"/>
    <cellStyle name="Standard 3 2 2 3 6 2" xfId="751" xr:uid="{00000000-0005-0000-0000-000022010000}"/>
    <cellStyle name="Standard 3 2 2 3 6 3" xfId="1120" xr:uid="{00000000-0005-0000-0000-000023010000}"/>
    <cellStyle name="Standard 3 2 2 3 7" xfId="184" xr:uid="{00000000-0005-0000-0000-000024010000}"/>
    <cellStyle name="Standard 3 2 2 3 8" xfId="542" xr:uid="{00000000-0005-0000-0000-000025010000}"/>
    <cellStyle name="Standard 3 2 2 3 9" xfId="909" xr:uid="{00000000-0005-0000-0000-000026010000}"/>
    <cellStyle name="Standard 3 2 2 4" xfId="53" xr:uid="{00000000-0005-0000-0000-000027010000}"/>
    <cellStyle name="Standard 3 2 2 4 2" xfId="87" xr:uid="{00000000-0005-0000-0000-000028010000}"/>
    <cellStyle name="Standard 3 2 2 4 2 2" xfId="155" xr:uid="{00000000-0005-0000-0000-000029010000}"/>
    <cellStyle name="Standard 3 2 2 4 2 2 2" xfId="476" xr:uid="{00000000-0005-0000-0000-00002A010000}"/>
    <cellStyle name="Standard 3 2 2 4 2 2 2 2" xfId="816" xr:uid="{00000000-0005-0000-0000-00002B010000}"/>
    <cellStyle name="Standard 3 2 2 4 2 2 2 3" xfId="1185" xr:uid="{00000000-0005-0000-0000-00002C010000}"/>
    <cellStyle name="Standard 3 2 2 4 2 2 3" xfId="361" xr:uid="{00000000-0005-0000-0000-00002D010000}"/>
    <cellStyle name="Standard 3 2 2 4 2 2 4" xfId="719" xr:uid="{00000000-0005-0000-0000-00002E010000}"/>
    <cellStyle name="Standard 3 2 2 4 2 2 5" xfId="1087" xr:uid="{00000000-0005-0000-0000-00002F010000}"/>
    <cellStyle name="Standard 3 2 2 4 2 3" xfId="293" xr:uid="{00000000-0005-0000-0000-000030010000}"/>
    <cellStyle name="Standard 3 2 2 4 2 3 2" xfId="651" xr:uid="{00000000-0005-0000-0000-000031010000}"/>
    <cellStyle name="Standard 3 2 2 4 2 3 3" xfId="1019" xr:uid="{00000000-0005-0000-0000-000032010000}"/>
    <cellStyle name="Standard 3 2 2 4 2 4" xfId="452" xr:uid="{00000000-0005-0000-0000-000033010000}"/>
    <cellStyle name="Standard 3 2 2 4 2 4 2" xfId="792" xr:uid="{00000000-0005-0000-0000-000034010000}"/>
    <cellStyle name="Standard 3 2 2 4 2 4 3" xfId="1161" xr:uid="{00000000-0005-0000-0000-000035010000}"/>
    <cellStyle name="Standard 3 2 2 4 2 5" xfId="225" xr:uid="{00000000-0005-0000-0000-000036010000}"/>
    <cellStyle name="Standard 3 2 2 4 2 6" xfId="583" xr:uid="{00000000-0005-0000-0000-000037010000}"/>
    <cellStyle name="Standard 3 2 2 4 2 7" xfId="951" xr:uid="{00000000-0005-0000-0000-000038010000}"/>
    <cellStyle name="Standard 3 2 2 4 3" xfId="121" xr:uid="{00000000-0005-0000-0000-000039010000}"/>
    <cellStyle name="Standard 3 2 2 4 3 2" xfId="477" xr:uid="{00000000-0005-0000-0000-00003A010000}"/>
    <cellStyle name="Standard 3 2 2 4 3 2 2" xfId="817" xr:uid="{00000000-0005-0000-0000-00003B010000}"/>
    <cellStyle name="Standard 3 2 2 4 3 2 3" xfId="1186" xr:uid="{00000000-0005-0000-0000-00003C010000}"/>
    <cellStyle name="Standard 3 2 2 4 3 3" xfId="327" xr:uid="{00000000-0005-0000-0000-00003D010000}"/>
    <cellStyle name="Standard 3 2 2 4 3 4" xfId="685" xr:uid="{00000000-0005-0000-0000-00003E010000}"/>
    <cellStyle name="Standard 3 2 2 4 3 5" xfId="1053" xr:uid="{00000000-0005-0000-0000-00003F010000}"/>
    <cellStyle name="Standard 3 2 2 4 4" xfId="259" xr:uid="{00000000-0005-0000-0000-000040010000}"/>
    <cellStyle name="Standard 3 2 2 4 4 2" xfId="617" xr:uid="{00000000-0005-0000-0000-000041010000}"/>
    <cellStyle name="Standard 3 2 2 4 4 3" xfId="985" xr:uid="{00000000-0005-0000-0000-000042010000}"/>
    <cellStyle name="Standard 3 2 2 4 5" xfId="418" xr:uid="{00000000-0005-0000-0000-000043010000}"/>
    <cellStyle name="Standard 3 2 2 4 5 2" xfId="758" xr:uid="{00000000-0005-0000-0000-000044010000}"/>
    <cellStyle name="Standard 3 2 2 4 5 3" xfId="1127" xr:uid="{00000000-0005-0000-0000-000045010000}"/>
    <cellStyle name="Standard 3 2 2 4 6" xfId="191" xr:uid="{00000000-0005-0000-0000-000046010000}"/>
    <cellStyle name="Standard 3 2 2 4 7" xfId="549" xr:uid="{00000000-0005-0000-0000-000047010000}"/>
    <cellStyle name="Standard 3 2 2 4 8" xfId="917" xr:uid="{00000000-0005-0000-0000-000048010000}"/>
    <cellStyle name="Standard 3 2 2 5" xfId="70" xr:uid="{00000000-0005-0000-0000-000049010000}"/>
    <cellStyle name="Standard 3 2 2 5 2" xfId="138" xr:uid="{00000000-0005-0000-0000-00004A010000}"/>
    <cellStyle name="Standard 3 2 2 5 2 2" xfId="478" xr:uid="{00000000-0005-0000-0000-00004B010000}"/>
    <cellStyle name="Standard 3 2 2 5 2 2 2" xfId="818" xr:uid="{00000000-0005-0000-0000-00004C010000}"/>
    <cellStyle name="Standard 3 2 2 5 2 2 3" xfId="1187" xr:uid="{00000000-0005-0000-0000-00004D010000}"/>
    <cellStyle name="Standard 3 2 2 5 2 3" xfId="344" xr:uid="{00000000-0005-0000-0000-00004E010000}"/>
    <cellStyle name="Standard 3 2 2 5 2 4" xfId="702" xr:uid="{00000000-0005-0000-0000-00004F010000}"/>
    <cellStyle name="Standard 3 2 2 5 2 5" xfId="1070" xr:uid="{00000000-0005-0000-0000-000050010000}"/>
    <cellStyle name="Standard 3 2 2 5 3" xfId="276" xr:uid="{00000000-0005-0000-0000-000051010000}"/>
    <cellStyle name="Standard 3 2 2 5 3 2" xfId="634" xr:uid="{00000000-0005-0000-0000-000052010000}"/>
    <cellStyle name="Standard 3 2 2 5 3 3" xfId="1002" xr:uid="{00000000-0005-0000-0000-000053010000}"/>
    <cellStyle name="Standard 3 2 2 5 4" xfId="435" xr:uid="{00000000-0005-0000-0000-000054010000}"/>
    <cellStyle name="Standard 3 2 2 5 4 2" xfId="775" xr:uid="{00000000-0005-0000-0000-000055010000}"/>
    <cellStyle name="Standard 3 2 2 5 4 3" xfId="1144" xr:uid="{00000000-0005-0000-0000-000056010000}"/>
    <cellStyle name="Standard 3 2 2 5 5" xfId="208" xr:uid="{00000000-0005-0000-0000-000057010000}"/>
    <cellStyle name="Standard 3 2 2 5 6" xfId="566" xr:uid="{00000000-0005-0000-0000-000058010000}"/>
    <cellStyle name="Standard 3 2 2 5 7" xfId="934" xr:uid="{00000000-0005-0000-0000-000059010000}"/>
    <cellStyle name="Standard 3 2 2 6" xfId="104" xr:uid="{00000000-0005-0000-0000-00005A010000}"/>
    <cellStyle name="Standard 3 2 2 6 2" xfId="400" xr:uid="{00000000-0005-0000-0000-00005B010000}"/>
    <cellStyle name="Standard 3 2 2 6 2 2" xfId="741" xr:uid="{00000000-0005-0000-0000-00005C010000}"/>
    <cellStyle name="Standard 3 2 2 6 2 3" xfId="1110" xr:uid="{00000000-0005-0000-0000-00005D010000}"/>
    <cellStyle name="Standard 3 2 2 6 3" xfId="310" xr:uid="{00000000-0005-0000-0000-00005E010000}"/>
    <cellStyle name="Standard 3 2 2 6 4" xfId="668" xr:uid="{00000000-0005-0000-0000-00005F010000}"/>
    <cellStyle name="Standard 3 2 2 6 5" xfId="1036" xr:uid="{00000000-0005-0000-0000-000060010000}"/>
    <cellStyle name="Standard 3 2 2 7" xfId="242" xr:uid="{00000000-0005-0000-0000-000061010000}"/>
    <cellStyle name="Standard 3 2 2 7 2" xfId="600" xr:uid="{00000000-0005-0000-0000-000062010000}"/>
    <cellStyle name="Standard 3 2 2 7 3" xfId="968" xr:uid="{00000000-0005-0000-0000-000063010000}"/>
    <cellStyle name="Standard 3 2 2 8" xfId="379" xr:uid="{00000000-0005-0000-0000-000064010000}"/>
    <cellStyle name="Standard 3 2 2 8 2" xfId="736" xr:uid="{00000000-0005-0000-0000-000065010000}"/>
    <cellStyle name="Standard 3 2 2 8 3" xfId="1104" xr:uid="{00000000-0005-0000-0000-000066010000}"/>
    <cellStyle name="Standard 3 2 2 9" xfId="174" xr:uid="{00000000-0005-0000-0000-000067010000}"/>
    <cellStyle name="Standard 3 2 2 9 2" xfId="900" xr:uid="{00000000-0005-0000-0000-000068010000}"/>
    <cellStyle name="Standard 3 2 3" xfId="38" xr:uid="{00000000-0005-0000-0000-000069010000}"/>
    <cellStyle name="Standard 3 2 3 2" xfId="57" xr:uid="{00000000-0005-0000-0000-00006A010000}"/>
    <cellStyle name="Standard 3 2 3 2 2" xfId="91" xr:uid="{00000000-0005-0000-0000-00006B010000}"/>
    <cellStyle name="Standard 3 2 3 2 2 2" xfId="159" xr:uid="{00000000-0005-0000-0000-00006C010000}"/>
    <cellStyle name="Standard 3 2 3 2 2 2 2" xfId="479" xr:uid="{00000000-0005-0000-0000-00006D010000}"/>
    <cellStyle name="Standard 3 2 3 2 2 2 2 2" xfId="819" xr:uid="{00000000-0005-0000-0000-00006E010000}"/>
    <cellStyle name="Standard 3 2 3 2 2 2 2 3" xfId="1188" xr:uid="{00000000-0005-0000-0000-00006F010000}"/>
    <cellStyle name="Standard 3 2 3 2 2 2 3" xfId="365" xr:uid="{00000000-0005-0000-0000-000070010000}"/>
    <cellStyle name="Standard 3 2 3 2 2 2 4" xfId="723" xr:uid="{00000000-0005-0000-0000-000071010000}"/>
    <cellStyle name="Standard 3 2 3 2 2 2 5" xfId="1091" xr:uid="{00000000-0005-0000-0000-000072010000}"/>
    <cellStyle name="Standard 3 2 3 2 2 3" xfId="297" xr:uid="{00000000-0005-0000-0000-000073010000}"/>
    <cellStyle name="Standard 3 2 3 2 2 3 2" xfId="655" xr:uid="{00000000-0005-0000-0000-000074010000}"/>
    <cellStyle name="Standard 3 2 3 2 2 3 3" xfId="1023" xr:uid="{00000000-0005-0000-0000-000075010000}"/>
    <cellStyle name="Standard 3 2 3 2 2 4" xfId="456" xr:uid="{00000000-0005-0000-0000-000076010000}"/>
    <cellStyle name="Standard 3 2 3 2 2 4 2" xfId="796" xr:uid="{00000000-0005-0000-0000-000077010000}"/>
    <cellStyle name="Standard 3 2 3 2 2 4 3" xfId="1165" xr:uid="{00000000-0005-0000-0000-000078010000}"/>
    <cellStyle name="Standard 3 2 3 2 2 5" xfId="229" xr:uid="{00000000-0005-0000-0000-000079010000}"/>
    <cellStyle name="Standard 3 2 3 2 2 6" xfId="587" xr:uid="{00000000-0005-0000-0000-00007A010000}"/>
    <cellStyle name="Standard 3 2 3 2 2 7" xfId="955" xr:uid="{00000000-0005-0000-0000-00007B010000}"/>
    <cellStyle name="Standard 3 2 3 2 3" xfId="125" xr:uid="{00000000-0005-0000-0000-00007C010000}"/>
    <cellStyle name="Standard 3 2 3 2 3 2" xfId="480" xr:uid="{00000000-0005-0000-0000-00007D010000}"/>
    <cellStyle name="Standard 3 2 3 2 3 2 2" xfId="820" xr:uid="{00000000-0005-0000-0000-00007E010000}"/>
    <cellStyle name="Standard 3 2 3 2 3 2 3" xfId="1189" xr:uid="{00000000-0005-0000-0000-00007F010000}"/>
    <cellStyle name="Standard 3 2 3 2 3 3" xfId="331" xr:uid="{00000000-0005-0000-0000-000080010000}"/>
    <cellStyle name="Standard 3 2 3 2 3 4" xfId="689" xr:uid="{00000000-0005-0000-0000-000081010000}"/>
    <cellStyle name="Standard 3 2 3 2 3 5" xfId="1057" xr:uid="{00000000-0005-0000-0000-000082010000}"/>
    <cellStyle name="Standard 3 2 3 2 4" xfId="263" xr:uid="{00000000-0005-0000-0000-000083010000}"/>
    <cellStyle name="Standard 3 2 3 2 4 2" xfId="621" xr:uid="{00000000-0005-0000-0000-000084010000}"/>
    <cellStyle name="Standard 3 2 3 2 4 3" xfId="989" xr:uid="{00000000-0005-0000-0000-000085010000}"/>
    <cellStyle name="Standard 3 2 3 2 5" xfId="422" xr:uid="{00000000-0005-0000-0000-000086010000}"/>
    <cellStyle name="Standard 3 2 3 2 5 2" xfId="762" xr:uid="{00000000-0005-0000-0000-000087010000}"/>
    <cellStyle name="Standard 3 2 3 2 5 3" xfId="1131" xr:uid="{00000000-0005-0000-0000-000088010000}"/>
    <cellStyle name="Standard 3 2 3 2 6" xfId="195" xr:uid="{00000000-0005-0000-0000-000089010000}"/>
    <cellStyle name="Standard 3 2 3 2 7" xfId="553" xr:uid="{00000000-0005-0000-0000-00008A010000}"/>
    <cellStyle name="Standard 3 2 3 2 8" xfId="921" xr:uid="{00000000-0005-0000-0000-00008B010000}"/>
    <cellStyle name="Standard 3 2 3 3" xfId="74" xr:uid="{00000000-0005-0000-0000-00008C010000}"/>
    <cellStyle name="Standard 3 2 3 3 2" xfId="142" xr:uid="{00000000-0005-0000-0000-00008D010000}"/>
    <cellStyle name="Standard 3 2 3 3 2 2" xfId="481" xr:uid="{00000000-0005-0000-0000-00008E010000}"/>
    <cellStyle name="Standard 3 2 3 3 2 2 2" xfId="821" xr:uid="{00000000-0005-0000-0000-00008F010000}"/>
    <cellStyle name="Standard 3 2 3 3 2 2 3" xfId="1190" xr:uid="{00000000-0005-0000-0000-000090010000}"/>
    <cellStyle name="Standard 3 2 3 3 2 3" xfId="348" xr:uid="{00000000-0005-0000-0000-000091010000}"/>
    <cellStyle name="Standard 3 2 3 3 2 4" xfId="706" xr:uid="{00000000-0005-0000-0000-000092010000}"/>
    <cellStyle name="Standard 3 2 3 3 2 5" xfId="1074" xr:uid="{00000000-0005-0000-0000-000093010000}"/>
    <cellStyle name="Standard 3 2 3 3 3" xfId="280" xr:uid="{00000000-0005-0000-0000-000094010000}"/>
    <cellStyle name="Standard 3 2 3 3 3 2" xfId="638" xr:uid="{00000000-0005-0000-0000-000095010000}"/>
    <cellStyle name="Standard 3 2 3 3 3 3" xfId="1006" xr:uid="{00000000-0005-0000-0000-000096010000}"/>
    <cellStyle name="Standard 3 2 3 3 4" xfId="439" xr:uid="{00000000-0005-0000-0000-000097010000}"/>
    <cellStyle name="Standard 3 2 3 3 4 2" xfId="779" xr:uid="{00000000-0005-0000-0000-000098010000}"/>
    <cellStyle name="Standard 3 2 3 3 4 3" xfId="1148" xr:uid="{00000000-0005-0000-0000-000099010000}"/>
    <cellStyle name="Standard 3 2 3 3 5" xfId="212" xr:uid="{00000000-0005-0000-0000-00009A010000}"/>
    <cellStyle name="Standard 3 2 3 3 6" xfId="570" xr:uid="{00000000-0005-0000-0000-00009B010000}"/>
    <cellStyle name="Standard 3 2 3 3 7" xfId="938" xr:uid="{00000000-0005-0000-0000-00009C010000}"/>
    <cellStyle name="Standard 3 2 3 4" xfId="108" xr:uid="{00000000-0005-0000-0000-00009D010000}"/>
    <cellStyle name="Standard 3 2 3 4 2" xfId="482" xr:uid="{00000000-0005-0000-0000-00009E010000}"/>
    <cellStyle name="Standard 3 2 3 4 2 2" xfId="822" xr:uid="{00000000-0005-0000-0000-00009F010000}"/>
    <cellStyle name="Standard 3 2 3 4 2 3" xfId="1191" xr:uid="{00000000-0005-0000-0000-0000A0010000}"/>
    <cellStyle name="Standard 3 2 3 4 3" xfId="314" xr:uid="{00000000-0005-0000-0000-0000A1010000}"/>
    <cellStyle name="Standard 3 2 3 4 4" xfId="672" xr:uid="{00000000-0005-0000-0000-0000A2010000}"/>
    <cellStyle name="Standard 3 2 3 4 5" xfId="1040" xr:uid="{00000000-0005-0000-0000-0000A3010000}"/>
    <cellStyle name="Standard 3 2 3 5" xfId="246" xr:uid="{00000000-0005-0000-0000-0000A4010000}"/>
    <cellStyle name="Standard 3 2 3 5 2" xfId="604" xr:uid="{00000000-0005-0000-0000-0000A5010000}"/>
    <cellStyle name="Standard 3 2 3 5 3" xfId="972" xr:uid="{00000000-0005-0000-0000-0000A6010000}"/>
    <cellStyle name="Standard 3 2 3 6" xfId="405" xr:uid="{00000000-0005-0000-0000-0000A7010000}"/>
    <cellStyle name="Standard 3 2 3 6 2" xfId="745" xr:uid="{00000000-0005-0000-0000-0000A8010000}"/>
    <cellStyle name="Standard 3 2 3 6 3" xfId="1114" xr:uid="{00000000-0005-0000-0000-0000A9010000}"/>
    <cellStyle name="Standard 3 2 3 7" xfId="178" xr:uid="{00000000-0005-0000-0000-0000AA010000}"/>
    <cellStyle name="Standard 3 2 3 8" xfId="536" xr:uid="{00000000-0005-0000-0000-0000AB010000}"/>
    <cellStyle name="Standard 3 2 3 9" xfId="898" xr:uid="{00000000-0005-0000-0000-0000AC010000}"/>
    <cellStyle name="Standard 3 2 4" xfId="44" xr:uid="{00000000-0005-0000-0000-0000AD010000}"/>
    <cellStyle name="Standard 3 2 4 2" xfId="62" xr:uid="{00000000-0005-0000-0000-0000AE010000}"/>
    <cellStyle name="Standard 3 2 4 2 2" xfId="96" xr:uid="{00000000-0005-0000-0000-0000AF010000}"/>
    <cellStyle name="Standard 3 2 4 2 2 2" xfId="164" xr:uid="{00000000-0005-0000-0000-0000B0010000}"/>
    <cellStyle name="Standard 3 2 4 2 2 2 2" xfId="483" xr:uid="{00000000-0005-0000-0000-0000B1010000}"/>
    <cellStyle name="Standard 3 2 4 2 2 2 2 2" xfId="823" xr:uid="{00000000-0005-0000-0000-0000B2010000}"/>
    <cellStyle name="Standard 3 2 4 2 2 2 2 3" xfId="1192" xr:uid="{00000000-0005-0000-0000-0000B3010000}"/>
    <cellStyle name="Standard 3 2 4 2 2 2 3" xfId="370" xr:uid="{00000000-0005-0000-0000-0000B4010000}"/>
    <cellStyle name="Standard 3 2 4 2 2 2 4" xfId="728" xr:uid="{00000000-0005-0000-0000-0000B5010000}"/>
    <cellStyle name="Standard 3 2 4 2 2 2 5" xfId="1096" xr:uid="{00000000-0005-0000-0000-0000B6010000}"/>
    <cellStyle name="Standard 3 2 4 2 2 3" xfId="302" xr:uid="{00000000-0005-0000-0000-0000B7010000}"/>
    <cellStyle name="Standard 3 2 4 2 2 3 2" xfId="660" xr:uid="{00000000-0005-0000-0000-0000B8010000}"/>
    <cellStyle name="Standard 3 2 4 2 2 3 3" xfId="1028" xr:uid="{00000000-0005-0000-0000-0000B9010000}"/>
    <cellStyle name="Standard 3 2 4 2 2 4" xfId="461" xr:uid="{00000000-0005-0000-0000-0000BA010000}"/>
    <cellStyle name="Standard 3 2 4 2 2 4 2" xfId="801" xr:uid="{00000000-0005-0000-0000-0000BB010000}"/>
    <cellStyle name="Standard 3 2 4 2 2 4 3" xfId="1170" xr:uid="{00000000-0005-0000-0000-0000BC010000}"/>
    <cellStyle name="Standard 3 2 4 2 2 5" xfId="234" xr:uid="{00000000-0005-0000-0000-0000BD010000}"/>
    <cellStyle name="Standard 3 2 4 2 2 6" xfId="592" xr:uid="{00000000-0005-0000-0000-0000BE010000}"/>
    <cellStyle name="Standard 3 2 4 2 2 7" xfId="960" xr:uid="{00000000-0005-0000-0000-0000BF010000}"/>
    <cellStyle name="Standard 3 2 4 2 3" xfId="130" xr:uid="{00000000-0005-0000-0000-0000C0010000}"/>
    <cellStyle name="Standard 3 2 4 2 3 2" xfId="484" xr:uid="{00000000-0005-0000-0000-0000C1010000}"/>
    <cellStyle name="Standard 3 2 4 2 3 2 2" xfId="824" xr:uid="{00000000-0005-0000-0000-0000C2010000}"/>
    <cellStyle name="Standard 3 2 4 2 3 2 3" xfId="1193" xr:uid="{00000000-0005-0000-0000-0000C3010000}"/>
    <cellStyle name="Standard 3 2 4 2 3 3" xfId="336" xr:uid="{00000000-0005-0000-0000-0000C4010000}"/>
    <cellStyle name="Standard 3 2 4 2 3 4" xfId="694" xr:uid="{00000000-0005-0000-0000-0000C5010000}"/>
    <cellStyle name="Standard 3 2 4 2 3 5" xfId="1062" xr:uid="{00000000-0005-0000-0000-0000C6010000}"/>
    <cellStyle name="Standard 3 2 4 2 4" xfId="268" xr:uid="{00000000-0005-0000-0000-0000C7010000}"/>
    <cellStyle name="Standard 3 2 4 2 4 2" xfId="626" xr:uid="{00000000-0005-0000-0000-0000C8010000}"/>
    <cellStyle name="Standard 3 2 4 2 4 3" xfId="994" xr:uid="{00000000-0005-0000-0000-0000C9010000}"/>
    <cellStyle name="Standard 3 2 4 2 5" xfId="427" xr:uid="{00000000-0005-0000-0000-0000CA010000}"/>
    <cellStyle name="Standard 3 2 4 2 5 2" xfId="767" xr:uid="{00000000-0005-0000-0000-0000CB010000}"/>
    <cellStyle name="Standard 3 2 4 2 5 3" xfId="1136" xr:uid="{00000000-0005-0000-0000-0000CC010000}"/>
    <cellStyle name="Standard 3 2 4 2 6" xfId="200" xr:uid="{00000000-0005-0000-0000-0000CD010000}"/>
    <cellStyle name="Standard 3 2 4 2 7" xfId="558" xr:uid="{00000000-0005-0000-0000-0000CE010000}"/>
    <cellStyle name="Standard 3 2 4 2 8" xfId="926" xr:uid="{00000000-0005-0000-0000-0000CF010000}"/>
    <cellStyle name="Standard 3 2 4 3" xfId="79" xr:uid="{00000000-0005-0000-0000-0000D0010000}"/>
    <cellStyle name="Standard 3 2 4 3 2" xfId="147" xr:uid="{00000000-0005-0000-0000-0000D1010000}"/>
    <cellStyle name="Standard 3 2 4 3 2 2" xfId="485" xr:uid="{00000000-0005-0000-0000-0000D2010000}"/>
    <cellStyle name="Standard 3 2 4 3 2 2 2" xfId="825" xr:uid="{00000000-0005-0000-0000-0000D3010000}"/>
    <cellStyle name="Standard 3 2 4 3 2 2 3" xfId="1194" xr:uid="{00000000-0005-0000-0000-0000D4010000}"/>
    <cellStyle name="Standard 3 2 4 3 2 3" xfId="353" xr:uid="{00000000-0005-0000-0000-0000D5010000}"/>
    <cellStyle name="Standard 3 2 4 3 2 4" xfId="711" xr:uid="{00000000-0005-0000-0000-0000D6010000}"/>
    <cellStyle name="Standard 3 2 4 3 2 5" xfId="1079" xr:uid="{00000000-0005-0000-0000-0000D7010000}"/>
    <cellStyle name="Standard 3 2 4 3 3" xfId="285" xr:uid="{00000000-0005-0000-0000-0000D8010000}"/>
    <cellStyle name="Standard 3 2 4 3 3 2" xfId="643" xr:uid="{00000000-0005-0000-0000-0000D9010000}"/>
    <cellStyle name="Standard 3 2 4 3 3 3" xfId="1011" xr:uid="{00000000-0005-0000-0000-0000DA010000}"/>
    <cellStyle name="Standard 3 2 4 3 4" xfId="444" xr:uid="{00000000-0005-0000-0000-0000DB010000}"/>
    <cellStyle name="Standard 3 2 4 3 4 2" xfId="784" xr:uid="{00000000-0005-0000-0000-0000DC010000}"/>
    <cellStyle name="Standard 3 2 4 3 4 3" xfId="1153" xr:uid="{00000000-0005-0000-0000-0000DD010000}"/>
    <cellStyle name="Standard 3 2 4 3 5" xfId="217" xr:uid="{00000000-0005-0000-0000-0000DE010000}"/>
    <cellStyle name="Standard 3 2 4 3 6" xfId="575" xr:uid="{00000000-0005-0000-0000-0000DF010000}"/>
    <cellStyle name="Standard 3 2 4 3 7" xfId="943" xr:uid="{00000000-0005-0000-0000-0000E0010000}"/>
    <cellStyle name="Standard 3 2 4 4" xfId="113" xr:uid="{00000000-0005-0000-0000-0000E1010000}"/>
    <cellStyle name="Standard 3 2 4 4 2" xfId="486" xr:uid="{00000000-0005-0000-0000-0000E2010000}"/>
    <cellStyle name="Standard 3 2 4 4 2 2" xfId="826" xr:uid="{00000000-0005-0000-0000-0000E3010000}"/>
    <cellStyle name="Standard 3 2 4 4 2 3" xfId="1195" xr:uid="{00000000-0005-0000-0000-0000E4010000}"/>
    <cellStyle name="Standard 3 2 4 4 3" xfId="319" xr:uid="{00000000-0005-0000-0000-0000E5010000}"/>
    <cellStyle name="Standard 3 2 4 4 4" xfId="677" xr:uid="{00000000-0005-0000-0000-0000E6010000}"/>
    <cellStyle name="Standard 3 2 4 4 5" xfId="1045" xr:uid="{00000000-0005-0000-0000-0000E7010000}"/>
    <cellStyle name="Standard 3 2 4 5" xfId="251" xr:uid="{00000000-0005-0000-0000-0000E8010000}"/>
    <cellStyle name="Standard 3 2 4 5 2" xfId="609" xr:uid="{00000000-0005-0000-0000-0000E9010000}"/>
    <cellStyle name="Standard 3 2 4 5 3" xfId="977" xr:uid="{00000000-0005-0000-0000-0000EA010000}"/>
    <cellStyle name="Standard 3 2 4 6" xfId="410" xr:uid="{00000000-0005-0000-0000-0000EB010000}"/>
    <cellStyle name="Standard 3 2 4 6 2" xfId="750" xr:uid="{00000000-0005-0000-0000-0000EC010000}"/>
    <cellStyle name="Standard 3 2 4 6 3" xfId="1119" xr:uid="{00000000-0005-0000-0000-0000ED010000}"/>
    <cellStyle name="Standard 3 2 4 7" xfId="183" xr:uid="{00000000-0005-0000-0000-0000EE010000}"/>
    <cellStyle name="Standard 3 2 4 8" xfId="541" xr:uid="{00000000-0005-0000-0000-0000EF010000}"/>
    <cellStyle name="Standard 3 2 4 9" xfId="908" xr:uid="{00000000-0005-0000-0000-0000F0010000}"/>
    <cellStyle name="Standard 3 2 5" xfId="52" xr:uid="{00000000-0005-0000-0000-0000F1010000}"/>
    <cellStyle name="Standard 3 2 5 2" xfId="86" xr:uid="{00000000-0005-0000-0000-0000F2010000}"/>
    <cellStyle name="Standard 3 2 5 2 2" xfId="154" xr:uid="{00000000-0005-0000-0000-0000F3010000}"/>
    <cellStyle name="Standard 3 2 5 2 2 2" xfId="487" xr:uid="{00000000-0005-0000-0000-0000F4010000}"/>
    <cellStyle name="Standard 3 2 5 2 2 2 2" xfId="827" xr:uid="{00000000-0005-0000-0000-0000F5010000}"/>
    <cellStyle name="Standard 3 2 5 2 2 2 3" xfId="1196" xr:uid="{00000000-0005-0000-0000-0000F6010000}"/>
    <cellStyle name="Standard 3 2 5 2 2 3" xfId="360" xr:uid="{00000000-0005-0000-0000-0000F7010000}"/>
    <cellStyle name="Standard 3 2 5 2 2 4" xfId="718" xr:uid="{00000000-0005-0000-0000-0000F8010000}"/>
    <cellStyle name="Standard 3 2 5 2 2 5" xfId="1086" xr:uid="{00000000-0005-0000-0000-0000F9010000}"/>
    <cellStyle name="Standard 3 2 5 2 3" xfId="292" xr:uid="{00000000-0005-0000-0000-0000FA010000}"/>
    <cellStyle name="Standard 3 2 5 2 3 2" xfId="650" xr:uid="{00000000-0005-0000-0000-0000FB010000}"/>
    <cellStyle name="Standard 3 2 5 2 3 3" xfId="1018" xr:uid="{00000000-0005-0000-0000-0000FC010000}"/>
    <cellStyle name="Standard 3 2 5 2 4" xfId="451" xr:uid="{00000000-0005-0000-0000-0000FD010000}"/>
    <cellStyle name="Standard 3 2 5 2 4 2" xfId="791" xr:uid="{00000000-0005-0000-0000-0000FE010000}"/>
    <cellStyle name="Standard 3 2 5 2 4 3" xfId="1160" xr:uid="{00000000-0005-0000-0000-0000FF010000}"/>
    <cellStyle name="Standard 3 2 5 2 5" xfId="224" xr:uid="{00000000-0005-0000-0000-000000020000}"/>
    <cellStyle name="Standard 3 2 5 2 6" xfId="582" xr:uid="{00000000-0005-0000-0000-000001020000}"/>
    <cellStyle name="Standard 3 2 5 2 7" xfId="950" xr:uid="{00000000-0005-0000-0000-000002020000}"/>
    <cellStyle name="Standard 3 2 5 3" xfId="120" xr:uid="{00000000-0005-0000-0000-000003020000}"/>
    <cellStyle name="Standard 3 2 5 3 2" xfId="488" xr:uid="{00000000-0005-0000-0000-000004020000}"/>
    <cellStyle name="Standard 3 2 5 3 2 2" xfId="828" xr:uid="{00000000-0005-0000-0000-000005020000}"/>
    <cellStyle name="Standard 3 2 5 3 2 3" xfId="1197" xr:uid="{00000000-0005-0000-0000-000006020000}"/>
    <cellStyle name="Standard 3 2 5 3 3" xfId="326" xr:uid="{00000000-0005-0000-0000-000007020000}"/>
    <cellStyle name="Standard 3 2 5 3 4" xfId="684" xr:uid="{00000000-0005-0000-0000-000008020000}"/>
    <cellStyle name="Standard 3 2 5 3 5" xfId="1052" xr:uid="{00000000-0005-0000-0000-000009020000}"/>
    <cellStyle name="Standard 3 2 5 4" xfId="258" xr:uid="{00000000-0005-0000-0000-00000A020000}"/>
    <cellStyle name="Standard 3 2 5 4 2" xfId="616" xr:uid="{00000000-0005-0000-0000-00000B020000}"/>
    <cellStyle name="Standard 3 2 5 4 3" xfId="984" xr:uid="{00000000-0005-0000-0000-00000C020000}"/>
    <cellStyle name="Standard 3 2 5 5" xfId="417" xr:uid="{00000000-0005-0000-0000-00000D020000}"/>
    <cellStyle name="Standard 3 2 5 5 2" xfId="757" xr:uid="{00000000-0005-0000-0000-00000E020000}"/>
    <cellStyle name="Standard 3 2 5 5 3" xfId="1126" xr:uid="{00000000-0005-0000-0000-00000F020000}"/>
    <cellStyle name="Standard 3 2 5 6" xfId="190" xr:uid="{00000000-0005-0000-0000-000010020000}"/>
    <cellStyle name="Standard 3 2 5 7" xfId="548" xr:uid="{00000000-0005-0000-0000-000011020000}"/>
    <cellStyle name="Standard 3 2 5 8" xfId="916" xr:uid="{00000000-0005-0000-0000-000012020000}"/>
    <cellStyle name="Standard 3 2 6" xfId="69" xr:uid="{00000000-0005-0000-0000-000013020000}"/>
    <cellStyle name="Standard 3 2 6 2" xfId="137" xr:uid="{00000000-0005-0000-0000-000014020000}"/>
    <cellStyle name="Standard 3 2 6 2 2" xfId="489" xr:uid="{00000000-0005-0000-0000-000015020000}"/>
    <cellStyle name="Standard 3 2 6 2 2 2" xfId="829" xr:uid="{00000000-0005-0000-0000-000016020000}"/>
    <cellStyle name="Standard 3 2 6 2 2 3" xfId="1198" xr:uid="{00000000-0005-0000-0000-000017020000}"/>
    <cellStyle name="Standard 3 2 6 2 3" xfId="343" xr:uid="{00000000-0005-0000-0000-000018020000}"/>
    <cellStyle name="Standard 3 2 6 2 4" xfId="701" xr:uid="{00000000-0005-0000-0000-000019020000}"/>
    <cellStyle name="Standard 3 2 6 2 5" xfId="1069" xr:uid="{00000000-0005-0000-0000-00001A020000}"/>
    <cellStyle name="Standard 3 2 6 3" xfId="275" xr:uid="{00000000-0005-0000-0000-00001B020000}"/>
    <cellStyle name="Standard 3 2 6 3 2" xfId="633" xr:uid="{00000000-0005-0000-0000-00001C020000}"/>
    <cellStyle name="Standard 3 2 6 3 3" xfId="1001" xr:uid="{00000000-0005-0000-0000-00001D020000}"/>
    <cellStyle name="Standard 3 2 6 4" xfId="434" xr:uid="{00000000-0005-0000-0000-00001E020000}"/>
    <cellStyle name="Standard 3 2 6 4 2" xfId="774" xr:uid="{00000000-0005-0000-0000-00001F020000}"/>
    <cellStyle name="Standard 3 2 6 4 3" xfId="1143" xr:uid="{00000000-0005-0000-0000-000020020000}"/>
    <cellStyle name="Standard 3 2 6 5" xfId="207" xr:uid="{00000000-0005-0000-0000-000021020000}"/>
    <cellStyle name="Standard 3 2 6 6" xfId="565" xr:uid="{00000000-0005-0000-0000-000022020000}"/>
    <cellStyle name="Standard 3 2 6 7" xfId="933" xr:uid="{00000000-0005-0000-0000-000023020000}"/>
    <cellStyle name="Standard 3 2 7" xfId="103" xr:uid="{00000000-0005-0000-0000-000024020000}"/>
    <cellStyle name="Standard 3 2 7 2" xfId="399" xr:uid="{00000000-0005-0000-0000-000025020000}"/>
    <cellStyle name="Standard 3 2 7 2 2" xfId="740" xr:uid="{00000000-0005-0000-0000-000026020000}"/>
    <cellStyle name="Standard 3 2 7 2 3" xfId="1109" xr:uid="{00000000-0005-0000-0000-000027020000}"/>
    <cellStyle name="Standard 3 2 7 3" xfId="309" xr:uid="{00000000-0005-0000-0000-000028020000}"/>
    <cellStyle name="Standard 3 2 7 4" xfId="667" xr:uid="{00000000-0005-0000-0000-000029020000}"/>
    <cellStyle name="Standard 3 2 7 5" xfId="1035" xr:uid="{00000000-0005-0000-0000-00002A020000}"/>
    <cellStyle name="Standard 3 2 8" xfId="241" xr:uid="{00000000-0005-0000-0000-00002B020000}"/>
    <cellStyle name="Standard 3 2 8 2" xfId="599" xr:uid="{00000000-0005-0000-0000-00002C020000}"/>
    <cellStyle name="Standard 3 2 8 3" xfId="967" xr:uid="{00000000-0005-0000-0000-00002D020000}"/>
    <cellStyle name="Standard 3 2 9" xfId="378" xr:uid="{00000000-0005-0000-0000-00002E020000}"/>
    <cellStyle name="Standard 3 2 9 2" xfId="735" xr:uid="{00000000-0005-0000-0000-00002F020000}"/>
    <cellStyle name="Standard 3 2 9 3" xfId="1103" xr:uid="{00000000-0005-0000-0000-000030020000}"/>
    <cellStyle name="Standard 3 3" xfId="34" xr:uid="{00000000-0005-0000-0000-000031020000}"/>
    <cellStyle name="Standard 3 3 10" xfId="533" xr:uid="{00000000-0005-0000-0000-000032020000}"/>
    <cellStyle name="Standard 3 3 11" xfId="901" xr:uid="{00000000-0005-0000-0000-000033020000}"/>
    <cellStyle name="Standard 3 3 2" xfId="40" xr:uid="{00000000-0005-0000-0000-000034020000}"/>
    <cellStyle name="Standard 3 3 2 2" xfId="59" xr:uid="{00000000-0005-0000-0000-000035020000}"/>
    <cellStyle name="Standard 3 3 2 2 2" xfId="93" xr:uid="{00000000-0005-0000-0000-000036020000}"/>
    <cellStyle name="Standard 3 3 2 2 2 2" xfId="161" xr:uid="{00000000-0005-0000-0000-000037020000}"/>
    <cellStyle name="Standard 3 3 2 2 2 2 2" xfId="490" xr:uid="{00000000-0005-0000-0000-000038020000}"/>
    <cellStyle name="Standard 3 3 2 2 2 2 2 2" xfId="830" xr:uid="{00000000-0005-0000-0000-000039020000}"/>
    <cellStyle name="Standard 3 3 2 2 2 2 2 3" xfId="1199" xr:uid="{00000000-0005-0000-0000-00003A020000}"/>
    <cellStyle name="Standard 3 3 2 2 2 2 3" xfId="367" xr:uid="{00000000-0005-0000-0000-00003B020000}"/>
    <cellStyle name="Standard 3 3 2 2 2 2 4" xfId="725" xr:uid="{00000000-0005-0000-0000-00003C020000}"/>
    <cellStyle name="Standard 3 3 2 2 2 2 5" xfId="1093" xr:uid="{00000000-0005-0000-0000-00003D020000}"/>
    <cellStyle name="Standard 3 3 2 2 2 3" xfId="299" xr:uid="{00000000-0005-0000-0000-00003E020000}"/>
    <cellStyle name="Standard 3 3 2 2 2 3 2" xfId="657" xr:uid="{00000000-0005-0000-0000-00003F020000}"/>
    <cellStyle name="Standard 3 3 2 2 2 3 3" xfId="1025" xr:uid="{00000000-0005-0000-0000-000040020000}"/>
    <cellStyle name="Standard 3 3 2 2 2 4" xfId="458" xr:uid="{00000000-0005-0000-0000-000041020000}"/>
    <cellStyle name="Standard 3 3 2 2 2 4 2" xfId="798" xr:uid="{00000000-0005-0000-0000-000042020000}"/>
    <cellStyle name="Standard 3 3 2 2 2 4 3" xfId="1167" xr:uid="{00000000-0005-0000-0000-000043020000}"/>
    <cellStyle name="Standard 3 3 2 2 2 5" xfId="231" xr:uid="{00000000-0005-0000-0000-000044020000}"/>
    <cellStyle name="Standard 3 3 2 2 2 6" xfId="589" xr:uid="{00000000-0005-0000-0000-000045020000}"/>
    <cellStyle name="Standard 3 3 2 2 2 7" xfId="957" xr:uid="{00000000-0005-0000-0000-000046020000}"/>
    <cellStyle name="Standard 3 3 2 2 3" xfId="127" xr:uid="{00000000-0005-0000-0000-000047020000}"/>
    <cellStyle name="Standard 3 3 2 2 3 2" xfId="491" xr:uid="{00000000-0005-0000-0000-000048020000}"/>
    <cellStyle name="Standard 3 3 2 2 3 2 2" xfId="831" xr:uid="{00000000-0005-0000-0000-000049020000}"/>
    <cellStyle name="Standard 3 3 2 2 3 2 3" xfId="1200" xr:uid="{00000000-0005-0000-0000-00004A020000}"/>
    <cellStyle name="Standard 3 3 2 2 3 3" xfId="333" xr:uid="{00000000-0005-0000-0000-00004B020000}"/>
    <cellStyle name="Standard 3 3 2 2 3 4" xfId="691" xr:uid="{00000000-0005-0000-0000-00004C020000}"/>
    <cellStyle name="Standard 3 3 2 2 3 5" xfId="1059" xr:uid="{00000000-0005-0000-0000-00004D020000}"/>
    <cellStyle name="Standard 3 3 2 2 4" xfId="265" xr:uid="{00000000-0005-0000-0000-00004E020000}"/>
    <cellStyle name="Standard 3 3 2 2 4 2" xfId="623" xr:uid="{00000000-0005-0000-0000-00004F020000}"/>
    <cellStyle name="Standard 3 3 2 2 4 3" xfId="991" xr:uid="{00000000-0005-0000-0000-000050020000}"/>
    <cellStyle name="Standard 3 3 2 2 5" xfId="424" xr:uid="{00000000-0005-0000-0000-000051020000}"/>
    <cellStyle name="Standard 3 3 2 2 5 2" xfId="764" xr:uid="{00000000-0005-0000-0000-000052020000}"/>
    <cellStyle name="Standard 3 3 2 2 5 3" xfId="1133" xr:uid="{00000000-0005-0000-0000-000053020000}"/>
    <cellStyle name="Standard 3 3 2 2 6" xfId="197" xr:uid="{00000000-0005-0000-0000-000054020000}"/>
    <cellStyle name="Standard 3 3 2 2 7" xfId="555" xr:uid="{00000000-0005-0000-0000-000055020000}"/>
    <cellStyle name="Standard 3 3 2 2 8" xfId="923" xr:uid="{00000000-0005-0000-0000-000056020000}"/>
    <cellStyle name="Standard 3 3 2 3" xfId="76" xr:uid="{00000000-0005-0000-0000-000057020000}"/>
    <cellStyle name="Standard 3 3 2 3 2" xfId="144" xr:uid="{00000000-0005-0000-0000-000058020000}"/>
    <cellStyle name="Standard 3 3 2 3 2 2" xfId="492" xr:uid="{00000000-0005-0000-0000-000059020000}"/>
    <cellStyle name="Standard 3 3 2 3 2 2 2" xfId="832" xr:uid="{00000000-0005-0000-0000-00005A020000}"/>
    <cellStyle name="Standard 3 3 2 3 2 2 3" xfId="1201" xr:uid="{00000000-0005-0000-0000-00005B020000}"/>
    <cellStyle name="Standard 3 3 2 3 2 3" xfId="350" xr:uid="{00000000-0005-0000-0000-00005C020000}"/>
    <cellStyle name="Standard 3 3 2 3 2 4" xfId="708" xr:uid="{00000000-0005-0000-0000-00005D020000}"/>
    <cellStyle name="Standard 3 3 2 3 2 5" xfId="1076" xr:uid="{00000000-0005-0000-0000-00005E020000}"/>
    <cellStyle name="Standard 3 3 2 3 3" xfId="282" xr:uid="{00000000-0005-0000-0000-00005F020000}"/>
    <cellStyle name="Standard 3 3 2 3 3 2" xfId="640" xr:uid="{00000000-0005-0000-0000-000060020000}"/>
    <cellStyle name="Standard 3 3 2 3 3 3" xfId="1008" xr:uid="{00000000-0005-0000-0000-000061020000}"/>
    <cellStyle name="Standard 3 3 2 3 4" xfId="441" xr:uid="{00000000-0005-0000-0000-000062020000}"/>
    <cellStyle name="Standard 3 3 2 3 4 2" xfId="781" xr:uid="{00000000-0005-0000-0000-000063020000}"/>
    <cellStyle name="Standard 3 3 2 3 4 3" xfId="1150" xr:uid="{00000000-0005-0000-0000-000064020000}"/>
    <cellStyle name="Standard 3 3 2 3 5" xfId="214" xr:uid="{00000000-0005-0000-0000-000065020000}"/>
    <cellStyle name="Standard 3 3 2 3 6" xfId="572" xr:uid="{00000000-0005-0000-0000-000066020000}"/>
    <cellStyle name="Standard 3 3 2 3 7" xfId="940" xr:uid="{00000000-0005-0000-0000-000067020000}"/>
    <cellStyle name="Standard 3 3 2 4" xfId="110" xr:uid="{00000000-0005-0000-0000-000068020000}"/>
    <cellStyle name="Standard 3 3 2 4 2" xfId="493" xr:uid="{00000000-0005-0000-0000-000069020000}"/>
    <cellStyle name="Standard 3 3 2 4 2 2" xfId="833" xr:uid="{00000000-0005-0000-0000-00006A020000}"/>
    <cellStyle name="Standard 3 3 2 4 2 3" xfId="1202" xr:uid="{00000000-0005-0000-0000-00006B020000}"/>
    <cellStyle name="Standard 3 3 2 4 3" xfId="316" xr:uid="{00000000-0005-0000-0000-00006C020000}"/>
    <cellStyle name="Standard 3 3 2 4 4" xfId="674" xr:uid="{00000000-0005-0000-0000-00006D020000}"/>
    <cellStyle name="Standard 3 3 2 4 5" xfId="1042" xr:uid="{00000000-0005-0000-0000-00006E020000}"/>
    <cellStyle name="Standard 3 3 2 5" xfId="248" xr:uid="{00000000-0005-0000-0000-00006F020000}"/>
    <cellStyle name="Standard 3 3 2 5 2" xfId="606" xr:uid="{00000000-0005-0000-0000-000070020000}"/>
    <cellStyle name="Standard 3 3 2 5 3" xfId="974" xr:uid="{00000000-0005-0000-0000-000071020000}"/>
    <cellStyle name="Standard 3 3 2 6" xfId="407" xr:uid="{00000000-0005-0000-0000-000072020000}"/>
    <cellStyle name="Standard 3 3 2 6 2" xfId="747" xr:uid="{00000000-0005-0000-0000-000073020000}"/>
    <cellStyle name="Standard 3 3 2 6 3" xfId="1116" xr:uid="{00000000-0005-0000-0000-000074020000}"/>
    <cellStyle name="Standard 3 3 2 7" xfId="180" xr:uid="{00000000-0005-0000-0000-000075020000}"/>
    <cellStyle name="Standard 3 3 2 8" xfId="538" xr:uid="{00000000-0005-0000-0000-000076020000}"/>
    <cellStyle name="Standard 3 3 2 9" xfId="905" xr:uid="{00000000-0005-0000-0000-000077020000}"/>
    <cellStyle name="Standard 3 3 3" xfId="46" xr:uid="{00000000-0005-0000-0000-000078020000}"/>
    <cellStyle name="Standard 3 3 3 2" xfId="64" xr:uid="{00000000-0005-0000-0000-000079020000}"/>
    <cellStyle name="Standard 3 3 3 2 2" xfId="98" xr:uid="{00000000-0005-0000-0000-00007A020000}"/>
    <cellStyle name="Standard 3 3 3 2 2 2" xfId="166" xr:uid="{00000000-0005-0000-0000-00007B020000}"/>
    <cellStyle name="Standard 3 3 3 2 2 2 2" xfId="494" xr:uid="{00000000-0005-0000-0000-00007C020000}"/>
    <cellStyle name="Standard 3 3 3 2 2 2 2 2" xfId="834" xr:uid="{00000000-0005-0000-0000-00007D020000}"/>
    <cellStyle name="Standard 3 3 3 2 2 2 2 3" xfId="1203" xr:uid="{00000000-0005-0000-0000-00007E020000}"/>
    <cellStyle name="Standard 3 3 3 2 2 2 3" xfId="372" xr:uid="{00000000-0005-0000-0000-00007F020000}"/>
    <cellStyle name="Standard 3 3 3 2 2 2 4" xfId="730" xr:uid="{00000000-0005-0000-0000-000080020000}"/>
    <cellStyle name="Standard 3 3 3 2 2 2 5" xfId="1098" xr:uid="{00000000-0005-0000-0000-000081020000}"/>
    <cellStyle name="Standard 3 3 3 2 2 3" xfId="304" xr:uid="{00000000-0005-0000-0000-000082020000}"/>
    <cellStyle name="Standard 3 3 3 2 2 3 2" xfId="662" xr:uid="{00000000-0005-0000-0000-000083020000}"/>
    <cellStyle name="Standard 3 3 3 2 2 3 3" xfId="1030" xr:uid="{00000000-0005-0000-0000-000084020000}"/>
    <cellStyle name="Standard 3 3 3 2 2 4" xfId="463" xr:uid="{00000000-0005-0000-0000-000085020000}"/>
    <cellStyle name="Standard 3 3 3 2 2 4 2" xfId="803" xr:uid="{00000000-0005-0000-0000-000086020000}"/>
    <cellStyle name="Standard 3 3 3 2 2 4 3" xfId="1172" xr:uid="{00000000-0005-0000-0000-000087020000}"/>
    <cellStyle name="Standard 3 3 3 2 2 5" xfId="236" xr:uid="{00000000-0005-0000-0000-000088020000}"/>
    <cellStyle name="Standard 3 3 3 2 2 6" xfId="594" xr:uid="{00000000-0005-0000-0000-000089020000}"/>
    <cellStyle name="Standard 3 3 3 2 2 7" xfId="962" xr:uid="{00000000-0005-0000-0000-00008A020000}"/>
    <cellStyle name="Standard 3 3 3 2 3" xfId="132" xr:uid="{00000000-0005-0000-0000-00008B020000}"/>
    <cellStyle name="Standard 3 3 3 2 3 2" xfId="495" xr:uid="{00000000-0005-0000-0000-00008C020000}"/>
    <cellStyle name="Standard 3 3 3 2 3 2 2" xfId="835" xr:uid="{00000000-0005-0000-0000-00008D020000}"/>
    <cellStyle name="Standard 3 3 3 2 3 2 3" xfId="1204" xr:uid="{00000000-0005-0000-0000-00008E020000}"/>
    <cellStyle name="Standard 3 3 3 2 3 3" xfId="338" xr:uid="{00000000-0005-0000-0000-00008F020000}"/>
    <cellStyle name="Standard 3 3 3 2 3 4" xfId="696" xr:uid="{00000000-0005-0000-0000-000090020000}"/>
    <cellStyle name="Standard 3 3 3 2 3 5" xfId="1064" xr:uid="{00000000-0005-0000-0000-000091020000}"/>
    <cellStyle name="Standard 3 3 3 2 4" xfId="270" xr:uid="{00000000-0005-0000-0000-000092020000}"/>
    <cellStyle name="Standard 3 3 3 2 4 2" xfId="628" xr:uid="{00000000-0005-0000-0000-000093020000}"/>
    <cellStyle name="Standard 3 3 3 2 4 3" xfId="996" xr:uid="{00000000-0005-0000-0000-000094020000}"/>
    <cellStyle name="Standard 3 3 3 2 5" xfId="429" xr:uid="{00000000-0005-0000-0000-000095020000}"/>
    <cellStyle name="Standard 3 3 3 2 5 2" xfId="769" xr:uid="{00000000-0005-0000-0000-000096020000}"/>
    <cellStyle name="Standard 3 3 3 2 5 3" xfId="1138" xr:uid="{00000000-0005-0000-0000-000097020000}"/>
    <cellStyle name="Standard 3 3 3 2 6" xfId="202" xr:uid="{00000000-0005-0000-0000-000098020000}"/>
    <cellStyle name="Standard 3 3 3 2 7" xfId="560" xr:uid="{00000000-0005-0000-0000-000099020000}"/>
    <cellStyle name="Standard 3 3 3 2 8" xfId="928" xr:uid="{00000000-0005-0000-0000-00009A020000}"/>
    <cellStyle name="Standard 3 3 3 3" xfId="81" xr:uid="{00000000-0005-0000-0000-00009B020000}"/>
    <cellStyle name="Standard 3 3 3 3 2" xfId="149" xr:uid="{00000000-0005-0000-0000-00009C020000}"/>
    <cellStyle name="Standard 3 3 3 3 2 2" xfId="496" xr:uid="{00000000-0005-0000-0000-00009D020000}"/>
    <cellStyle name="Standard 3 3 3 3 2 2 2" xfId="836" xr:uid="{00000000-0005-0000-0000-00009E020000}"/>
    <cellStyle name="Standard 3 3 3 3 2 2 3" xfId="1205" xr:uid="{00000000-0005-0000-0000-00009F020000}"/>
    <cellStyle name="Standard 3 3 3 3 2 3" xfId="355" xr:uid="{00000000-0005-0000-0000-0000A0020000}"/>
    <cellStyle name="Standard 3 3 3 3 2 4" xfId="713" xr:uid="{00000000-0005-0000-0000-0000A1020000}"/>
    <cellStyle name="Standard 3 3 3 3 2 5" xfId="1081" xr:uid="{00000000-0005-0000-0000-0000A2020000}"/>
    <cellStyle name="Standard 3 3 3 3 3" xfId="287" xr:uid="{00000000-0005-0000-0000-0000A3020000}"/>
    <cellStyle name="Standard 3 3 3 3 3 2" xfId="645" xr:uid="{00000000-0005-0000-0000-0000A4020000}"/>
    <cellStyle name="Standard 3 3 3 3 3 3" xfId="1013" xr:uid="{00000000-0005-0000-0000-0000A5020000}"/>
    <cellStyle name="Standard 3 3 3 3 4" xfId="446" xr:uid="{00000000-0005-0000-0000-0000A6020000}"/>
    <cellStyle name="Standard 3 3 3 3 4 2" xfId="786" xr:uid="{00000000-0005-0000-0000-0000A7020000}"/>
    <cellStyle name="Standard 3 3 3 3 4 3" xfId="1155" xr:uid="{00000000-0005-0000-0000-0000A8020000}"/>
    <cellStyle name="Standard 3 3 3 3 5" xfId="219" xr:uid="{00000000-0005-0000-0000-0000A9020000}"/>
    <cellStyle name="Standard 3 3 3 3 6" xfId="577" xr:uid="{00000000-0005-0000-0000-0000AA020000}"/>
    <cellStyle name="Standard 3 3 3 3 7" xfId="945" xr:uid="{00000000-0005-0000-0000-0000AB020000}"/>
    <cellStyle name="Standard 3 3 3 4" xfId="115" xr:uid="{00000000-0005-0000-0000-0000AC020000}"/>
    <cellStyle name="Standard 3 3 3 4 2" xfId="497" xr:uid="{00000000-0005-0000-0000-0000AD020000}"/>
    <cellStyle name="Standard 3 3 3 4 2 2" xfId="837" xr:uid="{00000000-0005-0000-0000-0000AE020000}"/>
    <cellStyle name="Standard 3 3 3 4 2 3" xfId="1206" xr:uid="{00000000-0005-0000-0000-0000AF020000}"/>
    <cellStyle name="Standard 3 3 3 4 3" xfId="321" xr:uid="{00000000-0005-0000-0000-0000B0020000}"/>
    <cellStyle name="Standard 3 3 3 4 4" xfId="679" xr:uid="{00000000-0005-0000-0000-0000B1020000}"/>
    <cellStyle name="Standard 3 3 3 4 5" xfId="1047" xr:uid="{00000000-0005-0000-0000-0000B2020000}"/>
    <cellStyle name="Standard 3 3 3 5" xfId="253" xr:uid="{00000000-0005-0000-0000-0000B3020000}"/>
    <cellStyle name="Standard 3 3 3 5 2" xfId="611" xr:uid="{00000000-0005-0000-0000-0000B4020000}"/>
    <cellStyle name="Standard 3 3 3 5 3" xfId="979" xr:uid="{00000000-0005-0000-0000-0000B5020000}"/>
    <cellStyle name="Standard 3 3 3 6" xfId="412" xr:uid="{00000000-0005-0000-0000-0000B6020000}"/>
    <cellStyle name="Standard 3 3 3 6 2" xfId="752" xr:uid="{00000000-0005-0000-0000-0000B7020000}"/>
    <cellStyle name="Standard 3 3 3 6 3" xfId="1121" xr:uid="{00000000-0005-0000-0000-0000B8020000}"/>
    <cellStyle name="Standard 3 3 3 7" xfId="185" xr:uid="{00000000-0005-0000-0000-0000B9020000}"/>
    <cellStyle name="Standard 3 3 3 8" xfId="543" xr:uid="{00000000-0005-0000-0000-0000BA020000}"/>
    <cellStyle name="Standard 3 3 3 9" xfId="910" xr:uid="{00000000-0005-0000-0000-0000BB020000}"/>
    <cellStyle name="Standard 3 3 4" xfId="54" xr:uid="{00000000-0005-0000-0000-0000BC020000}"/>
    <cellStyle name="Standard 3 3 4 2" xfId="88" xr:uid="{00000000-0005-0000-0000-0000BD020000}"/>
    <cellStyle name="Standard 3 3 4 2 2" xfId="156" xr:uid="{00000000-0005-0000-0000-0000BE020000}"/>
    <cellStyle name="Standard 3 3 4 2 2 2" xfId="498" xr:uid="{00000000-0005-0000-0000-0000BF020000}"/>
    <cellStyle name="Standard 3 3 4 2 2 2 2" xfId="838" xr:uid="{00000000-0005-0000-0000-0000C0020000}"/>
    <cellStyle name="Standard 3 3 4 2 2 2 3" xfId="1207" xr:uid="{00000000-0005-0000-0000-0000C1020000}"/>
    <cellStyle name="Standard 3 3 4 2 2 3" xfId="362" xr:uid="{00000000-0005-0000-0000-0000C2020000}"/>
    <cellStyle name="Standard 3 3 4 2 2 4" xfId="720" xr:uid="{00000000-0005-0000-0000-0000C3020000}"/>
    <cellStyle name="Standard 3 3 4 2 2 5" xfId="1088" xr:uid="{00000000-0005-0000-0000-0000C4020000}"/>
    <cellStyle name="Standard 3 3 4 2 3" xfId="294" xr:uid="{00000000-0005-0000-0000-0000C5020000}"/>
    <cellStyle name="Standard 3 3 4 2 3 2" xfId="652" xr:uid="{00000000-0005-0000-0000-0000C6020000}"/>
    <cellStyle name="Standard 3 3 4 2 3 3" xfId="1020" xr:uid="{00000000-0005-0000-0000-0000C7020000}"/>
    <cellStyle name="Standard 3 3 4 2 4" xfId="453" xr:uid="{00000000-0005-0000-0000-0000C8020000}"/>
    <cellStyle name="Standard 3 3 4 2 4 2" xfId="793" xr:uid="{00000000-0005-0000-0000-0000C9020000}"/>
    <cellStyle name="Standard 3 3 4 2 4 3" xfId="1162" xr:uid="{00000000-0005-0000-0000-0000CA020000}"/>
    <cellStyle name="Standard 3 3 4 2 5" xfId="226" xr:uid="{00000000-0005-0000-0000-0000CB020000}"/>
    <cellStyle name="Standard 3 3 4 2 6" xfId="584" xr:uid="{00000000-0005-0000-0000-0000CC020000}"/>
    <cellStyle name="Standard 3 3 4 2 7" xfId="952" xr:uid="{00000000-0005-0000-0000-0000CD020000}"/>
    <cellStyle name="Standard 3 3 4 3" xfId="122" xr:uid="{00000000-0005-0000-0000-0000CE020000}"/>
    <cellStyle name="Standard 3 3 4 3 2" xfId="499" xr:uid="{00000000-0005-0000-0000-0000CF020000}"/>
    <cellStyle name="Standard 3 3 4 3 2 2" xfId="839" xr:uid="{00000000-0005-0000-0000-0000D0020000}"/>
    <cellStyle name="Standard 3 3 4 3 2 3" xfId="1208" xr:uid="{00000000-0005-0000-0000-0000D1020000}"/>
    <cellStyle name="Standard 3 3 4 3 3" xfId="328" xr:uid="{00000000-0005-0000-0000-0000D2020000}"/>
    <cellStyle name="Standard 3 3 4 3 4" xfId="686" xr:uid="{00000000-0005-0000-0000-0000D3020000}"/>
    <cellStyle name="Standard 3 3 4 3 5" xfId="1054" xr:uid="{00000000-0005-0000-0000-0000D4020000}"/>
    <cellStyle name="Standard 3 3 4 4" xfId="260" xr:uid="{00000000-0005-0000-0000-0000D5020000}"/>
    <cellStyle name="Standard 3 3 4 4 2" xfId="618" xr:uid="{00000000-0005-0000-0000-0000D6020000}"/>
    <cellStyle name="Standard 3 3 4 4 3" xfId="986" xr:uid="{00000000-0005-0000-0000-0000D7020000}"/>
    <cellStyle name="Standard 3 3 4 5" xfId="419" xr:uid="{00000000-0005-0000-0000-0000D8020000}"/>
    <cellStyle name="Standard 3 3 4 5 2" xfId="759" xr:uid="{00000000-0005-0000-0000-0000D9020000}"/>
    <cellStyle name="Standard 3 3 4 5 3" xfId="1128" xr:uid="{00000000-0005-0000-0000-0000DA020000}"/>
    <cellStyle name="Standard 3 3 4 6" xfId="192" xr:uid="{00000000-0005-0000-0000-0000DB020000}"/>
    <cellStyle name="Standard 3 3 4 7" xfId="550" xr:uid="{00000000-0005-0000-0000-0000DC020000}"/>
    <cellStyle name="Standard 3 3 4 8" xfId="918" xr:uid="{00000000-0005-0000-0000-0000DD020000}"/>
    <cellStyle name="Standard 3 3 5" xfId="71" xr:uid="{00000000-0005-0000-0000-0000DE020000}"/>
    <cellStyle name="Standard 3 3 5 2" xfId="139" xr:uid="{00000000-0005-0000-0000-0000DF020000}"/>
    <cellStyle name="Standard 3 3 5 2 2" xfId="500" xr:uid="{00000000-0005-0000-0000-0000E0020000}"/>
    <cellStyle name="Standard 3 3 5 2 2 2" xfId="840" xr:uid="{00000000-0005-0000-0000-0000E1020000}"/>
    <cellStyle name="Standard 3 3 5 2 2 3" xfId="1209" xr:uid="{00000000-0005-0000-0000-0000E2020000}"/>
    <cellStyle name="Standard 3 3 5 2 3" xfId="345" xr:uid="{00000000-0005-0000-0000-0000E3020000}"/>
    <cellStyle name="Standard 3 3 5 2 4" xfId="703" xr:uid="{00000000-0005-0000-0000-0000E4020000}"/>
    <cellStyle name="Standard 3 3 5 2 5" xfId="1071" xr:uid="{00000000-0005-0000-0000-0000E5020000}"/>
    <cellStyle name="Standard 3 3 5 3" xfId="277" xr:uid="{00000000-0005-0000-0000-0000E6020000}"/>
    <cellStyle name="Standard 3 3 5 3 2" xfId="635" xr:uid="{00000000-0005-0000-0000-0000E7020000}"/>
    <cellStyle name="Standard 3 3 5 3 3" xfId="1003" xr:uid="{00000000-0005-0000-0000-0000E8020000}"/>
    <cellStyle name="Standard 3 3 5 4" xfId="436" xr:uid="{00000000-0005-0000-0000-0000E9020000}"/>
    <cellStyle name="Standard 3 3 5 4 2" xfId="776" xr:uid="{00000000-0005-0000-0000-0000EA020000}"/>
    <cellStyle name="Standard 3 3 5 4 3" xfId="1145" xr:uid="{00000000-0005-0000-0000-0000EB020000}"/>
    <cellStyle name="Standard 3 3 5 5" xfId="209" xr:uid="{00000000-0005-0000-0000-0000EC020000}"/>
    <cellStyle name="Standard 3 3 5 6" xfId="567" xr:uid="{00000000-0005-0000-0000-0000ED020000}"/>
    <cellStyle name="Standard 3 3 5 7" xfId="935" xr:uid="{00000000-0005-0000-0000-0000EE020000}"/>
    <cellStyle name="Standard 3 3 6" xfId="105" xr:uid="{00000000-0005-0000-0000-0000EF020000}"/>
    <cellStyle name="Standard 3 3 6 2" xfId="401" xr:uid="{00000000-0005-0000-0000-0000F0020000}"/>
    <cellStyle name="Standard 3 3 6 2 2" xfId="742" xr:uid="{00000000-0005-0000-0000-0000F1020000}"/>
    <cellStyle name="Standard 3 3 6 2 3" xfId="1111" xr:uid="{00000000-0005-0000-0000-0000F2020000}"/>
    <cellStyle name="Standard 3 3 6 3" xfId="311" xr:uid="{00000000-0005-0000-0000-0000F3020000}"/>
    <cellStyle name="Standard 3 3 6 4" xfId="669" xr:uid="{00000000-0005-0000-0000-0000F4020000}"/>
    <cellStyle name="Standard 3 3 6 5" xfId="1037" xr:uid="{00000000-0005-0000-0000-0000F5020000}"/>
    <cellStyle name="Standard 3 3 7" xfId="243" xr:uid="{00000000-0005-0000-0000-0000F6020000}"/>
    <cellStyle name="Standard 3 3 7 2" xfId="601" xr:uid="{00000000-0005-0000-0000-0000F7020000}"/>
    <cellStyle name="Standard 3 3 7 2 2" xfId="1291" xr:uid="{00000000-0005-0000-0000-0000F8020000}"/>
    <cellStyle name="Standard 3 3 7 3" xfId="969" xr:uid="{00000000-0005-0000-0000-0000F9020000}"/>
    <cellStyle name="Standard 3 3 8" xfId="380" xr:uid="{00000000-0005-0000-0000-0000FA020000}"/>
    <cellStyle name="Standard 3 3 8 2" xfId="737" xr:uid="{00000000-0005-0000-0000-0000FB020000}"/>
    <cellStyle name="Standard 3 3 8 3" xfId="1105" xr:uid="{00000000-0005-0000-0000-0000FC020000}"/>
    <cellStyle name="Standard 3 3 9" xfId="175" xr:uid="{00000000-0005-0000-0000-0000FD020000}"/>
    <cellStyle name="Standard 3 4" xfId="35" xr:uid="{00000000-0005-0000-0000-0000FE020000}"/>
    <cellStyle name="Standard 3 4 10" xfId="534" xr:uid="{00000000-0005-0000-0000-0000FF020000}"/>
    <cellStyle name="Standard 3 4 11" xfId="902" xr:uid="{00000000-0005-0000-0000-000000030000}"/>
    <cellStyle name="Standard 3 4 2" xfId="41" xr:uid="{00000000-0005-0000-0000-000001030000}"/>
    <cellStyle name="Standard 3 4 2 2" xfId="60" xr:uid="{00000000-0005-0000-0000-000002030000}"/>
    <cellStyle name="Standard 3 4 2 2 2" xfId="94" xr:uid="{00000000-0005-0000-0000-000003030000}"/>
    <cellStyle name="Standard 3 4 2 2 2 2" xfId="162" xr:uid="{00000000-0005-0000-0000-000004030000}"/>
    <cellStyle name="Standard 3 4 2 2 2 2 2" xfId="501" xr:uid="{00000000-0005-0000-0000-000005030000}"/>
    <cellStyle name="Standard 3 4 2 2 2 2 2 2" xfId="841" xr:uid="{00000000-0005-0000-0000-000006030000}"/>
    <cellStyle name="Standard 3 4 2 2 2 2 2 3" xfId="1210" xr:uid="{00000000-0005-0000-0000-000007030000}"/>
    <cellStyle name="Standard 3 4 2 2 2 2 3" xfId="368" xr:uid="{00000000-0005-0000-0000-000008030000}"/>
    <cellStyle name="Standard 3 4 2 2 2 2 4" xfId="726" xr:uid="{00000000-0005-0000-0000-000009030000}"/>
    <cellStyle name="Standard 3 4 2 2 2 2 5" xfId="1094" xr:uid="{00000000-0005-0000-0000-00000A030000}"/>
    <cellStyle name="Standard 3 4 2 2 2 3" xfId="300" xr:uid="{00000000-0005-0000-0000-00000B030000}"/>
    <cellStyle name="Standard 3 4 2 2 2 3 2" xfId="658" xr:uid="{00000000-0005-0000-0000-00000C030000}"/>
    <cellStyle name="Standard 3 4 2 2 2 3 3" xfId="1026" xr:uid="{00000000-0005-0000-0000-00000D030000}"/>
    <cellStyle name="Standard 3 4 2 2 2 4" xfId="459" xr:uid="{00000000-0005-0000-0000-00000E030000}"/>
    <cellStyle name="Standard 3 4 2 2 2 4 2" xfId="799" xr:uid="{00000000-0005-0000-0000-00000F030000}"/>
    <cellStyle name="Standard 3 4 2 2 2 4 3" xfId="1168" xr:uid="{00000000-0005-0000-0000-000010030000}"/>
    <cellStyle name="Standard 3 4 2 2 2 5" xfId="232" xr:uid="{00000000-0005-0000-0000-000011030000}"/>
    <cellStyle name="Standard 3 4 2 2 2 6" xfId="590" xr:uid="{00000000-0005-0000-0000-000012030000}"/>
    <cellStyle name="Standard 3 4 2 2 2 7" xfId="958" xr:uid="{00000000-0005-0000-0000-000013030000}"/>
    <cellStyle name="Standard 3 4 2 2 3" xfId="128" xr:uid="{00000000-0005-0000-0000-000014030000}"/>
    <cellStyle name="Standard 3 4 2 2 3 2" xfId="502" xr:uid="{00000000-0005-0000-0000-000015030000}"/>
    <cellStyle name="Standard 3 4 2 2 3 2 2" xfId="842" xr:uid="{00000000-0005-0000-0000-000016030000}"/>
    <cellStyle name="Standard 3 4 2 2 3 2 3" xfId="1211" xr:uid="{00000000-0005-0000-0000-000017030000}"/>
    <cellStyle name="Standard 3 4 2 2 3 3" xfId="334" xr:uid="{00000000-0005-0000-0000-000018030000}"/>
    <cellStyle name="Standard 3 4 2 2 3 4" xfId="692" xr:uid="{00000000-0005-0000-0000-000019030000}"/>
    <cellStyle name="Standard 3 4 2 2 3 5" xfId="1060" xr:uid="{00000000-0005-0000-0000-00001A030000}"/>
    <cellStyle name="Standard 3 4 2 2 4" xfId="266" xr:uid="{00000000-0005-0000-0000-00001B030000}"/>
    <cellStyle name="Standard 3 4 2 2 4 2" xfId="624" xr:uid="{00000000-0005-0000-0000-00001C030000}"/>
    <cellStyle name="Standard 3 4 2 2 4 3" xfId="992" xr:uid="{00000000-0005-0000-0000-00001D030000}"/>
    <cellStyle name="Standard 3 4 2 2 5" xfId="425" xr:uid="{00000000-0005-0000-0000-00001E030000}"/>
    <cellStyle name="Standard 3 4 2 2 5 2" xfId="765" xr:uid="{00000000-0005-0000-0000-00001F030000}"/>
    <cellStyle name="Standard 3 4 2 2 5 3" xfId="1134" xr:uid="{00000000-0005-0000-0000-000020030000}"/>
    <cellStyle name="Standard 3 4 2 2 6" xfId="198" xr:uid="{00000000-0005-0000-0000-000021030000}"/>
    <cellStyle name="Standard 3 4 2 2 7" xfId="556" xr:uid="{00000000-0005-0000-0000-000022030000}"/>
    <cellStyle name="Standard 3 4 2 2 8" xfId="924" xr:uid="{00000000-0005-0000-0000-000023030000}"/>
    <cellStyle name="Standard 3 4 2 3" xfId="77" xr:uid="{00000000-0005-0000-0000-000024030000}"/>
    <cellStyle name="Standard 3 4 2 3 2" xfId="145" xr:uid="{00000000-0005-0000-0000-000025030000}"/>
    <cellStyle name="Standard 3 4 2 3 2 2" xfId="503" xr:uid="{00000000-0005-0000-0000-000026030000}"/>
    <cellStyle name="Standard 3 4 2 3 2 2 2" xfId="843" xr:uid="{00000000-0005-0000-0000-000027030000}"/>
    <cellStyle name="Standard 3 4 2 3 2 2 3" xfId="1212" xr:uid="{00000000-0005-0000-0000-000028030000}"/>
    <cellStyle name="Standard 3 4 2 3 2 3" xfId="351" xr:uid="{00000000-0005-0000-0000-000029030000}"/>
    <cellStyle name="Standard 3 4 2 3 2 4" xfId="709" xr:uid="{00000000-0005-0000-0000-00002A030000}"/>
    <cellStyle name="Standard 3 4 2 3 2 5" xfId="1077" xr:uid="{00000000-0005-0000-0000-00002B030000}"/>
    <cellStyle name="Standard 3 4 2 3 3" xfId="283" xr:uid="{00000000-0005-0000-0000-00002C030000}"/>
    <cellStyle name="Standard 3 4 2 3 3 2" xfId="641" xr:uid="{00000000-0005-0000-0000-00002D030000}"/>
    <cellStyle name="Standard 3 4 2 3 3 3" xfId="1009" xr:uid="{00000000-0005-0000-0000-00002E030000}"/>
    <cellStyle name="Standard 3 4 2 3 4" xfId="442" xr:uid="{00000000-0005-0000-0000-00002F030000}"/>
    <cellStyle name="Standard 3 4 2 3 4 2" xfId="782" xr:uid="{00000000-0005-0000-0000-000030030000}"/>
    <cellStyle name="Standard 3 4 2 3 4 3" xfId="1151" xr:uid="{00000000-0005-0000-0000-000031030000}"/>
    <cellStyle name="Standard 3 4 2 3 5" xfId="215" xr:uid="{00000000-0005-0000-0000-000032030000}"/>
    <cellStyle name="Standard 3 4 2 3 6" xfId="573" xr:uid="{00000000-0005-0000-0000-000033030000}"/>
    <cellStyle name="Standard 3 4 2 3 7" xfId="941" xr:uid="{00000000-0005-0000-0000-000034030000}"/>
    <cellStyle name="Standard 3 4 2 4" xfId="111" xr:uid="{00000000-0005-0000-0000-000035030000}"/>
    <cellStyle name="Standard 3 4 2 4 2" xfId="504" xr:uid="{00000000-0005-0000-0000-000036030000}"/>
    <cellStyle name="Standard 3 4 2 4 2 2" xfId="844" xr:uid="{00000000-0005-0000-0000-000037030000}"/>
    <cellStyle name="Standard 3 4 2 4 2 3" xfId="1213" xr:uid="{00000000-0005-0000-0000-000038030000}"/>
    <cellStyle name="Standard 3 4 2 4 3" xfId="317" xr:uid="{00000000-0005-0000-0000-000039030000}"/>
    <cellStyle name="Standard 3 4 2 4 4" xfId="675" xr:uid="{00000000-0005-0000-0000-00003A030000}"/>
    <cellStyle name="Standard 3 4 2 4 5" xfId="1043" xr:uid="{00000000-0005-0000-0000-00003B030000}"/>
    <cellStyle name="Standard 3 4 2 5" xfId="249" xr:uid="{00000000-0005-0000-0000-00003C030000}"/>
    <cellStyle name="Standard 3 4 2 5 2" xfId="607" xr:uid="{00000000-0005-0000-0000-00003D030000}"/>
    <cellStyle name="Standard 3 4 2 5 3" xfId="975" xr:uid="{00000000-0005-0000-0000-00003E030000}"/>
    <cellStyle name="Standard 3 4 2 6" xfId="408" xr:uid="{00000000-0005-0000-0000-00003F030000}"/>
    <cellStyle name="Standard 3 4 2 6 2" xfId="748" xr:uid="{00000000-0005-0000-0000-000040030000}"/>
    <cellStyle name="Standard 3 4 2 6 3" xfId="1117" xr:uid="{00000000-0005-0000-0000-000041030000}"/>
    <cellStyle name="Standard 3 4 2 7" xfId="181" xr:uid="{00000000-0005-0000-0000-000042030000}"/>
    <cellStyle name="Standard 3 4 2 8" xfId="539" xr:uid="{00000000-0005-0000-0000-000043030000}"/>
    <cellStyle name="Standard 3 4 2 9" xfId="906" xr:uid="{00000000-0005-0000-0000-000044030000}"/>
    <cellStyle name="Standard 3 4 3" xfId="47" xr:uid="{00000000-0005-0000-0000-000045030000}"/>
    <cellStyle name="Standard 3 4 3 2" xfId="65" xr:uid="{00000000-0005-0000-0000-000046030000}"/>
    <cellStyle name="Standard 3 4 3 2 2" xfId="99" xr:uid="{00000000-0005-0000-0000-000047030000}"/>
    <cellStyle name="Standard 3 4 3 2 2 2" xfId="167" xr:uid="{00000000-0005-0000-0000-000048030000}"/>
    <cellStyle name="Standard 3 4 3 2 2 2 2" xfId="505" xr:uid="{00000000-0005-0000-0000-000049030000}"/>
    <cellStyle name="Standard 3 4 3 2 2 2 2 2" xfId="845" xr:uid="{00000000-0005-0000-0000-00004A030000}"/>
    <cellStyle name="Standard 3 4 3 2 2 2 2 3" xfId="1214" xr:uid="{00000000-0005-0000-0000-00004B030000}"/>
    <cellStyle name="Standard 3 4 3 2 2 2 3" xfId="373" xr:uid="{00000000-0005-0000-0000-00004C030000}"/>
    <cellStyle name="Standard 3 4 3 2 2 2 4" xfId="731" xr:uid="{00000000-0005-0000-0000-00004D030000}"/>
    <cellStyle name="Standard 3 4 3 2 2 2 5" xfId="1099" xr:uid="{00000000-0005-0000-0000-00004E030000}"/>
    <cellStyle name="Standard 3 4 3 2 2 3" xfId="305" xr:uid="{00000000-0005-0000-0000-00004F030000}"/>
    <cellStyle name="Standard 3 4 3 2 2 3 2" xfId="663" xr:uid="{00000000-0005-0000-0000-000050030000}"/>
    <cellStyle name="Standard 3 4 3 2 2 3 3" xfId="1031" xr:uid="{00000000-0005-0000-0000-000051030000}"/>
    <cellStyle name="Standard 3 4 3 2 2 4" xfId="464" xr:uid="{00000000-0005-0000-0000-000052030000}"/>
    <cellStyle name="Standard 3 4 3 2 2 4 2" xfId="804" xr:uid="{00000000-0005-0000-0000-000053030000}"/>
    <cellStyle name="Standard 3 4 3 2 2 4 3" xfId="1173" xr:uid="{00000000-0005-0000-0000-000054030000}"/>
    <cellStyle name="Standard 3 4 3 2 2 5" xfId="237" xr:uid="{00000000-0005-0000-0000-000055030000}"/>
    <cellStyle name="Standard 3 4 3 2 2 6" xfId="595" xr:uid="{00000000-0005-0000-0000-000056030000}"/>
    <cellStyle name="Standard 3 4 3 2 2 7" xfId="963" xr:uid="{00000000-0005-0000-0000-000057030000}"/>
    <cellStyle name="Standard 3 4 3 2 3" xfId="133" xr:uid="{00000000-0005-0000-0000-000058030000}"/>
    <cellStyle name="Standard 3 4 3 2 3 2" xfId="506" xr:uid="{00000000-0005-0000-0000-000059030000}"/>
    <cellStyle name="Standard 3 4 3 2 3 2 2" xfId="846" xr:uid="{00000000-0005-0000-0000-00005A030000}"/>
    <cellStyle name="Standard 3 4 3 2 3 2 3" xfId="1215" xr:uid="{00000000-0005-0000-0000-00005B030000}"/>
    <cellStyle name="Standard 3 4 3 2 3 3" xfId="339" xr:uid="{00000000-0005-0000-0000-00005C030000}"/>
    <cellStyle name="Standard 3 4 3 2 3 4" xfId="697" xr:uid="{00000000-0005-0000-0000-00005D030000}"/>
    <cellStyle name="Standard 3 4 3 2 3 5" xfId="1065" xr:uid="{00000000-0005-0000-0000-00005E030000}"/>
    <cellStyle name="Standard 3 4 3 2 4" xfId="271" xr:uid="{00000000-0005-0000-0000-00005F030000}"/>
    <cellStyle name="Standard 3 4 3 2 4 2" xfId="629" xr:uid="{00000000-0005-0000-0000-000060030000}"/>
    <cellStyle name="Standard 3 4 3 2 4 3" xfId="997" xr:uid="{00000000-0005-0000-0000-000061030000}"/>
    <cellStyle name="Standard 3 4 3 2 5" xfId="430" xr:uid="{00000000-0005-0000-0000-000062030000}"/>
    <cellStyle name="Standard 3 4 3 2 5 2" xfId="770" xr:uid="{00000000-0005-0000-0000-000063030000}"/>
    <cellStyle name="Standard 3 4 3 2 5 3" xfId="1139" xr:uid="{00000000-0005-0000-0000-000064030000}"/>
    <cellStyle name="Standard 3 4 3 2 6" xfId="203" xr:uid="{00000000-0005-0000-0000-000065030000}"/>
    <cellStyle name="Standard 3 4 3 2 7" xfId="561" xr:uid="{00000000-0005-0000-0000-000066030000}"/>
    <cellStyle name="Standard 3 4 3 2 8" xfId="929" xr:uid="{00000000-0005-0000-0000-000067030000}"/>
    <cellStyle name="Standard 3 4 3 3" xfId="82" xr:uid="{00000000-0005-0000-0000-000068030000}"/>
    <cellStyle name="Standard 3 4 3 3 2" xfId="150" xr:uid="{00000000-0005-0000-0000-000069030000}"/>
    <cellStyle name="Standard 3 4 3 3 2 2" xfId="507" xr:uid="{00000000-0005-0000-0000-00006A030000}"/>
    <cellStyle name="Standard 3 4 3 3 2 2 2" xfId="847" xr:uid="{00000000-0005-0000-0000-00006B030000}"/>
    <cellStyle name="Standard 3 4 3 3 2 2 3" xfId="1216" xr:uid="{00000000-0005-0000-0000-00006C030000}"/>
    <cellStyle name="Standard 3 4 3 3 2 3" xfId="356" xr:uid="{00000000-0005-0000-0000-00006D030000}"/>
    <cellStyle name="Standard 3 4 3 3 2 4" xfId="714" xr:uid="{00000000-0005-0000-0000-00006E030000}"/>
    <cellStyle name="Standard 3 4 3 3 2 5" xfId="1082" xr:uid="{00000000-0005-0000-0000-00006F030000}"/>
    <cellStyle name="Standard 3 4 3 3 3" xfId="288" xr:uid="{00000000-0005-0000-0000-000070030000}"/>
    <cellStyle name="Standard 3 4 3 3 3 2" xfId="646" xr:uid="{00000000-0005-0000-0000-000071030000}"/>
    <cellStyle name="Standard 3 4 3 3 3 3" xfId="1014" xr:uid="{00000000-0005-0000-0000-000072030000}"/>
    <cellStyle name="Standard 3 4 3 3 4" xfId="447" xr:uid="{00000000-0005-0000-0000-000073030000}"/>
    <cellStyle name="Standard 3 4 3 3 4 2" xfId="787" xr:uid="{00000000-0005-0000-0000-000074030000}"/>
    <cellStyle name="Standard 3 4 3 3 4 3" xfId="1156" xr:uid="{00000000-0005-0000-0000-000075030000}"/>
    <cellStyle name="Standard 3 4 3 3 5" xfId="220" xr:uid="{00000000-0005-0000-0000-000076030000}"/>
    <cellStyle name="Standard 3 4 3 3 6" xfId="578" xr:uid="{00000000-0005-0000-0000-000077030000}"/>
    <cellStyle name="Standard 3 4 3 3 7" xfId="946" xr:uid="{00000000-0005-0000-0000-000078030000}"/>
    <cellStyle name="Standard 3 4 3 4" xfId="116" xr:uid="{00000000-0005-0000-0000-000079030000}"/>
    <cellStyle name="Standard 3 4 3 4 2" xfId="508" xr:uid="{00000000-0005-0000-0000-00007A030000}"/>
    <cellStyle name="Standard 3 4 3 4 2 2" xfId="848" xr:uid="{00000000-0005-0000-0000-00007B030000}"/>
    <cellStyle name="Standard 3 4 3 4 2 3" xfId="1217" xr:uid="{00000000-0005-0000-0000-00007C030000}"/>
    <cellStyle name="Standard 3 4 3 4 3" xfId="322" xr:uid="{00000000-0005-0000-0000-00007D030000}"/>
    <cellStyle name="Standard 3 4 3 4 4" xfId="680" xr:uid="{00000000-0005-0000-0000-00007E030000}"/>
    <cellStyle name="Standard 3 4 3 4 5" xfId="1048" xr:uid="{00000000-0005-0000-0000-00007F030000}"/>
    <cellStyle name="Standard 3 4 3 5" xfId="254" xr:uid="{00000000-0005-0000-0000-000080030000}"/>
    <cellStyle name="Standard 3 4 3 5 2" xfId="612" xr:uid="{00000000-0005-0000-0000-000081030000}"/>
    <cellStyle name="Standard 3 4 3 5 3" xfId="980" xr:uid="{00000000-0005-0000-0000-000082030000}"/>
    <cellStyle name="Standard 3 4 3 6" xfId="413" xr:uid="{00000000-0005-0000-0000-000083030000}"/>
    <cellStyle name="Standard 3 4 3 6 2" xfId="753" xr:uid="{00000000-0005-0000-0000-000084030000}"/>
    <cellStyle name="Standard 3 4 3 6 3" xfId="1122" xr:uid="{00000000-0005-0000-0000-000085030000}"/>
    <cellStyle name="Standard 3 4 3 7" xfId="186" xr:uid="{00000000-0005-0000-0000-000086030000}"/>
    <cellStyle name="Standard 3 4 3 8" xfId="544" xr:uid="{00000000-0005-0000-0000-000087030000}"/>
    <cellStyle name="Standard 3 4 3 9" xfId="911" xr:uid="{00000000-0005-0000-0000-000088030000}"/>
    <cellStyle name="Standard 3 4 4" xfId="55" xr:uid="{00000000-0005-0000-0000-000089030000}"/>
    <cellStyle name="Standard 3 4 4 2" xfId="89" xr:uid="{00000000-0005-0000-0000-00008A030000}"/>
    <cellStyle name="Standard 3 4 4 2 2" xfId="157" xr:uid="{00000000-0005-0000-0000-00008B030000}"/>
    <cellStyle name="Standard 3 4 4 2 2 2" xfId="509" xr:uid="{00000000-0005-0000-0000-00008C030000}"/>
    <cellStyle name="Standard 3 4 4 2 2 2 2" xfId="849" xr:uid="{00000000-0005-0000-0000-00008D030000}"/>
    <cellStyle name="Standard 3 4 4 2 2 2 3" xfId="1218" xr:uid="{00000000-0005-0000-0000-00008E030000}"/>
    <cellStyle name="Standard 3 4 4 2 2 3" xfId="363" xr:uid="{00000000-0005-0000-0000-00008F030000}"/>
    <cellStyle name="Standard 3 4 4 2 2 4" xfId="721" xr:uid="{00000000-0005-0000-0000-000090030000}"/>
    <cellStyle name="Standard 3 4 4 2 2 5" xfId="1089" xr:uid="{00000000-0005-0000-0000-000091030000}"/>
    <cellStyle name="Standard 3 4 4 2 3" xfId="295" xr:uid="{00000000-0005-0000-0000-000092030000}"/>
    <cellStyle name="Standard 3 4 4 2 3 2" xfId="653" xr:uid="{00000000-0005-0000-0000-000093030000}"/>
    <cellStyle name="Standard 3 4 4 2 3 3" xfId="1021" xr:uid="{00000000-0005-0000-0000-000094030000}"/>
    <cellStyle name="Standard 3 4 4 2 4" xfId="454" xr:uid="{00000000-0005-0000-0000-000095030000}"/>
    <cellStyle name="Standard 3 4 4 2 4 2" xfId="794" xr:uid="{00000000-0005-0000-0000-000096030000}"/>
    <cellStyle name="Standard 3 4 4 2 4 3" xfId="1163" xr:uid="{00000000-0005-0000-0000-000097030000}"/>
    <cellStyle name="Standard 3 4 4 2 5" xfId="227" xr:uid="{00000000-0005-0000-0000-000098030000}"/>
    <cellStyle name="Standard 3 4 4 2 6" xfId="585" xr:uid="{00000000-0005-0000-0000-000099030000}"/>
    <cellStyle name="Standard 3 4 4 2 7" xfId="953" xr:uid="{00000000-0005-0000-0000-00009A030000}"/>
    <cellStyle name="Standard 3 4 4 3" xfId="123" xr:uid="{00000000-0005-0000-0000-00009B030000}"/>
    <cellStyle name="Standard 3 4 4 3 2" xfId="510" xr:uid="{00000000-0005-0000-0000-00009C030000}"/>
    <cellStyle name="Standard 3 4 4 3 2 2" xfId="850" xr:uid="{00000000-0005-0000-0000-00009D030000}"/>
    <cellStyle name="Standard 3 4 4 3 2 3" xfId="1219" xr:uid="{00000000-0005-0000-0000-00009E030000}"/>
    <cellStyle name="Standard 3 4 4 3 3" xfId="329" xr:uid="{00000000-0005-0000-0000-00009F030000}"/>
    <cellStyle name="Standard 3 4 4 3 4" xfId="687" xr:uid="{00000000-0005-0000-0000-0000A0030000}"/>
    <cellStyle name="Standard 3 4 4 3 5" xfId="1055" xr:uid="{00000000-0005-0000-0000-0000A1030000}"/>
    <cellStyle name="Standard 3 4 4 4" xfId="261" xr:uid="{00000000-0005-0000-0000-0000A2030000}"/>
    <cellStyle name="Standard 3 4 4 4 2" xfId="619" xr:uid="{00000000-0005-0000-0000-0000A3030000}"/>
    <cellStyle name="Standard 3 4 4 4 3" xfId="987" xr:uid="{00000000-0005-0000-0000-0000A4030000}"/>
    <cellStyle name="Standard 3 4 4 5" xfId="420" xr:uid="{00000000-0005-0000-0000-0000A5030000}"/>
    <cellStyle name="Standard 3 4 4 5 2" xfId="760" xr:uid="{00000000-0005-0000-0000-0000A6030000}"/>
    <cellStyle name="Standard 3 4 4 5 3" xfId="1129" xr:uid="{00000000-0005-0000-0000-0000A7030000}"/>
    <cellStyle name="Standard 3 4 4 6" xfId="193" xr:uid="{00000000-0005-0000-0000-0000A8030000}"/>
    <cellStyle name="Standard 3 4 4 7" xfId="551" xr:uid="{00000000-0005-0000-0000-0000A9030000}"/>
    <cellStyle name="Standard 3 4 4 8" xfId="919" xr:uid="{00000000-0005-0000-0000-0000AA030000}"/>
    <cellStyle name="Standard 3 4 5" xfId="72" xr:uid="{00000000-0005-0000-0000-0000AB030000}"/>
    <cellStyle name="Standard 3 4 5 2" xfId="140" xr:uid="{00000000-0005-0000-0000-0000AC030000}"/>
    <cellStyle name="Standard 3 4 5 2 2" xfId="511" xr:uid="{00000000-0005-0000-0000-0000AD030000}"/>
    <cellStyle name="Standard 3 4 5 2 2 2" xfId="851" xr:uid="{00000000-0005-0000-0000-0000AE030000}"/>
    <cellStyle name="Standard 3 4 5 2 2 3" xfId="1220" xr:uid="{00000000-0005-0000-0000-0000AF030000}"/>
    <cellStyle name="Standard 3 4 5 2 3" xfId="346" xr:uid="{00000000-0005-0000-0000-0000B0030000}"/>
    <cellStyle name="Standard 3 4 5 2 4" xfId="704" xr:uid="{00000000-0005-0000-0000-0000B1030000}"/>
    <cellStyle name="Standard 3 4 5 2 5" xfId="1072" xr:uid="{00000000-0005-0000-0000-0000B2030000}"/>
    <cellStyle name="Standard 3 4 5 3" xfId="278" xr:uid="{00000000-0005-0000-0000-0000B3030000}"/>
    <cellStyle name="Standard 3 4 5 3 2" xfId="636" xr:uid="{00000000-0005-0000-0000-0000B4030000}"/>
    <cellStyle name="Standard 3 4 5 3 3" xfId="1004" xr:uid="{00000000-0005-0000-0000-0000B5030000}"/>
    <cellStyle name="Standard 3 4 5 4" xfId="437" xr:uid="{00000000-0005-0000-0000-0000B6030000}"/>
    <cellStyle name="Standard 3 4 5 4 2" xfId="777" xr:uid="{00000000-0005-0000-0000-0000B7030000}"/>
    <cellStyle name="Standard 3 4 5 4 3" xfId="1146" xr:uid="{00000000-0005-0000-0000-0000B8030000}"/>
    <cellStyle name="Standard 3 4 5 5" xfId="210" xr:uid="{00000000-0005-0000-0000-0000B9030000}"/>
    <cellStyle name="Standard 3 4 5 6" xfId="568" xr:uid="{00000000-0005-0000-0000-0000BA030000}"/>
    <cellStyle name="Standard 3 4 5 7" xfId="936" xr:uid="{00000000-0005-0000-0000-0000BB030000}"/>
    <cellStyle name="Standard 3 4 6" xfId="106" xr:uid="{00000000-0005-0000-0000-0000BC030000}"/>
    <cellStyle name="Standard 3 4 6 2" xfId="402" xr:uid="{00000000-0005-0000-0000-0000BD030000}"/>
    <cellStyle name="Standard 3 4 6 2 2" xfId="743" xr:uid="{00000000-0005-0000-0000-0000BE030000}"/>
    <cellStyle name="Standard 3 4 6 2 3" xfId="1112" xr:uid="{00000000-0005-0000-0000-0000BF030000}"/>
    <cellStyle name="Standard 3 4 6 3" xfId="312" xr:uid="{00000000-0005-0000-0000-0000C0030000}"/>
    <cellStyle name="Standard 3 4 6 4" xfId="670" xr:uid="{00000000-0005-0000-0000-0000C1030000}"/>
    <cellStyle name="Standard 3 4 6 5" xfId="1038" xr:uid="{00000000-0005-0000-0000-0000C2030000}"/>
    <cellStyle name="Standard 3 4 7" xfId="244" xr:uid="{00000000-0005-0000-0000-0000C3030000}"/>
    <cellStyle name="Standard 3 4 7 2" xfId="602" xr:uid="{00000000-0005-0000-0000-0000C4030000}"/>
    <cellStyle name="Standard 3 4 7 3" xfId="970" xr:uid="{00000000-0005-0000-0000-0000C5030000}"/>
    <cellStyle name="Standard 3 4 8" xfId="381" xr:uid="{00000000-0005-0000-0000-0000C6030000}"/>
    <cellStyle name="Standard 3 4 8 2" xfId="738" xr:uid="{00000000-0005-0000-0000-0000C7030000}"/>
    <cellStyle name="Standard 3 4 8 3" xfId="1106" xr:uid="{00000000-0005-0000-0000-0000C8030000}"/>
    <cellStyle name="Standard 3 4 9" xfId="176" xr:uid="{00000000-0005-0000-0000-0000C9030000}"/>
    <cellStyle name="Standard 3 5" xfId="36" xr:uid="{00000000-0005-0000-0000-0000CA030000}"/>
    <cellStyle name="Standard 3 5 10" xfId="535" xr:uid="{00000000-0005-0000-0000-0000CB030000}"/>
    <cellStyle name="Standard 3 5 11" xfId="903" xr:uid="{00000000-0005-0000-0000-0000CC030000}"/>
    <cellStyle name="Standard 3 5 2" xfId="42" xr:uid="{00000000-0005-0000-0000-0000CD030000}"/>
    <cellStyle name="Standard 3 5 2 2" xfId="61" xr:uid="{00000000-0005-0000-0000-0000CE030000}"/>
    <cellStyle name="Standard 3 5 2 2 2" xfId="95" xr:uid="{00000000-0005-0000-0000-0000CF030000}"/>
    <cellStyle name="Standard 3 5 2 2 2 2" xfId="163" xr:uid="{00000000-0005-0000-0000-0000D0030000}"/>
    <cellStyle name="Standard 3 5 2 2 2 2 2" xfId="512" xr:uid="{00000000-0005-0000-0000-0000D1030000}"/>
    <cellStyle name="Standard 3 5 2 2 2 2 2 2" xfId="852" xr:uid="{00000000-0005-0000-0000-0000D2030000}"/>
    <cellStyle name="Standard 3 5 2 2 2 2 2 3" xfId="1221" xr:uid="{00000000-0005-0000-0000-0000D3030000}"/>
    <cellStyle name="Standard 3 5 2 2 2 2 3" xfId="369" xr:uid="{00000000-0005-0000-0000-0000D4030000}"/>
    <cellStyle name="Standard 3 5 2 2 2 2 4" xfId="727" xr:uid="{00000000-0005-0000-0000-0000D5030000}"/>
    <cellStyle name="Standard 3 5 2 2 2 2 5" xfId="1095" xr:uid="{00000000-0005-0000-0000-0000D6030000}"/>
    <cellStyle name="Standard 3 5 2 2 2 3" xfId="301" xr:uid="{00000000-0005-0000-0000-0000D7030000}"/>
    <cellStyle name="Standard 3 5 2 2 2 3 2" xfId="659" xr:uid="{00000000-0005-0000-0000-0000D8030000}"/>
    <cellStyle name="Standard 3 5 2 2 2 3 3" xfId="1027" xr:uid="{00000000-0005-0000-0000-0000D9030000}"/>
    <cellStyle name="Standard 3 5 2 2 2 4" xfId="460" xr:uid="{00000000-0005-0000-0000-0000DA030000}"/>
    <cellStyle name="Standard 3 5 2 2 2 4 2" xfId="800" xr:uid="{00000000-0005-0000-0000-0000DB030000}"/>
    <cellStyle name="Standard 3 5 2 2 2 4 3" xfId="1169" xr:uid="{00000000-0005-0000-0000-0000DC030000}"/>
    <cellStyle name="Standard 3 5 2 2 2 5" xfId="233" xr:uid="{00000000-0005-0000-0000-0000DD030000}"/>
    <cellStyle name="Standard 3 5 2 2 2 6" xfId="591" xr:uid="{00000000-0005-0000-0000-0000DE030000}"/>
    <cellStyle name="Standard 3 5 2 2 2 7" xfId="959" xr:uid="{00000000-0005-0000-0000-0000DF030000}"/>
    <cellStyle name="Standard 3 5 2 2 3" xfId="129" xr:uid="{00000000-0005-0000-0000-0000E0030000}"/>
    <cellStyle name="Standard 3 5 2 2 3 2" xfId="513" xr:uid="{00000000-0005-0000-0000-0000E1030000}"/>
    <cellStyle name="Standard 3 5 2 2 3 2 2" xfId="853" xr:uid="{00000000-0005-0000-0000-0000E2030000}"/>
    <cellStyle name="Standard 3 5 2 2 3 2 3" xfId="1222" xr:uid="{00000000-0005-0000-0000-0000E3030000}"/>
    <cellStyle name="Standard 3 5 2 2 3 3" xfId="335" xr:uid="{00000000-0005-0000-0000-0000E4030000}"/>
    <cellStyle name="Standard 3 5 2 2 3 4" xfId="693" xr:uid="{00000000-0005-0000-0000-0000E5030000}"/>
    <cellStyle name="Standard 3 5 2 2 3 5" xfId="1061" xr:uid="{00000000-0005-0000-0000-0000E6030000}"/>
    <cellStyle name="Standard 3 5 2 2 4" xfId="267" xr:uid="{00000000-0005-0000-0000-0000E7030000}"/>
    <cellStyle name="Standard 3 5 2 2 4 2" xfId="625" xr:uid="{00000000-0005-0000-0000-0000E8030000}"/>
    <cellStyle name="Standard 3 5 2 2 4 3" xfId="993" xr:uid="{00000000-0005-0000-0000-0000E9030000}"/>
    <cellStyle name="Standard 3 5 2 2 5" xfId="426" xr:uid="{00000000-0005-0000-0000-0000EA030000}"/>
    <cellStyle name="Standard 3 5 2 2 5 2" xfId="766" xr:uid="{00000000-0005-0000-0000-0000EB030000}"/>
    <cellStyle name="Standard 3 5 2 2 5 3" xfId="1135" xr:uid="{00000000-0005-0000-0000-0000EC030000}"/>
    <cellStyle name="Standard 3 5 2 2 6" xfId="199" xr:uid="{00000000-0005-0000-0000-0000ED030000}"/>
    <cellStyle name="Standard 3 5 2 2 7" xfId="557" xr:uid="{00000000-0005-0000-0000-0000EE030000}"/>
    <cellStyle name="Standard 3 5 2 2 8" xfId="925" xr:uid="{00000000-0005-0000-0000-0000EF030000}"/>
    <cellStyle name="Standard 3 5 2 3" xfId="78" xr:uid="{00000000-0005-0000-0000-0000F0030000}"/>
    <cellStyle name="Standard 3 5 2 3 2" xfId="146" xr:uid="{00000000-0005-0000-0000-0000F1030000}"/>
    <cellStyle name="Standard 3 5 2 3 2 2" xfId="514" xr:uid="{00000000-0005-0000-0000-0000F2030000}"/>
    <cellStyle name="Standard 3 5 2 3 2 2 2" xfId="854" xr:uid="{00000000-0005-0000-0000-0000F3030000}"/>
    <cellStyle name="Standard 3 5 2 3 2 2 3" xfId="1223" xr:uid="{00000000-0005-0000-0000-0000F4030000}"/>
    <cellStyle name="Standard 3 5 2 3 2 3" xfId="352" xr:uid="{00000000-0005-0000-0000-0000F5030000}"/>
    <cellStyle name="Standard 3 5 2 3 2 4" xfId="710" xr:uid="{00000000-0005-0000-0000-0000F6030000}"/>
    <cellStyle name="Standard 3 5 2 3 2 5" xfId="1078" xr:uid="{00000000-0005-0000-0000-0000F7030000}"/>
    <cellStyle name="Standard 3 5 2 3 3" xfId="284" xr:uid="{00000000-0005-0000-0000-0000F8030000}"/>
    <cellStyle name="Standard 3 5 2 3 3 2" xfId="642" xr:uid="{00000000-0005-0000-0000-0000F9030000}"/>
    <cellStyle name="Standard 3 5 2 3 3 3" xfId="1010" xr:uid="{00000000-0005-0000-0000-0000FA030000}"/>
    <cellStyle name="Standard 3 5 2 3 4" xfId="443" xr:uid="{00000000-0005-0000-0000-0000FB030000}"/>
    <cellStyle name="Standard 3 5 2 3 4 2" xfId="783" xr:uid="{00000000-0005-0000-0000-0000FC030000}"/>
    <cellStyle name="Standard 3 5 2 3 4 3" xfId="1152" xr:uid="{00000000-0005-0000-0000-0000FD030000}"/>
    <cellStyle name="Standard 3 5 2 3 5" xfId="216" xr:uid="{00000000-0005-0000-0000-0000FE030000}"/>
    <cellStyle name="Standard 3 5 2 3 6" xfId="574" xr:uid="{00000000-0005-0000-0000-0000FF030000}"/>
    <cellStyle name="Standard 3 5 2 3 7" xfId="942" xr:uid="{00000000-0005-0000-0000-000000040000}"/>
    <cellStyle name="Standard 3 5 2 4" xfId="112" xr:uid="{00000000-0005-0000-0000-000001040000}"/>
    <cellStyle name="Standard 3 5 2 4 2" xfId="515" xr:uid="{00000000-0005-0000-0000-000002040000}"/>
    <cellStyle name="Standard 3 5 2 4 2 2" xfId="855" xr:uid="{00000000-0005-0000-0000-000003040000}"/>
    <cellStyle name="Standard 3 5 2 4 2 3" xfId="1224" xr:uid="{00000000-0005-0000-0000-000004040000}"/>
    <cellStyle name="Standard 3 5 2 4 3" xfId="318" xr:uid="{00000000-0005-0000-0000-000005040000}"/>
    <cellStyle name="Standard 3 5 2 4 4" xfId="676" xr:uid="{00000000-0005-0000-0000-000006040000}"/>
    <cellStyle name="Standard 3 5 2 4 5" xfId="1044" xr:uid="{00000000-0005-0000-0000-000007040000}"/>
    <cellStyle name="Standard 3 5 2 5" xfId="250" xr:uid="{00000000-0005-0000-0000-000008040000}"/>
    <cellStyle name="Standard 3 5 2 5 2" xfId="608" xr:uid="{00000000-0005-0000-0000-000009040000}"/>
    <cellStyle name="Standard 3 5 2 5 3" xfId="976" xr:uid="{00000000-0005-0000-0000-00000A040000}"/>
    <cellStyle name="Standard 3 5 2 6" xfId="409" xr:uid="{00000000-0005-0000-0000-00000B040000}"/>
    <cellStyle name="Standard 3 5 2 6 2" xfId="749" xr:uid="{00000000-0005-0000-0000-00000C040000}"/>
    <cellStyle name="Standard 3 5 2 6 3" xfId="1118" xr:uid="{00000000-0005-0000-0000-00000D040000}"/>
    <cellStyle name="Standard 3 5 2 7" xfId="182" xr:uid="{00000000-0005-0000-0000-00000E040000}"/>
    <cellStyle name="Standard 3 5 2 8" xfId="540" xr:uid="{00000000-0005-0000-0000-00000F040000}"/>
    <cellStyle name="Standard 3 5 2 9" xfId="907" xr:uid="{00000000-0005-0000-0000-000010040000}"/>
    <cellStyle name="Standard 3 5 3" xfId="48" xr:uid="{00000000-0005-0000-0000-000011040000}"/>
    <cellStyle name="Standard 3 5 3 2" xfId="66" xr:uid="{00000000-0005-0000-0000-000012040000}"/>
    <cellStyle name="Standard 3 5 3 2 2" xfId="100" xr:uid="{00000000-0005-0000-0000-000013040000}"/>
    <cellStyle name="Standard 3 5 3 2 2 2" xfId="168" xr:uid="{00000000-0005-0000-0000-000014040000}"/>
    <cellStyle name="Standard 3 5 3 2 2 2 2" xfId="516" xr:uid="{00000000-0005-0000-0000-000015040000}"/>
    <cellStyle name="Standard 3 5 3 2 2 2 2 2" xfId="856" xr:uid="{00000000-0005-0000-0000-000016040000}"/>
    <cellStyle name="Standard 3 5 3 2 2 2 2 3" xfId="1225" xr:uid="{00000000-0005-0000-0000-000017040000}"/>
    <cellStyle name="Standard 3 5 3 2 2 2 3" xfId="374" xr:uid="{00000000-0005-0000-0000-000018040000}"/>
    <cellStyle name="Standard 3 5 3 2 2 2 4" xfId="732" xr:uid="{00000000-0005-0000-0000-000019040000}"/>
    <cellStyle name="Standard 3 5 3 2 2 2 5" xfId="1100" xr:uid="{00000000-0005-0000-0000-00001A040000}"/>
    <cellStyle name="Standard 3 5 3 2 2 3" xfId="306" xr:uid="{00000000-0005-0000-0000-00001B040000}"/>
    <cellStyle name="Standard 3 5 3 2 2 3 2" xfId="664" xr:uid="{00000000-0005-0000-0000-00001C040000}"/>
    <cellStyle name="Standard 3 5 3 2 2 3 3" xfId="1032" xr:uid="{00000000-0005-0000-0000-00001D040000}"/>
    <cellStyle name="Standard 3 5 3 2 2 4" xfId="465" xr:uid="{00000000-0005-0000-0000-00001E040000}"/>
    <cellStyle name="Standard 3 5 3 2 2 4 2" xfId="805" xr:uid="{00000000-0005-0000-0000-00001F040000}"/>
    <cellStyle name="Standard 3 5 3 2 2 4 3" xfId="1174" xr:uid="{00000000-0005-0000-0000-000020040000}"/>
    <cellStyle name="Standard 3 5 3 2 2 5" xfId="238" xr:uid="{00000000-0005-0000-0000-000021040000}"/>
    <cellStyle name="Standard 3 5 3 2 2 6" xfId="596" xr:uid="{00000000-0005-0000-0000-000022040000}"/>
    <cellStyle name="Standard 3 5 3 2 2 7" xfId="964" xr:uid="{00000000-0005-0000-0000-000023040000}"/>
    <cellStyle name="Standard 3 5 3 2 3" xfId="134" xr:uid="{00000000-0005-0000-0000-000024040000}"/>
    <cellStyle name="Standard 3 5 3 2 3 2" xfId="517" xr:uid="{00000000-0005-0000-0000-000025040000}"/>
    <cellStyle name="Standard 3 5 3 2 3 2 2" xfId="857" xr:uid="{00000000-0005-0000-0000-000026040000}"/>
    <cellStyle name="Standard 3 5 3 2 3 2 3" xfId="1226" xr:uid="{00000000-0005-0000-0000-000027040000}"/>
    <cellStyle name="Standard 3 5 3 2 3 3" xfId="340" xr:uid="{00000000-0005-0000-0000-000028040000}"/>
    <cellStyle name="Standard 3 5 3 2 3 4" xfId="698" xr:uid="{00000000-0005-0000-0000-000029040000}"/>
    <cellStyle name="Standard 3 5 3 2 3 5" xfId="1066" xr:uid="{00000000-0005-0000-0000-00002A040000}"/>
    <cellStyle name="Standard 3 5 3 2 4" xfId="272" xr:uid="{00000000-0005-0000-0000-00002B040000}"/>
    <cellStyle name="Standard 3 5 3 2 4 2" xfId="630" xr:uid="{00000000-0005-0000-0000-00002C040000}"/>
    <cellStyle name="Standard 3 5 3 2 4 3" xfId="998" xr:uid="{00000000-0005-0000-0000-00002D040000}"/>
    <cellStyle name="Standard 3 5 3 2 5" xfId="431" xr:uid="{00000000-0005-0000-0000-00002E040000}"/>
    <cellStyle name="Standard 3 5 3 2 5 2" xfId="771" xr:uid="{00000000-0005-0000-0000-00002F040000}"/>
    <cellStyle name="Standard 3 5 3 2 5 3" xfId="1140" xr:uid="{00000000-0005-0000-0000-000030040000}"/>
    <cellStyle name="Standard 3 5 3 2 6" xfId="204" xr:uid="{00000000-0005-0000-0000-000031040000}"/>
    <cellStyle name="Standard 3 5 3 2 7" xfId="562" xr:uid="{00000000-0005-0000-0000-000032040000}"/>
    <cellStyle name="Standard 3 5 3 2 8" xfId="930" xr:uid="{00000000-0005-0000-0000-000033040000}"/>
    <cellStyle name="Standard 3 5 3 3" xfId="83" xr:uid="{00000000-0005-0000-0000-000034040000}"/>
    <cellStyle name="Standard 3 5 3 3 2" xfId="151" xr:uid="{00000000-0005-0000-0000-000035040000}"/>
    <cellStyle name="Standard 3 5 3 3 2 2" xfId="518" xr:uid="{00000000-0005-0000-0000-000036040000}"/>
    <cellStyle name="Standard 3 5 3 3 2 2 2" xfId="858" xr:uid="{00000000-0005-0000-0000-000037040000}"/>
    <cellStyle name="Standard 3 5 3 3 2 2 3" xfId="1227" xr:uid="{00000000-0005-0000-0000-000038040000}"/>
    <cellStyle name="Standard 3 5 3 3 2 3" xfId="357" xr:uid="{00000000-0005-0000-0000-000039040000}"/>
    <cellStyle name="Standard 3 5 3 3 2 4" xfId="715" xr:uid="{00000000-0005-0000-0000-00003A040000}"/>
    <cellStyle name="Standard 3 5 3 3 2 5" xfId="1083" xr:uid="{00000000-0005-0000-0000-00003B040000}"/>
    <cellStyle name="Standard 3 5 3 3 3" xfId="289" xr:uid="{00000000-0005-0000-0000-00003C040000}"/>
    <cellStyle name="Standard 3 5 3 3 3 2" xfId="647" xr:uid="{00000000-0005-0000-0000-00003D040000}"/>
    <cellStyle name="Standard 3 5 3 3 3 3" xfId="1015" xr:uid="{00000000-0005-0000-0000-00003E040000}"/>
    <cellStyle name="Standard 3 5 3 3 4" xfId="448" xr:uid="{00000000-0005-0000-0000-00003F040000}"/>
    <cellStyle name="Standard 3 5 3 3 4 2" xfId="788" xr:uid="{00000000-0005-0000-0000-000040040000}"/>
    <cellStyle name="Standard 3 5 3 3 4 3" xfId="1157" xr:uid="{00000000-0005-0000-0000-000041040000}"/>
    <cellStyle name="Standard 3 5 3 3 5" xfId="221" xr:uid="{00000000-0005-0000-0000-000042040000}"/>
    <cellStyle name="Standard 3 5 3 3 6" xfId="579" xr:uid="{00000000-0005-0000-0000-000043040000}"/>
    <cellStyle name="Standard 3 5 3 3 7" xfId="947" xr:uid="{00000000-0005-0000-0000-000044040000}"/>
    <cellStyle name="Standard 3 5 3 4" xfId="117" xr:uid="{00000000-0005-0000-0000-000045040000}"/>
    <cellStyle name="Standard 3 5 3 4 2" xfId="519" xr:uid="{00000000-0005-0000-0000-000046040000}"/>
    <cellStyle name="Standard 3 5 3 4 2 2" xfId="859" xr:uid="{00000000-0005-0000-0000-000047040000}"/>
    <cellStyle name="Standard 3 5 3 4 2 3" xfId="1228" xr:uid="{00000000-0005-0000-0000-000048040000}"/>
    <cellStyle name="Standard 3 5 3 4 3" xfId="323" xr:uid="{00000000-0005-0000-0000-000049040000}"/>
    <cellStyle name="Standard 3 5 3 4 4" xfId="681" xr:uid="{00000000-0005-0000-0000-00004A040000}"/>
    <cellStyle name="Standard 3 5 3 4 5" xfId="1049" xr:uid="{00000000-0005-0000-0000-00004B040000}"/>
    <cellStyle name="Standard 3 5 3 5" xfId="255" xr:uid="{00000000-0005-0000-0000-00004C040000}"/>
    <cellStyle name="Standard 3 5 3 5 2" xfId="613" xr:uid="{00000000-0005-0000-0000-00004D040000}"/>
    <cellStyle name="Standard 3 5 3 5 3" xfId="981" xr:uid="{00000000-0005-0000-0000-00004E040000}"/>
    <cellStyle name="Standard 3 5 3 6" xfId="414" xr:uid="{00000000-0005-0000-0000-00004F040000}"/>
    <cellStyle name="Standard 3 5 3 6 2" xfId="754" xr:uid="{00000000-0005-0000-0000-000050040000}"/>
    <cellStyle name="Standard 3 5 3 6 3" xfId="1123" xr:uid="{00000000-0005-0000-0000-000051040000}"/>
    <cellStyle name="Standard 3 5 3 7" xfId="187" xr:uid="{00000000-0005-0000-0000-000052040000}"/>
    <cellStyle name="Standard 3 5 3 8" xfId="545" xr:uid="{00000000-0005-0000-0000-000053040000}"/>
    <cellStyle name="Standard 3 5 3 9" xfId="912" xr:uid="{00000000-0005-0000-0000-000054040000}"/>
    <cellStyle name="Standard 3 5 4" xfId="56" xr:uid="{00000000-0005-0000-0000-000055040000}"/>
    <cellStyle name="Standard 3 5 4 2" xfId="90" xr:uid="{00000000-0005-0000-0000-000056040000}"/>
    <cellStyle name="Standard 3 5 4 2 2" xfId="158" xr:uid="{00000000-0005-0000-0000-000057040000}"/>
    <cellStyle name="Standard 3 5 4 2 2 2" xfId="520" xr:uid="{00000000-0005-0000-0000-000058040000}"/>
    <cellStyle name="Standard 3 5 4 2 2 2 2" xfId="860" xr:uid="{00000000-0005-0000-0000-000059040000}"/>
    <cellStyle name="Standard 3 5 4 2 2 2 3" xfId="1229" xr:uid="{00000000-0005-0000-0000-00005A040000}"/>
    <cellStyle name="Standard 3 5 4 2 2 3" xfId="364" xr:uid="{00000000-0005-0000-0000-00005B040000}"/>
    <cellStyle name="Standard 3 5 4 2 2 4" xfId="722" xr:uid="{00000000-0005-0000-0000-00005C040000}"/>
    <cellStyle name="Standard 3 5 4 2 2 5" xfId="1090" xr:uid="{00000000-0005-0000-0000-00005D040000}"/>
    <cellStyle name="Standard 3 5 4 2 3" xfId="296" xr:uid="{00000000-0005-0000-0000-00005E040000}"/>
    <cellStyle name="Standard 3 5 4 2 3 2" xfId="654" xr:uid="{00000000-0005-0000-0000-00005F040000}"/>
    <cellStyle name="Standard 3 5 4 2 3 3" xfId="1022" xr:uid="{00000000-0005-0000-0000-000060040000}"/>
    <cellStyle name="Standard 3 5 4 2 4" xfId="455" xr:uid="{00000000-0005-0000-0000-000061040000}"/>
    <cellStyle name="Standard 3 5 4 2 4 2" xfId="795" xr:uid="{00000000-0005-0000-0000-000062040000}"/>
    <cellStyle name="Standard 3 5 4 2 4 3" xfId="1164" xr:uid="{00000000-0005-0000-0000-000063040000}"/>
    <cellStyle name="Standard 3 5 4 2 5" xfId="228" xr:uid="{00000000-0005-0000-0000-000064040000}"/>
    <cellStyle name="Standard 3 5 4 2 6" xfId="586" xr:uid="{00000000-0005-0000-0000-000065040000}"/>
    <cellStyle name="Standard 3 5 4 2 7" xfId="954" xr:uid="{00000000-0005-0000-0000-000066040000}"/>
    <cellStyle name="Standard 3 5 4 3" xfId="124" xr:uid="{00000000-0005-0000-0000-000067040000}"/>
    <cellStyle name="Standard 3 5 4 3 2" xfId="521" xr:uid="{00000000-0005-0000-0000-000068040000}"/>
    <cellStyle name="Standard 3 5 4 3 2 2" xfId="861" xr:uid="{00000000-0005-0000-0000-000069040000}"/>
    <cellStyle name="Standard 3 5 4 3 2 3" xfId="1230" xr:uid="{00000000-0005-0000-0000-00006A040000}"/>
    <cellStyle name="Standard 3 5 4 3 3" xfId="330" xr:uid="{00000000-0005-0000-0000-00006B040000}"/>
    <cellStyle name="Standard 3 5 4 3 4" xfId="688" xr:uid="{00000000-0005-0000-0000-00006C040000}"/>
    <cellStyle name="Standard 3 5 4 3 5" xfId="1056" xr:uid="{00000000-0005-0000-0000-00006D040000}"/>
    <cellStyle name="Standard 3 5 4 4" xfId="262" xr:uid="{00000000-0005-0000-0000-00006E040000}"/>
    <cellStyle name="Standard 3 5 4 4 2" xfId="620" xr:uid="{00000000-0005-0000-0000-00006F040000}"/>
    <cellStyle name="Standard 3 5 4 4 3" xfId="988" xr:uid="{00000000-0005-0000-0000-000070040000}"/>
    <cellStyle name="Standard 3 5 4 5" xfId="421" xr:uid="{00000000-0005-0000-0000-000071040000}"/>
    <cellStyle name="Standard 3 5 4 5 2" xfId="761" xr:uid="{00000000-0005-0000-0000-000072040000}"/>
    <cellStyle name="Standard 3 5 4 5 3" xfId="1130" xr:uid="{00000000-0005-0000-0000-000073040000}"/>
    <cellStyle name="Standard 3 5 4 6" xfId="194" xr:uid="{00000000-0005-0000-0000-000074040000}"/>
    <cellStyle name="Standard 3 5 4 7" xfId="552" xr:uid="{00000000-0005-0000-0000-000075040000}"/>
    <cellStyle name="Standard 3 5 4 8" xfId="920" xr:uid="{00000000-0005-0000-0000-000076040000}"/>
    <cellStyle name="Standard 3 5 5" xfId="73" xr:uid="{00000000-0005-0000-0000-000077040000}"/>
    <cellStyle name="Standard 3 5 5 2" xfId="141" xr:uid="{00000000-0005-0000-0000-000078040000}"/>
    <cellStyle name="Standard 3 5 5 2 2" xfId="522" xr:uid="{00000000-0005-0000-0000-000079040000}"/>
    <cellStyle name="Standard 3 5 5 2 2 2" xfId="862" xr:uid="{00000000-0005-0000-0000-00007A040000}"/>
    <cellStyle name="Standard 3 5 5 2 2 3" xfId="1231" xr:uid="{00000000-0005-0000-0000-00007B040000}"/>
    <cellStyle name="Standard 3 5 5 2 3" xfId="347" xr:uid="{00000000-0005-0000-0000-00007C040000}"/>
    <cellStyle name="Standard 3 5 5 2 4" xfId="705" xr:uid="{00000000-0005-0000-0000-00007D040000}"/>
    <cellStyle name="Standard 3 5 5 2 5" xfId="1073" xr:uid="{00000000-0005-0000-0000-00007E040000}"/>
    <cellStyle name="Standard 3 5 5 3" xfId="279" xr:uid="{00000000-0005-0000-0000-00007F040000}"/>
    <cellStyle name="Standard 3 5 5 3 2" xfId="637" xr:uid="{00000000-0005-0000-0000-000080040000}"/>
    <cellStyle name="Standard 3 5 5 3 3" xfId="1005" xr:uid="{00000000-0005-0000-0000-000081040000}"/>
    <cellStyle name="Standard 3 5 5 4" xfId="438" xr:uid="{00000000-0005-0000-0000-000082040000}"/>
    <cellStyle name="Standard 3 5 5 4 2" xfId="778" xr:uid="{00000000-0005-0000-0000-000083040000}"/>
    <cellStyle name="Standard 3 5 5 4 3" xfId="1147" xr:uid="{00000000-0005-0000-0000-000084040000}"/>
    <cellStyle name="Standard 3 5 5 5" xfId="211" xr:uid="{00000000-0005-0000-0000-000085040000}"/>
    <cellStyle name="Standard 3 5 5 6" xfId="569" xr:uid="{00000000-0005-0000-0000-000086040000}"/>
    <cellStyle name="Standard 3 5 5 7" xfId="937" xr:uid="{00000000-0005-0000-0000-000087040000}"/>
    <cellStyle name="Standard 3 5 6" xfId="107" xr:uid="{00000000-0005-0000-0000-000088040000}"/>
    <cellStyle name="Standard 3 5 6 2" xfId="523" xr:uid="{00000000-0005-0000-0000-000089040000}"/>
    <cellStyle name="Standard 3 5 6 2 2" xfId="863" xr:uid="{00000000-0005-0000-0000-00008A040000}"/>
    <cellStyle name="Standard 3 5 6 2 3" xfId="1232" xr:uid="{00000000-0005-0000-0000-00008B040000}"/>
    <cellStyle name="Standard 3 5 6 3" xfId="313" xr:uid="{00000000-0005-0000-0000-00008C040000}"/>
    <cellStyle name="Standard 3 5 6 4" xfId="671" xr:uid="{00000000-0005-0000-0000-00008D040000}"/>
    <cellStyle name="Standard 3 5 6 5" xfId="1039" xr:uid="{00000000-0005-0000-0000-00008E040000}"/>
    <cellStyle name="Standard 3 5 7" xfId="245" xr:uid="{00000000-0005-0000-0000-00008F040000}"/>
    <cellStyle name="Standard 3 5 7 2" xfId="603" xr:uid="{00000000-0005-0000-0000-000090040000}"/>
    <cellStyle name="Standard 3 5 7 3" xfId="971" xr:uid="{00000000-0005-0000-0000-000091040000}"/>
    <cellStyle name="Standard 3 5 8" xfId="403" xr:uid="{00000000-0005-0000-0000-000092040000}"/>
    <cellStyle name="Standard 3 5 8 2" xfId="744" xr:uid="{00000000-0005-0000-0000-000093040000}"/>
    <cellStyle name="Standard 3 5 8 3" xfId="1113" xr:uid="{00000000-0005-0000-0000-000094040000}"/>
    <cellStyle name="Standard 3 5 9" xfId="177" xr:uid="{00000000-0005-0000-0000-000095040000}"/>
    <cellStyle name="Standard 3 6" xfId="31" xr:uid="{00000000-0005-0000-0000-000096040000}"/>
    <cellStyle name="Standard 3 6 2" xfId="1274" xr:uid="{00000000-0005-0000-0000-000097040000}"/>
    <cellStyle name="Standard 3 6 2 2" xfId="1305" xr:uid="{00000000-0005-0000-0000-000098040000}"/>
    <cellStyle name="Standard 3 6 3" xfId="1283" xr:uid="{00000000-0005-0000-0000-000099040000}"/>
    <cellStyle name="Standard 3 6 3 2" xfId="1314" xr:uid="{00000000-0005-0000-0000-00009A040000}"/>
    <cellStyle name="Standard 3 6 4" xfId="1298" xr:uid="{00000000-0005-0000-0000-00009B040000}"/>
    <cellStyle name="Standard 3 6 5" xfId="1259" xr:uid="{00000000-0005-0000-0000-00009C040000}"/>
    <cellStyle name="Standard 3 6 6" xfId="1333" xr:uid="{00000000-0005-0000-0000-00009D040000}"/>
    <cellStyle name="Standard 3 7" xfId="49" xr:uid="{00000000-0005-0000-0000-00009E040000}"/>
    <cellStyle name="Standard 3 7 2" xfId="84" xr:uid="{00000000-0005-0000-0000-00009F040000}"/>
    <cellStyle name="Standard 3 7 2 2" xfId="152" xr:uid="{00000000-0005-0000-0000-0000A0040000}"/>
    <cellStyle name="Standard 3 7 2 2 2" xfId="524" xr:uid="{00000000-0005-0000-0000-0000A1040000}"/>
    <cellStyle name="Standard 3 7 2 2 2 2" xfId="864" xr:uid="{00000000-0005-0000-0000-0000A2040000}"/>
    <cellStyle name="Standard 3 7 2 2 2 3" xfId="1233" xr:uid="{00000000-0005-0000-0000-0000A3040000}"/>
    <cellStyle name="Standard 3 7 2 2 3" xfId="358" xr:uid="{00000000-0005-0000-0000-0000A4040000}"/>
    <cellStyle name="Standard 3 7 2 2 4" xfId="716" xr:uid="{00000000-0005-0000-0000-0000A5040000}"/>
    <cellStyle name="Standard 3 7 2 2 5" xfId="1084" xr:uid="{00000000-0005-0000-0000-0000A6040000}"/>
    <cellStyle name="Standard 3 7 2 3" xfId="290" xr:uid="{00000000-0005-0000-0000-0000A7040000}"/>
    <cellStyle name="Standard 3 7 2 3 2" xfId="648" xr:uid="{00000000-0005-0000-0000-0000A8040000}"/>
    <cellStyle name="Standard 3 7 2 3 3" xfId="1016" xr:uid="{00000000-0005-0000-0000-0000A9040000}"/>
    <cellStyle name="Standard 3 7 2 4" xfId="449" xr:uid="{00000000-0005-0000-0000-0000AA040000}"/>
    <cellStyle name="Standard 3 7 2 4 2" xfId="789" xr:uid="{00000000-0005-0000-0000-0000AB040000}"/>
    <cellStyle name="Standard 3 7 2 4 3" xfId="1158" xr:uid="{00000000-0005-0000-0000-0000AC040000}"/>
    <cellStyle name="Standard 3 7 2 5" xfId="222" xr:uid="{00000000-0005-0000-0000-0000AD040000}"/>
    <cellStyle name="Standard 3 7 2 6" xfId="580" xr:uid="{00000000-0005-0000-0000-0000AE040000}"/>
    <cellStyle name="Standard 3 7 2 7" xfId="948" xr:uid="{00000000-0005-0000-0000-0000AF040000}"/>
    <cellStyle name="Standard 3 7 3" xfId="118" xr:uid="{00000000-0005-0000-0000-0000B0040000}"/>
    <cellStyle name="Standard 3 7 3 2" xfId="525" xr:uid="{00000000-0005-0000-0000-0000B1040000}"/>
    <cellStyle name="Standard 3 7 3 2 2" xfId="865" xr:uid="{00000000-0005-0000-0000-0000B2040000}"/>
    <cellStyle name="Standard 3 7 3 2 3" xfId="1234" xr:uid="{00000000-0005-0000-0000-0000B3040000}"/>
    <cellStyle name="Standard 3 7 3 3" xfId="324" xr:uid="{00000000-0005-0000-0000-0000B4040000}"/>
    <cellStyle name="Standard 3 7 3 4" xfId="682" xr:uid="{00000000-0005-0000-0000-0000B5040000}"/>
    <cellStyle name="Standard 3 7 3 5" xfId="1050" xr:uid="{00000000-0005-0000-0000-0000B6040000}"/>
    <cellStyle name="Standard 3 7 4" xfId="256" xr:uid="{00000000-0005-0000-0000-0000B7040000}"/>
    <cellStyle name="Standard 3 7 4 2" xfId="614" xr:uid="{00000000-0005-0000-0000-0000B8040000}"/>
    <cellStyle name="Standard 3 7 4 3" xfId="982" xr:uid="{00000000-0005-0000-0000-0000B9040000}"/>
    <cellStyle name="Standard 3 7 5" xfId="415" xr:uid="{00000000-0005-0000-0000-0000BA040000}"/>
    <cellStyle name="Standard 3 7 5 2" xfId="755" xr:uid="{00000000-0005-0000-0000-0000BB040000}"/>
    <cellStyle name="Standard 3 7 5 3" xfId="1124" xr:uid="{00000000-0005-0000-0000-0000BC040000}"/>
    <cellStyle name="Standard 3 7 6" xfId="188" xr:uid="{00000000-0005-0000-0000-0000BD040000}"/>
    <cellStyle name="Standard 3 7 7" xfId="546" xr:uid="{00000000-0005-0000-0000-0000BE040000}"/>
    <cellStyle name="Standard 3 7 8" xfId="913" xr:uid="{00000000-0005-0000-0000-0000BF040000}"/>
    <cellStyle name="Standard 3 8" xfId="51" xr:uid="{00000000-0005-0000-0000-0000C0040000}"/>
    <cellStyle name="Standard 3 8 2" xfId="85" xr:uid="{00000000-0005-0000-0000-0000C1040000}"/>
    <cellStyle name="Standard 3 8 2 2" xfId="153" xr:uid="{00000000-0005-0000-0000-0000C2040000}"/>
    <cellStyle name="Standard 3 8 2 2 2" xfId="526" xr:uid="{00000000-0005-0000-0000-0000C3040000}"/>
    <cellStyle name="Standard 3 8 2 2 2 2" xfId="866" xr:uid="{00000000-0005-0000-0000-0000C4040000}"/>
    <cellStyle name="Standard 3 8 2 2 2 3" xfId="1235" xr:uid="{00000000-0005-0000-0000-0000C5040000}"/>
    <cellStyle name="Standard 3 8 2 2 3" xfId="359" xr:uid="{00000000-0005-0000-0000-0000C6040000}"/>
    <cellStyle name="Standard 3 8 2 2 4" xfId="717" xr:uid="{00000000-0005-0000-0000-0000C7040000}"/>
    <cellStyle name="Standard 3 8 2 2 5" xfId="1085" xr:uid="{00000000-0005-0000-0000-0000C8040000}"/>
    <cellStyle name="Standard 3 8 2 3" xfId="291" xr:uid="{00000000-0005-0000-0000-0000C9040000}"/>
    <cellStyle name="Standard 3 8 2 3 2" xfId="649" xr:uid="{00000000-0005-0000-0000-0000CA040000}"/>
    <cellStyle name="Standard 3 8 2 3 3" xfId="1017" xr:uid="{00000000-0005-0000-0000-0000CB040000}"/>
    <cellStyle name="Standard 3 8 2 4" xfId="450" xr:uid="{00000000-0005-0000-0000-0000CC040000}"/>
    <cellStyle name="Standard 3 8 2 4 2" xfId="790" xr:uid="{00000000-0005-0000-0000-0000CD040000}"/>
    <cellStyle name="Standard 3 8 2 4 3" xfId="1159" xr:uid="{00000000-0005-0000-0000-0000CE040000}"/>
    <cellStyle name="Standard 3 8 2 5" xfId="223" xr:uid="{00000000-0005-0000-0000-0000CF040000}"/>
    <cellStyle name="Standard 3 8 2 6" xfId="581" xr:uid="{00000000-0005-0000-0000-0000D0040000}"/>
    <cellStyle name="Standard 3 8 2 7" xfId="949" xr:uid="{00000000-0005-0000-0000-0000D1040000}"/>
    <cellStyle name="Standard 3 8 3" xfId="119" xr:uid="{00000000-0005-0000-0000-0000D2040000}"/>
    <cellStyle name="Standard 3 8 3 2" xfId="527" xr:uid="{00000000-0005-0000-0000-0000D3040000}"/>
    <cellStyle name="Standard 3 8 3 2 2" xfId="867" xr:uid="{00000000-0005-0000-0000-0000D4040000}"/>
    <cellStyle name="Standard 3 8 3 2 3" xfId="1236" xr:uid="{00000000-0005-0000-0000-0000D5040000}"/>
    <cellStyle name="Standard 3 8 3 3" xfId="325" xr:uid="{00000000-0005-0000-0000-0000D6040000}"/>
    <cellStyle name="Standard 3 8 3 4" xfId="683" xr:uid="{00000000-0005-0000-0000-0000D7040000}"/>
    <cellStyle name="Standard 3 8 3 5" xfId="1051" xr:uid="{00000000-0005-0000-0000-0000D8040000}"/>
    <cellStyle name="Standard 3 8 4" xfId="257" xr:uid="{00000000-0005-0000-0000-0000D9040000}"/>
    <cellStyle name="Standard 3 8 4 2" xfId="615" xr:uid="{00000000-0005-0000-0000-0000DA040000}"/>
    <cellStyle name="Standard 3 8 4 3" xfId="983" xr:uid="{00000000-0005-0000-0000-0000DB040000}"/>
    <cellStyle name="Standard 3 8 5" xfId="416" xr:uid="{00000000-0005-0000-0000-0000DC040000}"/>
    <cellStyle name="Standard 3 8 5 2" xfId="756" xr:uid="{00000000-0005-0000-0000-0000DD040000}"/>
    <cellStyle name="Standard 3 8 5 3" xfId="1125" xr:uid="{00000000-0005-0000-0000-0000DE040000}"/>
    <cellStyle name="Standard 3 8 6" xfId="189" xr:uid="{00000000-0005-0000-0000-0000DF040000}"/>
    <cellStyle name="Standard 3 8 7" xfId="547" xr:uid="{00000000-0005-0000-0000-0000E0040000}"/>
    <cellStyle name="Standard 3 8 8" xfId="915" xr:uid="{00000000-0005-0000-0000-0000E1040000}"/>
    <cellStyle name="Standard 3 9" xfId="67" xr:uid="{00000000-0005-0000-0000-0000E2040000}"/>
    <cellStyle name="Standard 3 9 2" xfId="101" xr:uid="{00000000-0005-0000-0000-0000E3040000}"/>
    <cellStyle name="Standard 3 9 2 2" xfId="169" xr:uid="{00000000-0005-0000-0000-0000E4040000}"/>
    <cellStyle name="Standard 3 9 2 2 2" xfId="528" xr:uid="{00000000-0005-0000-0000-0000E5040000}"/>
    <cellStyle name="Standard 3 9 2 2 2 2" xfId="868" xr:uid="{00000000-0005-0000-0000-0000E6040000}"/>
    <cellStyle name="Standard 3 9 2 2 2 3" xfId="1237" xr:uid="{00000000-0005-0000-0000-0000E7040000}"/>
    <cellStyle name="Standard 3 9 2 2 3" xfId="375" xr:uid="{00000000-0005-0000-0000-0000E8040000}"/>
    <cellStyle name="Standard 3 9 2 2 4" xfId="733" xr:uid="{00000000-0005-0000-0000-0000E9040000}"/>
    <cellStyle name="Standard 3 9 2 2 5" xfId="1101" xr:uid="{00000000-0005-0000-0000-0000EA040000}"/>
    <cellStyle name="Standard 3 9 2 3" xfId="307" xr:uid="{00000000-0005-0000-0000-0000EB040000}"/>
    <cellStyle name="Standard 3 9 2 3 2" xfId="665" xr:uid="{00000000-0005-0000-0000-0000EC040000}"/>
    <cellStyle name="Standard 3 9 2 3 3" xfId="1033" xr:uid="{00000000-0005-0000-0000-0000ED040000}"/>
    <cellStyle name="Standard 3 9 2 4" xfId="466" xr:uid="{00000000-0005-0000-0000-0000EE040000}"/>
    <cellStyle name="Standard 3 9 2 4 2" xfId="806" xr:uid="{00000000-0005-0000-0000-0000EF040000}"/>
    <cellStyle name="Standard 3 9 2 4 3" xfId="1175" xr:uid="{00000000-0005-0000-0000-0000F0040000}"/>
    <cellStyle name="Standard 3 9 2 5" xfId="239" xr:uid="{00000000-0005-0000-0000-0000F1040000}"/>
    <cellStyle name="Standard 3 9 2 6" xfId="597" xr:uid="{00000000-0005-0000-0000-0000F2040000}"/>
    <cellStyle name="Standard 3 9 2 7" xfId="965" xr:uid="{00000000-0005-0000-0000-0000F3040000}"/>
    <cellStyle name="Standard 3 9 3" xfId="135" xr:uid="{00000000-0005-0000-0000-0000F4040000}"/>
    <cellStyle name="Standard 3 9 3 2" xfId="529" xr:uid="{00000000-0005-0000-0000-0000F5040000}"/>
    <cellStyle name="Standard 3 9 3 2 2" xfId="869" xr:uid="{00000000-0005-0000-0000-0000F6040000}"/>
    <cellStyle name="Standard 3 9 3 2 3" xfId="1238" xr:uid="{00000000-0005-0000-0000-0000F7040000}"/>
    <cellStyle name="Standard 3 9 3 3" xfId="341" xr:uid="{00000000-0005-0000-0000-0000F8040000}"/>
    <cellStyle name="Standard 3 9 3 4" xfId="699" xr:uid="{00000000-0005-0000-0000-0000F9040000}"/>
    <cellStyle name="Standard 3 9 3 5" xfId="1067" xr:uid="{00000000-0005-0000-0000-0000FA040000}"/>
    <cellStyle name="Standard 3 9 4" xfId="273" xr:uid="{00000000-0005-0000-0000-0000FB040000}"/>
    <cellStyle name="Standard 3 9 4 2" xfId="631" xr:uid="{00000000-0005-0000-0000-0000FC040000}"/>
    <cellStyle name="Standard 3 9 4 3" xfId="999" xr:uid="{00000000-0005-0000-0000-0000FD040000}"/>
    <cellStyle name="Standard 3 9 5" xfId="432" xr:uid="{00000000-0005-0000-0000-0000FE040000}"/>
    <cellStyle name="Standard 3 9 5 2" xfId="772" xr:uid="{00000000-0005-0000-0000-0000FF040000}"/>
    <cellStyle name="Standard 3 9 5 3" xfId="1141" xr:uid="{00000000-0005-0000-0000-000000050000}"/>
    <cellStyle name="Standard 3 9 6" xfId="205" xr:uid="{00000000-0005-0000-0000-000001050000}"/>
    <cellStyle name="Standard 3 9 7" xfId="563" xr:uid="{00000000-0005-0000-0000-000002050000}"/>
    <cellStyle name="Standard 3 9 8" xfId="931" xr:uid="{00000000-0005-0000-0000-000003050000}"/>
    <cellStyle name="Standard 4" xfId="37" xr:uid="{00000000-0005-0000-0000-000004050000}"/>
    <cellStyle name="Standard 4 2" xfId="50" xr:uid="{00000000-0005-0000-0000-000005050000}"/>
    <cellStyle name="Standard 4 2 2" xfId="914" xr:uid="{00000000-0005-0000-0000-000006050000}"/>
    <cellStyle name="Standard 4 2 2 2" xfId="1302" xr:uid="{00000000-0005-0000-0000-000007050000}"/>
    <cellStyle name="Standard 4 2 2 3" xfId="1271" xr:uid="{00000000-0005-0000-0000-000008050000}"/>
    <cellStyle name="Standard 4 2 2 4" xfId="1334" xr:uid="{00000000-0005-0000-0000-000009050000}"/>
    <cellStyle name="Standard 4 2 3" xfId="1277" xr:uid="{00000000-0005-0000-0000-00000A050000}"/>
    <cellStyle name="Standard 4 2 3 2" xfId="1308" xr:uid="{00000000-0005-0000-0000-00000B050000}"/>
    <cellStyle name="Standard 4 2 4" xfId="1286" xr:uid="{00000000-0005-0000-0000-00000C050000}"/>
    <cellStyle name="Standard 4 2 4 2" xfId="1317" xr:uid="{00000000-0005-0000-0000-00000D050000}"/>
    <cellStyle name="Standard 4 2 5" xfId="1299" xr:uid="{00000000-0005-0000-0000-00000E050000}"/>
    <cellStyle name="Standard 4 2 5 2" xfId="1341" xr:uid="{00000000-0005-0000-0000-00000F050000}"/>
    <cellStyle name="Standard 4 2 5 3" xfId="1324" xr:uid="{00000000-0005-0000-0000-000010050000}"/>
    <cellStyle name="Standard 4 2 6" xfId="1260" xr:uid="{00000000-0005-0000-0000-000011050000}"/>
    <cellStyle name="Standard 4 2 7" xfId="897" xr:uid="{00000000-0005-0000-0000-000012050000}"/>
    <cellStyle name="Standard 4 3" xfId="404" xr:uid="{00000000-0005-0000-0000-000013050000}"/>
    <cellStyle name="Standard 4 3 2" xfId="1278" xr:uid="{00000000-0005-0000-0000-000014050000}"/>
    <cellStyle name="Standard 4 3 2 2" xfId="1309" xr:uid="{00000000-0005-0000-0000-000015050000}"/>
    <cellStyle name="Standard 4 3 3" xfId="1287" xr:uid="{00000000-0005-0000-0000-000016050000}"/>
    <cellStyle name="Standard 4 3 3 2" xfId="1318" xr:uid="{00000000-0005-0000-0000-000017050000}"/>
    <cellStyle name="Standard 4 3 4" xfId="1300" xr:uid="{00000000-0005-0000-0000-000018050000}"/>
    <cellStyle name="Standard 4 3 5" xfId="1261" xr:uid="{00000000-0005-0000-0000-000019050000}"/>
    <cellStyle name="Standard 4 3 6" xfId="1336" xr:uid="{00000000-0005-0000-0000-00001A050000}"/>
    <cellStyle name="Standard 4 4" xfId="1262" xr:uid="{00000000-0005-0000-0000-00001B050000}"/>
    <cellStyle name="Standard 4 4 2" xfId="1275" xr:uid="{00000000-0005-0000-0000-00001C050000}"/>
    <cellStyle name="Standard 4 4 2 2" xfId="1306" xr:uid="{00000000-0005-0000-0000-00001D050000}"/>
    <cellStyle name="Standard 4 4 3" xfId="1284" xr:uid="{00000000-0005-0000-0000-00001E050000}"/>
    <cellStyle name="Standard 4 4 3 2" xfId="1315" xr:uid="{00000000-0005-0000-0000-00001F050000}"/>
    <cellStyle name="Standard 4 4 4" xfId="1301" xr:uid="{00000000-0005-0000-0000-000020050000}"/>
    <cellStyle name="Standard 4 5" xfId="1272" xr:uid="{00000000-0005-0000-0000-000021050000}"/>
    <cellStyle name="Standard 4 5 2" xfId="1303" xr:uid="{00000000-0005-0000-0000-000022050000}"/>
    <cellStyle name="Standard 4 6" xfId="1281" xr:uid="{00000000-0005-0000-0000-000023050000}"/>
    <cellStyle name="Standard 4 6 2" xfId="1312" xr:uid="{00000000-0005-0000-0000-000024050000}"/>
    <cellStyle name="Standard 4 7" xfId="1292" xr:uid="{00000000-0005-0000-0000-000025050000}"/>
    <cellStyle name="Standard 5" xfId="11" xr:uid="{00000000-0005-0000-0000-000026050000}"/>
    <cellStyle name="Standard 5 2" xfId="1289" xr:uid="{00000000-0005-0000-0000-000027050000}"/>
    <cellStyle name="Standard 5 2 2" xfId="1320" xr:uid="{00000000-0005-0000-0000-000028050000}"/>
    <cellStyle name="Standard 5 3" xfId="1280" xr:uid="{00000000-0005-0000-0000-000029050000}"/>
    <cellStyle name="Standard 5 3 2" xfId="1311" xr:uid="{00000000-0005-0000-0000-00002A050000}"/>
    <cellStyle name="Standard 5 3 3" xfId="1339" xr:uid="{00000000-0005-0000-0000-00002B050000}"/>
    <cellStyle name="Standard 5 3 4" xfId="1329" xr:uid="{00000000-0005-0000-0000-00002C050000}"/>
    <cellStyle name="Standard 5 4" xfId="1293" xr:uid="{00000000-0005-0000-0000-00002D050000}"/>
    <cellStyle name="Standard 5 5" xfId="1239" xr:uid="{00000000-0005-0000-0000-00002E050000}"/>
    <cellStyle name="Standard 6" xfId="382" xr:uid="{00000000-0005-0000-0000-00002F050000}"/>
    <cellStyle name="Standard 6 2" xfId="1107" xr:uid="{00000000-0005-0000-0000-000030050000}"/>
    <cellStyle name="Standard 6 3" xfId="1331" xr:uid="{00000000-0005-0000-0000-000031050000}"/>
    <cellStyle name="Standard 7" xfId="1327" xr:uid="{00000000-0005-0000-0000-000032050000}"/>
    <cellStyle name="Standard 8" xfId="1330" xr:uid="{00000000-0005-0000-0000-000033050000}"/>
    <cellStyle name="Standard 9" xfId="870" xr:uid="{00000000-0005-0000-0000-000034050000}"/>
    <cellStyle name="Standard_Gas2007Jahr_PnSp" xfId="170" xr:uid="{00000000-0005-0000-0000-000035050000}"/>
    <cellStyle name="Standard_GasJahreserhebung_GU" xfId="1342" xr:uid="{D8E93848-989C-48AC-A31E-81B34058FB63}"/>
    <cellStyle name="Überschrift 1 2" xfId="1263" xr:uid="{00000000-0005-0000-0000-000036050000}"/>
    <cellStyle name="Überschrift 2 2" xfId="1264" xr:uid="{00000000-0005-0000-0000-000037050000}"/>
    <cellStyle name="Überschrift 3 2" xfId="1265" xr:uid="{00000000-0005-0000-0000-000038050000}"/>
    <cellStyle name="Überschrift 4 2" xfId="1266" xr:uid="{00000000-0005-0000-0000-000039050000}"/>
    <cellStyle name="Überschrift 5" xfId="1267" xr:uid="{00000000-0005-0000-0000-00003A050000}"/>
    <cellStyle name="Verknüpfte Zelle 2" xfId="1268" xr:uid="{00000000-0005-0000-0000-00003B050000}"/>
    <cellStyle name="Warnender Text 2" xfId="1269" xr:uid="{00000000-0005-0000-0000-00003C050000}"/>
    <cellStyle name="Zelle überprüfen 2" xfId="1270" xr:uid="{00000000-0005-0000-0000-00003D050000}"/>
  </cellStyles>
  <dxfs count="276">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6969"/>
        </patternFill>
      </fill>
    </dxf>
    <dxf>
      <fill>
        <patternFill>
          <bgColor rgb="FFFF5050"/>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8CCE4"/>
      <color rgb="FFBFBFBF"/>
      <color rgb="FFFFC3C3"/>
      <color rgb="FFBDD1E7"/>
      <color rgb="FFE1E1E1"/>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114300</xdr:rowOff>
    </xdr:from>
    <xdr:to>
      <xdr:col>0</xdr:col>
      <xdr:colOff>1797051</xdr:colOff>
      <xdr:row>0</xdr:row>
      <xdr:rowOff>555148</xdr:rowOff>
    </xdr:to>
    <xdr:pic>
      <xdr:nvPicPr>
        <xdr:cNvPr id="3" name="Grafik 2">
          <a:extLst>
            <a:ext uri="{FF2B5EF4-FFF2-40B4-BE49-F238E27FC236}">
              <a16:creationId xmlns:a16="http://schemas.microsoft.com/office/drawing/2014/main" id="{88332F36-BB16-45A5-B8A1-DD74F84B3BBD}"/>
            </a:ext>
          </a:extLst>
        </xdr:cNvPr>
        <xdr:cNvPicPr>
          <a:picLocks noChangeAspect="1"/>
        </xdr:cNvPicPr>
      </xdr:nvPicPr>
      <xdr:blipFill>
        <a:blip xmlns:r="http://schemas.openxmlformats.org/officeDocument/2006/relationships" r:embed="rId1"/>
        <a:stretch>
          <a:fillRect/>
        </a:stretch>
      </xdr:blipFill>
      <xdr:spPr>
        <a:xfrm>
          <a:off x="123826" y="114300"/>
          <a:ext cx="1676400" cy="4408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467</xdr:colOff>
      <xdr:row>0</xdr:row>
      <xdr:rowOff>581496</xdr:rowOff>
    </xdr:to>
    <xdr:pic>
      <xdr:nvPicPr>
        <xdr:cNvPr id="2" name="Grafik 1">
          <a:extLst>
            <a:ext uri="{FF2B5EF4-FFF2-40B4-BE49-F238E27FC236}">
              <a16:creationId xmlns:a16="http://schemas.microsoft.com/office/drawing/2014/main" id="{05E50472-B484-442C-9F60-925AD321FFE7}"/>
            </a:ext>
          </a:extLst>
        </xdr:cNvPr>
        <xdr:cNvPicPr>
          <a:picLocks noChangeAspect="1"/>
        </xdr:cNvPicPr>
      </xdr:nvPicPr>
      <xdr:blipFill>
        <a:blip xmlns:r="http://schemas.openxmlformats.org/officeDocument/2006/relationships" r:embed="rId1"/>
        <a:stretch>
          <a:fillRect/>
        </a:stretch>
      </xdr:blipFill>
      <xdr:spPr>
        <a:xfrm>
          <a:off x="133350" y="76200"/>
          <a:ext cx="1978492" cy="5027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0</xdr:row>
      <xdr:rowOff>581496</xdr:rowOff>
    </xdr:to>
    <xdr:pic>
      <xdr:nvPicPr>
        <xdr:cNvPr id="2" name="Grafik 1">
          <a:extLst>
            <a:ext uri="{FF2B5EF4-FFF2-40B4-BE49-F238E27FC236}">
              <a16:creationId xmlns:a16="http://schemas.microsoft.com/office/drawing/2014/main" id="{35D52158-D3C3-46B5-9835-3768C68DB523}"/>
            </a:ext>
          </a:extLst>
        </xdr:cNvPr>
        <xdr:cNvPicPr>
          <a:picLocks noChangeAspect="1"/>
        </xdr:cNvPicPr>
      </xdr:nvPicPr>
      <xdr:blipFill>
        <a:blip xmlns:r="http://schemas.openxmlformats.org/officeDocument/2006/relationships" r:embed="rId1"/>
        <a:stretch>
          <a:fillRect/>
        </a:stretch>
      </xdr:blipFill>
      <xdr:spPr>
        <a:xfrm>
          <a:off x="133350" y="76200"/>
          <a:ext cx="1981667" cy="5059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333842</xdr:colOff>
      <xdr:row>0</xdr:row>
      <xdr:rowOff>582131</xdr:rowOff>
    </xdr:to>
    <xdr:pic>
      <xdr:nvPicPr>
        <xdr:cNvPr id="3" name="Grafik 2">
          <a:extLst>
            <a:ext uri="{FF2B5EF4-FFF2-40B4-BE49-F238E27FC236}">
              <a16:creationId xmlns:a16="http://schemas.microsoft.com/office/drawing/2014/main" id="{24B84351-7579-4471-8B97-07E75E7E2CFB}"/>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2048342</xdr:colOff>
      <xdr:row>0</xdr:row>
      <xdr:rowOff>582131</xdr:rowOff>
    </xdr:to>
    <xdr:pic>
      <xdr:nvPicPr>
        <xdr:cNvPr id="4" name="Grafik 3">
          <a:extLst>
            <a:ext uri="{FF2B5EF4-FFF2-40B4-BE49-F238E27FC236}">
              <a16:creationId xmlns:a16="http://schemas.microsoft.com/office/drawing/2014/main" id="{2FE5C1A4-AA7D-42FC-BD66-07F177901A01}"/>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2038817</xdr:colOff>
      <xdr:row>0</xdr:row>
      <xdr:rowOff>578321</xdr:rowOff>
    </xdr:to>
    <xdr:pic>
      <xdr:nvPicPr>
        <xdr:cNvPr id="2" name="Grafik 1">
          <a:extLst>
            <a:ext uri="{FF2B5EF4-FFF2-40B4-BE49-F238E27FC236}">
              <a16:creationId xmlns:a16="http://schemas.microsoft.com/office/drawing/2014/main" id="{0A15926F-AB86-46C7-AE1C-69E672F2C09C}"/>
            </a:ext>
          </a:extLst>
        </xdr:cNvPr>
        <xdr:cNvPicPr>
          <a:picLocks noChangeAspect="1"/>
        </xdr:cNvPicPr>
      </xdr:nvPicPr>
      <xdr:blipFill>
        <a:blip xmlns:r="http://schemas.openxmlformats.org/officeDocument/2006/relationships" r:embed="rId1"/>
        <a:stretch>
          <a:fillRect/>
        </a:stretch>
      </xdr:blipFill>
      <xdr:spPr>
        <a:xfrm>
          <a:off x="133350" y="76200"/>
          <a:ext cx="1981667" cy="5027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606892</xdr:colOff>
      <xdr:row>0</xdr:row>
      <xdr:rowOff>534506</xdr:rowOff>
    </xdr:to>
    <xdr:pic>
      <xdr:nvPicPr>
        <xdr:cNvPr id="2" name="Grafik 1">
          <a:extLst>
            <a:ext uri="{FF2B5EF4-FFF2-40B4-BE49-F238E27FC236}">
              <a16:creationId xmlns:a16="http://schemas.microsoft.com/office/drawing/2014/main" id="{60FC2027-3ED0-497D-957C-EF7F3F2AFDEE}"/>
            </a:ext>
          </a:extLst>
        </xdr:cNvPr>
        <xdr:cNvPicPr>
          <a:picLocks noChangeAspect="1"/>
        </xdr:cNvPicPr>
      </xdr:nvPicPr>
      <xdr:blipFill>
        <a:blip xmlns:r="http://schemas.openxmlformats.org/officeDocument/2006/relationships" r:embed="rId1"/>
        <a:stretch>
          <a:fillRect/>
        </a:stretch>
      </xdr:blipFill>
      <xdr:spPr>
        <a:xfrm>
          <a:off x="76200" y="28575"/>
          <a:ext cx="1902292" cy="50593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2035642</xdr:colOff>
      <xdr:row>2</xdr:row>
      <xdr:rowOff>178906</xdr:rowOff>
    </xdr:to>
    <xdr:pic>
      <xdr:nvPicPr>
        <xdr:cNvPr id="4" name="Grafik 3">
          <a:extLst>
            <a:ext uri="{FF2B5EF4-FFF2-40B4-BE49-F238E27FC236}">
              <a16:creationId xmlns:a16="http://schemas.microsoft.com/office/drawing/2014/main" id="{3C801A06-6528-4E83-BEBB-FBE0484708F1}"/>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3" name="Grafik 2">
          <a:extLst>
            <a:ext uri="{FF2B5EF4-FFF2-40B4-BE49-F238E27FC236}">
              <a16:creationId xmlns:a16="http://schemas.microsoft.com/office/drawing/2014/main" id="{922F7952-E71D-4C27-930A-32838EC3728B}"/>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2037547</xdr:colOff>
      <xdr:row>2</xdr:row>
      <xdr:rowOff>171286</xdr:rowOff>
    </xdr:to>
    <xdr:pic>
      <xdr:nvPicPr>
        <xdr:cNvPr id="4" name="Grafik 3">
          <a:extLst>
            <a:ext uri="{FF2B5EF4-FFF2-40B4-BE49-F238E27FC236}">
              <a16:creationId xmlns:a16="http://schemas.microsoft.com/office/drawing/2014/main" id="{3B478A02-C544-439D-96C6-0E95A7124739}"/>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333842</xdr:colOff>
      <xdr:row>2</xdr:row>
      <xdr:rowOff>182081</xdr:rowOff>
    </xdr:to>
    <xdr:pic>
      <xdr:nvPicPr>
        <xdr:cNvPr id="3" name="Grafik 2">
          <a:extLst>
            <a:ext uri="{FF2B5EF4-FFF2-40B4-BE49-F238E27FC236}">
              <a16:creationId xmlns:a16="http://schemas.microsoft.com/office/drawing/2014/main" id="{B387B137-907F-4249-9AD2-4FB431D7F5B8}"/>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326857</xdr:colOff>
      <xdr:row>2</xdr:row>
      <xdr:rowOff>178271</xdr:rowOff>
    </xdr:to>
    <xdr:pic>
      <xdr:nvPicPr>
        <xdr:cNvPr id="4" name="Grafik 3">
          <a:extLst>
            <a:ext uri="{FF2B5EF4-FFF2-40B4-BE49-F238E27FC236}">
              <a16:creationId xmlns:a16="http://schemas.microsoft.com/office/drawing/2014/main" id="{A8D95758-0263-482F-B997-538847496424}"/>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326857</xdr:colOff>
      <xdr:row>2</xdr:row>
      <xdr:rowOff>181446</xdr:rowOff>
    </xdr:to>
    <xdr:pic>
      <xdr:nvPicPr>
        <xdr:cNvPr id="4" name="Grafik 3">
          <a:extLst>
            <a:ext uri="{FF2B5EF4-FFF2-40B4-BE49-F238E27FC236}">
              <a16:creationId xmlns:a16="http://schemas.microsoft.com/office/drawing/2014/main" id="{79EEB97B-A86A-4DDF-94C6-8B5E0FF25D7C}"/>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664042</xdr:colOff>
      <xdr:row>2</xdr:row>
      <xdr:rowOff>178906</xdr:rowOff>
    </xdr:to>
    <xdr:pic>
      <xdr:nvPicPr>
        <xdr:cNvPr id="4" name="Grafik 3">
          <a:extLst>
            <a:ext uri="{FF2B5EF4-FFF2-40B4-BE49-F238E27FC236}">
              <a16:creationId xmlns:a16="http://schemas.microsoft.com/office/drawing/2014/main" id="{0FAE5D16-D4FA-45EB-8441-F30BBA6DBB74}"/>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36662</xdr:colOff>
      <xdr:row>3</xdr:row>
      <xdr:rowOff>16981</xdr:rowOff>
    </xdr:to>
    <xdr:pic>
      <xdr:nvPicPr>
        <xdr:cNvPr id="2" name="Grafik 1">
          <a:extLst>
            <a:ext uri="{FF2B5EF4-FFF2-40B4-BE49-F238E27FC236}">
              <a16:creationId xmlns:a16="http://schemas.microsoft.com/office/drawing/2014/main" id="{88DA7978-789C-47F8-8B88-24F41EFC6051}"/>
            </a:ext>
          </a:extLst>
        </xdr:cNvPr>
        <xdr:cNvPicPr>
          <a:picLocks noChangeAspect="1"/>
        </xdr:cNvPicPr>
      </xdr:nvPicPr>
      <xdr:blipFill>
        <a:blip xmlns:r="http://schemas.openxmlformats.org/officeDocument/2006/relationships" r:embed="rId1"/>
        <a:stretch>
          <a:fillRect/>
        </a:stretch>
      </xdr:blipFill>
      <xdr:spPr>
        <a:xfrm>
          <a:off x="95250" y="0"/>
          <a:ext cx="1959442" cy="5218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825967</xdr:colOff>
      <xdr:row>1</xdr:row>
      <xdr:rowOff>121756</xdr:rowOff>
    </xdr:to>
    <xdr:pic>
      <xdr:nvPicPr>
        <xdr:cNvPr id="2" name="Grafik 1">
          <a:extLst>
            <a:ext uri="{FF2B5EF4-FFF2-40B4-BE49-F238E27FC236}">
              <a16:creationId xmlns:a16="http://schemas.microsoft.com/office/drawing/2014/main" id="{BE6107C7-C3E3-4920-B408-2699F207074F}"/>
            </a:ext>
          </a:extLst>
        </xdr:cNvPr>
        <xdr:cNvPicPr>
          <a:picLocks noChangeAspect="1"/>
        </xdr:cNvPicPr>
      </xdr:nvPicPr>
      <xdr:blipFill>
        <a:blip xmlns:r="http://schemas.openxmlformats.org/officeDocument/2006/relationships" r:embed="rId1"/>
        <a:stretch>
          <a:fillRect/>
        </a:stretch>
      </xdr:blipFill>
      <xdr:spPr>
        <a:xfrm>
          <a:off x="95250" y="0"/>
          <a:ext cx="1962617" cy="5218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333842</xdr:colOff>
      <xdr:row>0</xdr:row>
      <xdr:rowOff>582131</xdr:rowOff>
    </xdr:to>
    <xdr:pic>
      <xdr:nvPicPr>
        <xdr:cNvPr id="4" name="Grafik 3">
          <a:extLst>
            <a:ext uri="{FF2B5EF4-FFF2-40B4-BE49-F238E27FC236}">
              <a16:creationId xmlns:a16="http://schemas.microsoft.com/office/drawing/2014/main" id="{970E4CA5-32A3-445D-948B-2B0FBCEA3542}"/>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1</xdr:col>
      <xdr:colOff>343367</xdr:colOff>
      <xdr:row>0</xdr:row>
      <xdr:rowOff>511646</xdr:rowOff>
    </xdr:to>
    <xdr:pic>
      <xdr:nvPicPr>
        <xdr:cNvPr id="2" name="Grafik 1">
          <a:extLst>
            <a:ext uri="{FF2B5EF4-FFF2-40B4-BE49-F238E27FC236}">
              <a16:creationId xmlns:a16="http://schemas.microsoft.com/office/drawing/2014/main" id="{469DAE8E-E85D-4956-B972-5DD169EA2674}"/>
            </a:ext>
          </a:extLst>
        </xdr:cNvPr>
        <xdr:cNvPicPr>
          <a:picLocks noChangeAspect="1"/>
        </xdr:cNvPicPr>
      </xdr:nvPicPr>
      <xdr:blipFill>
        <a:blip xmlns:r="http://schemas.openxmlformats.org/officeDocument/2006/relationships" r:embed="rId1"/>
        <a:stretch>
          <a:fillRect/>
        </a:stretch>
      </xdr:blipFill>
      <xdr:spPr>
        <a:xfrm>
          <a:off x="142875" y="9525"/>
          <a:ext cx="1905467" cy="502121"/>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249977111117893"/>
    <pageSetUpPr fitToPage="1"/>
  </sheetPr>
  <dimension ref="A1:E21"/>
  <sheetViews>
    <sheetView showGridLines="0" tabSelected="1" workbookViewId="0"/>
  </sheetViews>
  <sheetFormatPr baseColWidth="10" defaultColWidth="10.5703125" defaultRowHeight="12.75" x14ac:dyDescent="0.2"/>
  <cols>
    <col min="1" max="1" width="31.42578125" style="11" bestFit="1" customWidth="1"/>
    <col min="2" max="2" width="55.5703125" style="11" customWidth="1"/>
    <col min="3" max="3" width="12.5703125" style="11" customWidth="1"/>
    <col min="4" max="4" width="20.5703125" style="1" customWidth="1"/>
    <col min="5" max="5" width="40.5703125" style="1" customWidth="1"/>
    <col min="6" max="16384" width="10.5703125" style="5"/>
  </cols>
  <sheetData>
    <row r="1" spans="1:5" ht="60" customHeight="1" x14ac:dyDescent="0.2">
      <c r="A1" s="2" t="s">
        <v>7</v>
      </c>
    </row>
    <row r="2" spans="1:5" ht="24" customHeight="1" x14ac:dyDescent="0.2">
      <c r="A2" s="208" t="s">
        <v>485</v>
      </c>
      <c r="B2" s="209" t="s">
        <v>495</v>
      </c>
      <c r="C2" s="399" t="s">
        <v>555</v>
      </c>
      <c r="D2" s="400"/>
      <c r="E2" s="400"/>
    </row>
    <row r="3" spans="1:5" x14ac:dyDescent="0.2">
      <c r="A3" s="210"/>
      <c r="B3" s="209" t="str">
        <f>"Systemnutzungsentgelte 1. Halbjahr "&amp;"bis 20. Juli "&amp;$B$11</f>
        <v>Systemnutzungsentgelte 1. Halbjahr bis 20. Juli 2023</v>
      </c>
      <c r="C3" s="401" t="s">
        <v>556</v>
      </c>
      <c r="D3" s="402"/>
      <c r="E3" s="402"/>
    </row>
    <row r="4" spans="1:5" x14ac:dyDescent="0.2">
      <c r="A4" s="210"/>
      <c r="B4" s="209" t="str">
        <f>"Systemnutzungsentgelte 2. Halbjahr "&amp;"bis 20. Jänner "&amp;$B$11+1</f>
        <v>Systemnutzungsentgelte 2. Halbjahr bis 20. Jänner 2024</v>
      </c>
      <c r="C4" s="402"/>
      <c r="D4" s="402"/>
      <c r="E4" s="402"/>
    </row>
    <row r="5" spans="1:5" ht="12.75" customHeight="1" x14ac:dyDescent="0.2">
      <c r="A5" s="1"/>
      <c r="B5" s="209" t="str">
        <f>"Jahreswerte bis zum 15. Februar "&amp;$B$11+1</f>
        <v>Jahreswerte bis zum 15. Februar 2024</v>
      </c>
      <c r="C5" s="399" t="s">
        <v>557</v>
      </c>
      <c r="D5" s="400"/>
      <c r="E5" s="400"/>
    </row>
    <row r="6" spans="1:5" x14ac:dyDescent="0.2">
      <c r="A6" s="4" t="s">
        <v>714</v>
      </c>
      <c r="B6" s="211" t="s">
        <v>8</v>
      </c>
      <c r="C6" s="210"/>
    </row>
    <row r="7" spans="1:5" x14ac:dyDescent="0.2">
      <c r="A7" s="4" t="s">
        <v>183</v>
      </c>
      <c r="B7" s="219" t="s">
        <v>541</v>
      </c>
      <c r="C7" s="1"/>
    </row>
    <row r="8" spans="1:5" x14ac:dyDescent="0.2">
      <c r="A8" s="4" t="s">
        <v>715</v>
      </c>
      <c r="B8" s="220" t="s">
        <v>716</v>
      </c>
      <c r="C8" s="1"/>
    </row>
    <row r="9" spans="1:5" x14ac:dyDescent="0.2">
      <c r="A9" s="2"/>
      <c r="B9" s="17"/>
      <c r="C9" s="1"/>
    </row>
    <row r="10" spans="1:5" ht="12.75" customHeight="1" x14ac:dyDescent="0.2">
      <c r="A10" s="403" t="s">
        <v>164</v>
      </c>
      <c r="B10" s="404"/>
      <c r="C10" s="1"/>
      <c r="D10" s="405" t="s">
        <v>185</v>
      </c>
      <c r="E10" s="408"/>
    </row>
    <row r="11" spans="1:5" ht="15.75" x14ac:dyDescent="0.2">
      <c r="A11" s="18" t="s">
        <v>266</v>
      </c>
      <c r="B11" s="19">
        <v>2023</v>
      </c>
      <c r="C11" s="27" t="s">
        <v>494</v>
      </c>
      <c r="D11" s="406"/>
      <c r="E11" s="409"/>
    </row>
    <row r="12" spans="1:5" ht="15.75" x14ac:dyDescent="0.2">
      <c r="A12" s="20" t="s">
        <v>110</v>
      </c>
      <c r="B12" s="84"/>
      <c r="C12" s="86" t="str">
        <f>IF(B12=""," Pflichtfeld!","")</f>
        <v xml:space="preserve"> Pflichtfeld!</v>
      </c>
      <c r="D12" s="406"/>
      <c r="E12" s="409"/>
    </row>
    <row r="13" spans="1:5" ht="15" x14ac:dyDescent="0.2">
      <c r="A13" s="21" t="s">
        <v>10</v>
      </c>
      <c r="B13" s="85" t="str">
        <f>IFERROR(VLOOKUP(B12,L!$A$9:$B$170,2,0),"")</f>
        <v/>
      </c>
      <c r="C13" s="87" t="s">
        <v>494</v>
      </c>
      <c r="D13" s="406"/>
      <c r="E13" s="409"/>
    </row>
    <row r="14" spans="1:5" x14ac:dyDescent="0.2">
      <c r="A14" s="22" t="s">
        <v>163</v>
      </c>
      <c r="B14" s="23"/>
      <c r="C14" s="86" t="str">
        <f>IF(AND($B$12&lt;&gt;"",B14="")," Pflichtfeld!","")</f>
        <v/>
      </c>
      <c r="D14" s="406"/>
      <c r="E14" s="409"/>
    </row>
    <row r="15" spans="1:5" x14ac:dyDescent="0.2">
      <c r="A15" s="82" t="s">
        <v>111</v>
      </c>
      <c r="B15" s="24"/>
      <c r="C15" s="86" t="str">
        <f t="shared" ref="C15:C16" si="0">IF(AND($B$12&lt;&gt;"",B15="")," Pflichtfeld!","")</f>
        <v/>
      </c>
      <c r="D15" s="406"/>
      <c r="E15" s="409"/>
    </row>
    <row r="16" spans="1:5" x14ac:dyDescent="0.2">
      <c r="A16" s="83" t="s">
        <v>112</v>
      </c>
      <c r="B16" s="25"/>
      <c r="C16" s="86" t="str">
        <f t="shared" si="0"/>
        <v/>
      </c>
      <c r="D16" s="407"/>
      <c r="E16" s="410"/>
    </row>
    <row r="17" spans="1:5" x14ac:dyDescent="0.2">
      <c r="A17" s="26"/>
      <c r="B17" s="26"/>
    </row>
    <row r="18" spans="1:5" x14ac:dyDescent="0.2">
      <c r="A18" s="26"/>
      <c r="B18" s="26"/>
    </row>
    <row r="19" spans="1:5" ht="43.5" customHeight="1" x14ac:dyDescent="0.2">
      <c r="A19" s="395" t="s">
        <v>691</v>
      </c>
      <c r="B19" s="395"/>
      <c r="C19" s="395"/>
      <c r="D19" s="395"/>
      <c r="E19" s="395"/>
    </row>
    <row r="20" spans="1:5" x14ac:dyDescent="0.2">
      <c r="A20" s="207"/>
      <c r="B20" s="207"/>
      <c r="C20" s="207"/>
      <c r="D20" s="207"/>
      <c r="E20" s="207"/>
    </row>
    <row r="21" spans="1:5" ht="280.5" customHeight="1" x14ac:dyDescent="0.2">
      <c r="A21" s="396" t="s">
        <v>954</v>
      </c>
      <c r="B21" s="397"/>
      <c r="C21" s="397"/>
      <c r="D21" s="397"/>
      <c r="E21" s="398"/>
    </row>
  </sheetData>
  <sheetProtection algorithmName="SHA-512" hashValue="n3c9E/Gg8KCl0O5y7DG5671CdxKdcfrW0YHqvj/bkOHdasXRqLqmHhQKKPO/d3aYOCoLQM77mkdvTgsQAskRIQ==" saltValue="FIt7wzbpiepWZDx223F7/A==" spinCount="100000" sheet="1" formatCells="0" formatColumns="0" formatRows="0"/>
  <mergeCells count="8">
    <mergeCell ref="A19:E19"/>
    <mergeCell ref="A21:E21"/>
    <mergeCell ref="C2:E2"/>
    <mergeCell ref="C3:E4"/>
    <mergeCell ref="C5:E5"/>
    <mergeCell ref="A10:B10"/>
    <mergeCell ref="D10:D16"/>
    <mergeCell ref="E10:E16"/>
  </mergeCells>
  <phoneticPr fontId="0" type="noConversion"/>
  <conditionalFormatting sqref="B14:B16">
    <cfRule type="expression" dxfId="275" priority="1" stopIfTrue="1">
      <formula>AND($B$12&lt;&gt;"",B14="")</formula>
    </cfRule>
  </conditionalFormatting>
  <conditionalFormatting sqref="B12">
    <cfRule type="expression" dxfId="274" priority="2" stopIfTrue="1">
      <formula>$B$12=""</formula>
    </cfRule>
  </conditionalFormatting>
  <hyperlinks>
    <hyperlink ref="B8" r:id="rId1" xr:uid="{0FA856EA-ED9D-48EF-9E73-1E6A513F01AC}"/>
  </hyperlinks>
  <printOptions horizontalCentered="1" verticalCentered="1"/>
  <pageMargins left="0.19685039370078741" right="0.19685039370078741" top="0.19685039370078741" bottom="0.19685039370078741" header="0" footer="0"/>
  <pageSetup paperSize="9" scale="94" orientation="landscape" r:id="rId2"/>
  <headerFooter alignWithMargins="0"/>
  <drawing r:id="rId3"/>
  <extLst>
    <ext xmlns:x14="http://schemas.microsoft.com/office/spreadsheetml/2009/9/main" uri="{CCE6A557-97BC-4b89-ADB6-D9C93CAAB3DF}">
      <x14:dataValidations xmlns:xm="http://schemas.microsoft.com/office/excel/2006/main" xWindow="632" yWindow="427" count="1">
        <x14:dataValidation type="list" allowBlank="1" showInputMessage="1" showErrorMessage="1" errorTitle="kein Listeneintrag" error="Kein Listeneintrag!" promptTitle="Unternehmen auswählen" prompt="Änderungen der Liste im Blatt &quot;L&quot; möglich!" xr:uid="{00000000-0002-0000-0000-000000000000}">
          <x14:formula1>
            <xm:f>L!$A$10:$A$170</xm:f>
          </x14:formula1>
          <xm:sqref>B12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FCDB-3128-4AE5-A299-32E7D54156CA}">
  <sheetPr>
    <tabColor theme="6" tint="0.79998168889431442"/>
  </sheetPr>
  <dimension ref="A1:H203"/>
  <sheetViews>
    <sheetView showGridLines="0" workbookViewId="0"/>
  </sheetViews>
  <sheetFormatPr baseColWidth="10" defaultRowHeight="12.75" x14ac:dyDescent="0.2"/>
  <cols>
    <col min="1" max="4" width="30.5703125" style="323" customWidth="1"/>
    <col min="5" max="8" width="16.5703125" style="323" customWidth="1"/>
    <col min="9" max="9" width="14.5703125" customWidth="1"/>
  </cols>
  <sheetData>
    <row r="1" spans="1:8" ht="58.9" customHeight="1" x14ac:dyDescent="0.2">
      <c r="A1" s="2" t="s">
        <v>7</v>
      </c>
      <c r="B1" s="12"/>
      <c r="C1" s="41"/>
      <c r="D1" s="1"/>
      <c r="E1" s="1"/>
      <c r="F1" s="1"/>
      <c r="G1" s="1"/>
      <c r="H1"/>
    </row>
    <row r="2" spans="1:8" ht="15.75" customHeight="1" x14ac:dyDescent="0.2">
      <c r="A2" s="12"/>
      <c r="B2" s="12"/>
      <c r="C2" s="12"/>
      <c r="D2" s="1"/>
      <c r="E2" s="1"/>
      <c r="F2" s="1"/>
      <c r="G2" s="1"/>
      <c r="H2"/>
    </row>
    <row r="3" spans="1:8" ht="15.75" customHeight="1" x14ac:dyDescent="0.2">
      <c r="A3" s="135" t="str">
        <f>"Halbjahreserhebung  Netzbetreiber Strom "&amp;U!$B$11</f>
        <v>Halbjahreserhebung  Netzbetreiber Strom 2023</v>
      </c>
      <c r="B3" s="357"/>
      <c r="C3" s="357"/>
      <c r="D3" s="358"/>
      <c r="E3" s="1"/>
      <c r="F3" s="1"/>
      <c r="G3" s="1"/>
      <c r="H3"/>
    </row>
    <row r="4" spans="1:8" ht="15.75" x14ac:dyDescent="0.2">
      <c r="A4" s="18" t="s">
        <v>110</v>
      </c>
      <c r="B4" s="119" t="str">
        <f>IF(U!$B$12&lt;&gt;"",U!$B$12,"")</f>
        <v/>
      </c>
      <c r="C4" s="149"/>
      <c r="D4" s="151"/>
      <c r="E4" s="1"/>
      <c r="F4" s="373" t="s">
        <v>952</v>
      </c>
      <c r="G4" s="1"/>
      <c r="H4"/>
    </row>
    <row r="5" spans="1:8" ht="15.75" x14ac:dyDescent="0.2">
      <c r="A5" s="135" t="s">
        <v>795</v>
      </c>
      <c r="B5" s="136"/>
      <c r="C5" s="136"/>
      <c r="D5" s="150"/>
      <c r="E5" s="1"/>
      <c r="F5" s="1"/>
      <c r="G5" s="1"/>
      <c r="H5"/>
    </row>
    <row r="6" spans="1:8" x14ac:dyDescent="0.2">
      <c r="A6"/>
      <c r="B6"/>
      <c r="C6"/>
      <c r="D6"/>
      <c r="E6"/>
      <c r="F6"/>
      <c r="G6"/>
      <c r="H6"/>
    </row>
    <row r="7" spans="1:8" ht="12.4" customHeight="1" x14ac:dyDescent="0.2">
      <c r="A7" s="456" t="s">
        <v>951</v>
      </c>
      <c r="B7" s="456" t="s">
        <v>946</v>
      </c>
      <c r="C7" s="596" t="str">
        <f>L!$E$6&amp;" bitte jeweils auswählen (*)"</f>
        <v>Firmenname bitte jeweils auswählen (*)</v>
      </c>
      <c r="D7" s="456" t="str">
        <f>IF(L!$E$6="Firmenname","EC-Nummer","Firmenname")</f>
        <v>EC-Nummer</v>
      </c>
      <c r="E7" s="590" t="str">
        <f>CONCATENATE("Bezugszählpunkte zum 30.6.",U!B11)</f>
        <v>Bezugszählpunkte zum 30.6.2023</v>
      </c>
      <c r="F7" s="594"/>
      <c r="G7" s="590" t="str">
        <f>CONCATENATE("Bezugszählpunkte zum 31.12.",U!B11)</f>
        <v>Bezugszählpunkte zum 31.12.2023</v>
      </c>
      <c r="H7" s="591"/>
    </row>
    <row r="8" spans="1:8" ht="12.4" customHeight="1" x14ac:dyDescent="0.2">
      <c r="A8" s="457"/>
      <c r="B8" s="457"/>
      <c r="C8" s="597"/>
      <c r="D8" s="457"/>
      <c r="E8" s="592"/>
      <c r="F8" s="595"/>
      <c r="G8" s="592"/>
      <c r="H8" s="593"/>
    </row>
    <row r="9" spans="1:8" ht="12.4" customHeight="1" x14ac:dyDescent="0.2">
      <c r="A9" s="457"/>
      <c r="B9" s="457"/>
      <c r="C9" s="597"/>
      <c r="D9" s="457"/>
      <c r="E9" s="276" t="s">
        <v>282</v>
      </c>
      <c r="F9" s="277" t="s">
        <v>512</v>
      </c>
      <c r="G9" s="276" t="s">
        <v>282</v>
      </c>
      <c r="H9" s="277" t="s">
        <v>512</v>
      </c>
    </row>
    <row r="10" spans="1:8" ht="12.4" customHeight="1" x14ac:dyDescent="0.2">
      <c r="A10" s="458"/>
      <c r="B10" s="458"/>
      <c r="C10" s="598"/>
      <c r="D10" s="458"/>
      <c r="E10" s="278" t="s">
        <v>162</v>
      </c>
      <c r="F10" s="278" t="s">
        <v>162</v>
      </c>
      <c r="G10" s="278" t="s">
        <v>162</v>
      </c>
      <c r="H10" s="278" t="s">
        <v>162</v>
      </c>
    </row>
    <row r="11" spans="1:8" ht="12.4" customHeight="1" x14ac:dyDescent="0.2">
      <c r="A11" s="359" t="s">
        <v>287</v>
      </c>
      <c r="B11" s="282"/>
      <c r="C11" s="384"/>
      <c r="D11" s="282"/>
      <c r="E11" s="385" t="str">
        <f>IF(SUM(E12:E201)&gt;0,SUM(E12:E201),"")</f>
        <v/>
      </c>
      <c r="F11" s="385" t="str">
        <f t="shared" ref="F11:H11" si="0">IF(SUM(F12:F201)&gt;0,SUM(F12:F201),"")</f>
        <v/>
      </c>
      <c r="G11" s="385" t="str">
        <f t="shared" si="0"/>
        <v/>
      </c>
      <c r="H11" s="385" t="str">
        <f t="shared" si="0"/>
        <v/>
      </c>
    </row>
    <row r="12" spans="1:8" x14ac:dyDescent="0.2">
      <c r="A12" s="381"/>
      <c r="B12" s="382"/>
      <c r="C12" s="381"/>
      <c r="D12" s="383" t="str">
        <f>IF(C12&lt;&gt;"",IFERROR(VLOOKUP(C12,L!$J$11:$K$260,2,FALSE),"Eingabeart wurde geändert"),"")</f>
        <v/>
      </c>
      <c r="E12" s="382"/>
      <c r="F12" s="382"/>
      <c r="G12" s="382"/>
      <c r="H12" s="382"/>
    </row>
    <row r="13" spans="1:8" x14ac:dyDescent="0.2">
      <c r="A13" s="164"/>
      <c r="B13" s="197"/>
      <c r="C13" s="164"/>
      <c r="D13" s="69" t="str">
        <f>IF(C13&lt;&gt;"",IFERROR(VLOOKUP(C13,L!$J$11:$K$260,2,FALSE),"Eingabeart wurde geändert"),"")</f>
        <v/>
      </c>
      <c r="E13" s="197"/>
      <c r="F13" s="197"/>
      <c r="G13" s="197"/>
      <c r="H13" s="197"/>
    </row>
    <row r="14" spans="1:8" x14ac:dyDescent="0.2">
      <c r="A14" s="164"/>
      <c r="B14" s="197"/>
      <c r="C14" s="164"/>
      <c r="D14" s="69" t="str">
        <f>IF(C14&lt;&gt;"",IFERROR(VLOOKUP(C14,L!$J$11:$K$260,2,FALSE),"Eingabeart wurde geändert"),"")</f>
        <v/>
      </c>
      <c r="E14" s="197"/>
      <c r="F14" s="197"/>
      <c r="G14" s="197"/>
      <c r="H14" s="197"/>
    </row>
    <row r="15" spans="1:8" x14ac:dyDescent="0.2">
      <c r="A15" s="164"/>
      <c r="B15" s="197"/>
      <c r="C15" s="164"/>
      <c r="D15" s="69" t="str">
        <f>IF(C15&lt;&gt;"",IFERROR(VLOOKUP(C15,L!$J$11:$K$260,2,FALSE),"Eingabeart wurde geändert"),"")</f>
        <v/>
      </c>
      <c r="E15" s="197"/>
      <c r="F15" s="197"/>
      <c r="G15" s="197"/>
      <c r="H15" s="197"/>
    </row>
    <row r="16" spans="1:8" x14ac:dyDescent="0.2">
      <c r="A16" s="164"/>
      <c r="B16" s="197"/>
      <c r="C16" s="164"/>
      <c r="D16" s="69" t="str">
        <f>IF(C16&lt;&gt;"",IFERROR(VLOOKUP(C16,L!$J$11:$K$260,2,FALSE),"Eingabeart wurde geändert"),"")</f>
        <v/>
      </c>
      <c r="E16" s="197"/>
      <c r="F16" s="197"/>
      <c r="G16" s="197"/>
      <c r="H16" s="197"/>
    </row>
    <row r="17" spans="1:8" x14ac:dyDescent="0.2">
      <c r="A17" s="164"/>
      <c r="B17" s="197"/>
      <c r="C17" s="164"/>
      <c r="D17" s="69" t="str">
        <f>IF(C17&lt;&gt;"",IFERROR(VLOOKUP(C17,L!$J$11:$K$260,2,FALSE),"Eingabeart wurde geändert"),"")</f>
        <v/>
      </c>
      <c r="E17" s="197"/>
      <c r="F17" s="197"/>
      <c r="G17" s="197"/>
      <c r="H17" s="197"/>
    </row>
    <row r="18" spans="1:8" x14ac:dyDescent="0.2">
      <c r="A18" s="164"/>
      <c r="B18" s="197"/>
      <c r="C18" s="164"/>
      <c r="D18" s="69" t="str">
        <f>IF(C18&lt;&gt;"",IFERROR(VLOOKUP(C18,L!$J$11:$K$260,2,FALSE),"Eingabeart wurde geändert"),"")</f>
        <v/>
      </c>
      <c r="E18" s="197"/>
      <c r="F18" s="197"/>
      <c r="G18" s="197"/>
      <c r="H18" s="197"/>
    </row>
    <row r="19" spans="1:8" x14ac:dyDescent="0.2">
      <c r="A19" s="164"/>
      <c r="B19" s="197"/>
      <c r="C19" s="164"/>
      <c r="D19" s="69" t="str">
        <f>IF(C19&lt;&gt;"",IFERROR(VLOOKUP(C19,L!$J$11:$K$260,2,FALSE),"Eingabeart wurde geändert"),"")</f>
        <v/>
      </c>
      <c r="E19" s="197"/>
      <c r="F19" s="197"/>
      <c r="G19" s="197"/>
      <c r="H19" s="197"/>
    </row>
    <row r="20" spans="1:8" x14ac:dyDescent="0.2">
      <c r="A20" s="164"/>
      <c r="B20" s="197"/>
      <c r="C20" s="164"/>
      <c r="D20" s="69" t="str">
        <f>IF(C20&lt;&gt;"",IFERROR(VLOOKUP(C20,L!$J$11:$K$260,2,FALSE),"Eingabeart wurde geändert"),"")</f>
        <v/>
      </c>
      <c r="E20" s="197"/>
      <c r="F20" s="197"/>
      <c r="G20" s="197"/>
      <c r="H20" s="197"/>
    </row>
    <row r="21" spans="1:8" ht="12.4" customHeight="1" x14ac:dyDescent="0.2">
      <c r="A21" s="164"/>
      <c r="B21" s="197"/>
      <c r="C21" s="164"/>
      <c r="D21" s="69" t="str">
        <f>IF(C21&lt;&gt;"",IFERROR(VLOOKUP(C21,L!$J$11:$K$260,2,FALSE),"Eingabeart wurde geändert"),"")</f>
        <v/>
      </c>
      <c r="E21" s="197"/>
      <c r="F21" s="197"/>
      <c r="G21" s="197"/>
      <c r="H21" s="197"/>
    </row>
    <row r="22" spans="1:8" x14ac:dyDescent="0.2">
      <c r="A22" s="164"/>
      <c r="B22" s="197"/>
      <c r="C22" s="164"/>
      <c r="D22" s="69" t="str">
        <f>IF(C22&lt;&gt;"",IFERROR(VLOOKUP(C22,L!$J$11:$K$260,2,FALSE),"Eingabeart wurde geändert"),"")</f>
        <v/>
      </c>
      <c r="E22" s="197"/>
      <c r="F22" s="197"/>
      <c r="G22" s="197"/>
      <c r="H22" s="197"/>
    </row>
    <row r="23" spans="1:8" x14ac:dyDescent="0.2">
      <c r="A23" s="164"/>
      <c r="B23" s="197"/>
      <c r="C23" s="164"/>
      <c r="D23" s="69" t="str">
        <f>IF(C23&lt;&gt;"",IFERROR(VLOOKUP(C23,L!$J$11:$K$260,2,FALSE),"Eingabeart wurde geändert"),"")</f>
        <v/>
      </c>
      <c r="E23" s="197"/>
      <c r="F23" s="197"/>
      <c r="G23" s="197"/>
      <c r="H23" s="197"/>
    </row>
    <row r="24" spans="1:8" x14ac:dyDescent="0.2">
      <c r="A24" s="164"/>
      <c r="B24" s="197"/>
      <c r="C24" s="164"/>
      <c r="D24" s="69" t="str">
        <f>IF(C24&lt;&gt;"",IFERROR(VLOOKUP(C24,L!$J$11:$K$260,2,FALSE),"Eingabeart wurde geändert"),"")</f>
        <v/>
      </c>
      <c r="E24" s="197"/>
      <c r="F24" s="197"/>
      <c r="G24" s="197"/>
      <c r="H24" s="197"/>
    </row>
    <row r="25" spans="1:8" x14ac:dyDescent="0.2">
      <c r="A25" s="164"/>
      <c r="B25" s="197"/>
      <c r="C25" s="164"/>
      <c r="D25" s="69" t="str">
        <f>IF(C25&lt;&gt;"",IFERROR(VLOOKUP(C25,L!$J$11:$K$260,2,FALSE),"Eingabeart wurde geändert"),"")</f>
        <v/>
      </c>
      <c r="E25" s="197"/>
      <c r="F25" s="197"/>
      <c r="G25" s="197"/>
      <c r="H25" s="197"/>
    </row>
    <row r="26" spans="1:8" x14ac:dyDescent="0.2">
      <c r="A26" s="164"/>
      <c r="B26" s="197"/>
      <c r="C26" s="164"/>
      <c r="D26" s="69" t="str">
        <f>IF(C26&lt;&gt;"",IFERROR(VLOOKUP(C26,L!$J$11:$K$260,2,FALSE),"Eingabeart wurde geändert"),"")</f>
        <v/>
      </c>
      <c r="E26" s="197"/>
      <c r="F26" s="197"/>
      <c r="G26" s="197"/>
      <c r="H26" s="197"/>
    </row>
    <row r="27" spans="1:8" x14ac:dyDescent="0.2">
      <c r="A27" s="164"/>
      <c r="B27" s="197"/>
      <c r="C27" s="164"/>
      <c r="D27" s="69" t="str">
        <f>IF(C27&lt;&gt;"",IFERROR(VLOOKUP(C27,L!$J$11:$K$260,2,FALSE),"Eingabeart wurde geändert"),"")</f>
        <v/>
      </c>
      <c r="E27" s="197"/>
      <c r="F27" s="197"/>
      <c r="G27" s="197"/>
      <c r="H27" s="197"/>
    </row>
    <row r="28" spans="1:8" x14ac:dyDescent="0.2">
      <c r="A28" s="164"/>
      <c r="B28" s="197"/>
      <c r="C28" s="164"/>
      <c r="D28" s="69" t="str">
        <f>IF(C28&lt;&gt;"",IFERROR(VLOOKUP(C28,L!$J$11:$K$260,2,FALSE),"Eingabeart wurde geändert"),"")</f>
        <v/>
      </c>
      <c r="E28" s="197"/>
      <c r="F28" s="197"/>
      <c r="G28" s="197"/>
      <c r="H28" s="197"/>
    </row>
    <row r="29" spans="1:8" x14ac:dyDescent="0.2">
      <c r="A29" s="164"/>
      <c r="B29" s="197"/>
      <c r="C29" s="164"/>
      <c r="D29" s="69" t="str">
        <f>IF(C29&lt;&gt;"",IFERROR(VLOOKUP(C29,L!$J$11:$K$260,2,FALSE),"Eingabeart wurde geändert"),"")</f>
        <v/>
      </c>
      <c r="E29" s="197"/>
      <c r="F29" s="197"/>
      <c r="G29" s="197"/>
      <c r="H29" s="197"/>
    </row>
    <row r="30" spans="1:8" x14ac:dyDescent="0.2">
      <c r="A30" s="164"/>
      <c r="B30" s="197"/>
      <c r="C30" s="164"/>
      <c r="D30" s="69" t="str">
        <f>IF(C30&lt;&gt;"",IFERROR(VLOOKUP(C30,L!$J$11:$K$260,2,FALSE),"Eingabeart wurde geändert"),"")</f>
        <v/>
      </c>
      <c r="E30" s="197"/>
      <c r="F30" s="197"/>
      <c r="G30" s="197"/>
      <c r="H30" s="197"/>
    </row>
    <row r="31" spans="1:8" x14ac:dyDescent="0.2">
      <c r="A31" s="164"/>
      <c r="B31" s="197"/>
      <c r="C31" s="164"/>
      <c r="D31" s="69" t="str">
        <f>IF(C31&lt;&gt;"",IFERROR(VLOOKUP(C31,L!$J$11:$K$260,2,FALSE),"Eingabeart wurde geändert"),"")</f>
        <v/>
      </c>
      <c r="E31" s="197"/>
      <c r="F31" s="197"/>
      <c r="G31" s="197"/>
      <c r="H31" s="197"/>
    </row>
    <row r="32" spans="1:8" x14ac:dyDescent="0.2">
      <c r="A32" s="164"/>
      <c r="B32" s="197"/>
      <c r="C32" s="164"/>
      <c r="D32" s="69" t="str">
        <f>IF(C32&lt;&gt;"",IFERROR(VLOOKUP(C32,L!$J$11:$K$260,2,FALSE),"Eingabeart wurde geändert"),"")</f>
        <v/>
      </c>
      <c r="E32" s="197"/>
      <c r="F32" s="197"/>
      <c r="G32" s="197"/>
      <c r="H32" s="197"/>
    </row>
    <row r="33" spans="1:8" x14ac:dyDescent="0.2">
      <c r="A33" s="164"/>
      <c r="B33" s="197"/>
      <c r="C33" s="164"/>
      <c r="D33" s="69" t="str">
        <f>IF(C33&lt;&gt;"",IFERROR(VLOOKUP(C33,L!$J$11:$K$260,2,FALSE),"Eingabeart wurde geändert"),"")</f>
        <v/>
      </c>
      <c r="E33" s="197"/>
      <c r="F33" s="197"/>
      <c r="G33" s="197"/>
      <c r="H33" s="197"/>
    </row>
    <row r="34" spans="1:8" x14ac:dyDescent="0.2">
      <c r="A34" s="164"/>
      <c r="B34" s="197"/>
      <c r="C34" s="164"/>
      <c r="D34" s="69" t="str">
        <f>IF(C34&lt;&gt;"",IFERROR(VLOOKUP(C34,L!$J$11:$K$260,2,FALSE),"Eingabeart wurde geändert"),"")</f>
        <v/>
      </c>
      <c r="E34" s="197"/>
      <c r="F34" s="197"/>
      <c r="G34" s="197"/>
      <c r="H34" s="197"/>
    </row>
    <row r="35" spans="1:8" x14ac:dyDescent="0.2">
      <c r="A35" s="164"/>
      <c r="B35" s="197"/>
      <c r="C35" s="164"/>
      <c r="D35" s="69" t="str">
        <f>IF(C35&lt;&gt;"",IFERROR(VLOOKUP(C35,L!$J$11:$K$260,2,FALSE),"Eingabeart wurde geändert"),"")</f>
        <v/>
      </c>
      <c r="E35" s="197"/>
      <c r="F35" s="197"/>
      <c r="G35" s="197"/>
      <c r="H35" s="197"/>
    </row>
    <row r="36" spans="1:8" x14ac:dyDescent="0.2">
      <c r="A36" s="164"/>
      <c r="B36" s="197"/>
      <c r="C36" s="164"/>
      <c r="D36" s="69" t="str">
        <f>IF(C36&lt;&gt;"",IFERROR(VLOOKUP(C36,L!$J$11:$K$260,2,FALSE),"Eingabeart wurde geändert"),"")</f>
        <v/>
      </c>
      <c r="E36" s="197"/>
      <c r="F36" s="197"/>
      <c r="G36" s="197"/>
      <c r="H36" s="197"/>
    </row>
    <row r="37" spans="1:8" x14ac:dyDescent="0.2">
      <c r="A37" s="164"/>
      <c r="B37" s="197"/>
      <c r="C37" s="164"/>
      <c r="D37" s="69" t="str">
        <f>IF(C37&lt;&gt;"",IFERROR(VLOOKUP(C37,L!$J$11:$K$260,2,FALSE),"Eingabeart wurde geändert"),"")</f>
        <v/>
      </c>
      <c r="E37" s="197"/>
      <c r="F37" s="197"/>
      <c r="G37" s="197"/>
      <c r="H37" s="197"/>
    </row>
    <row r="38" spans="1:8" x14ac:dyDescent="0.2">
      <c r="A38" s="164"/>
      <c r="B38" s="197"/>
      <c r="C38" s="164"/>
      <c r="D38" s="69" t="str">
        <f>IF(C38&lt;&gt;"",IFERROR(VLOOKUP(C38,L!$J$11:$K$260,2,FALSE),"Eingabeart wurde geändert"),"")</f>
        <v/>
      </c>
      <c r="E38" s="197"/>
      <c r="F38" s="197"/>
      <c r="G38" s="197"/>
      <c r="H38" s="197"/>
    </row>
    <row r="39" spans="1:8" x14ac:dyDescent="0.2">
      <c r="A39" s="164"/>
      <c r="B39" s="197"/>
      <c r="C39" s="164"/>
      <c r="D39" s="69" t="str">
        <f>IF(C39&lt;&gt;"",IFERROR(VLOOKUP(C39,L!$J$11:$K$260,2,FALSE),"Eingabeart wurde geändert"),"")</f>
        <v/>
      </c>
      <c r="E39" s="197"/>
      <c r="F39" s="197"/>
      <c r="G39" s="197"/>
      <c r="H39" s="197"/>
    </row>
    <row r="40" spans="1:8" x14ac:dyDescent="0.2">
      <c r="A40" s="164"/>
      <c r="B40" s="197"/>
      <c r="C40" s="164"/>
      <c r="D40" s="69" t="str">
        <f>IF(C40&lt;&gt;"",IFERROR(VLOOKUP(C40,L!$J$11:$K$260,2,FALSE),"Eingabeart wurde geändert"),"")</f>
        <v/>
      </c>
      <c r="E40" s="197"/>
      <c r="F40" s="197"/>
      <c r="G40" s="197"/>
      <c r="H40" s="197"/>
    </row>
    <row r="41" spans="1:8" x14ac:dyDescent="0.2">
      <c r="A41" s="164"/>
      <c r="B41" s="197"/>
      <c r="C41" s="164"/>
      <c r="D41" s="69" t="str">
        <f>IF(C41&lt;&gt;"",IFERROR(VLOOKUP(C41,L!$J$11:$K$260,2,FALSE),"Eingabeart wurde geändert"),"")</f>
        <v/>
      </c>
      <c r="E41" s="197"/>
      <c r="F41" s="197"/>
      <c r="G41" s="197"/>
      <c r="H41" s="197"/>
    </row>
    <row r="42" spans="1:8" x14ac:dyDescent="0.2">
      <c r="A42" s="164"/>
      <c r="B42" s="197"/>
      <c r="C42" s="164"/>
      <c r="D42" s="69" t="str">
        <f>IF(C42&lt;&gt;"",IFERROR(VLOOKUP(C42,L!$J$11:$K$260,2,FALSE),"Eingabeart wurde geändert"),"")</f>
        <v/>
      </c>
      <c r="E42" s="197"/>
      <c r="F42" s="197"/>
      <c r="G42" s="197"/>
      <c r="H42" s="197"/>
    </row>
    <row r="43" spans="1:8" x14ac:dyDescent="0.2">
      <c r="A43" s="164"/>
      <c r="B43" s="197"/>
      <c r="C43" s="164"/>
      <c r="D43" s="69" t="str">
        <f>IF(C43&lt;&gt;"",IFERROR(VLOOKUP(C43,L!$J$11:$K$260,2,FALSE),"Eingabeart wurde geändert"),"")</f>
        <v/>
      </c>
      <c r="E43" s="197"/>
      <c r="F43" s="197"/>
      <c r="G43" s="197"/>
      <c r="H43" s="197"/>
    </row>
    <row r="44" spans="1:8" x14ac:dyDescent="0.2">
      <c r="A44" s="164"/>
      <c r="B44" s="197"/>
      <c r="C44" s="164"/>
      <c r="D44" s="69" t="str">
        <f>IF(C44&lt;&gt;"",IFERROR(VLOOKUP(C44,L!$J$11:$K$260,2,FALSE),"Eingabeart wurde geändert"),"")</f>
        <v/>
      </c>
      <c r="E44" s="197"/>
      <c r="F44" s="197"/>
      <c r="G44" s="197"/>
      <c r="H44" s="197"/>
    </row>
    <row r="45" spans="1:8" x14ac:dyDescent="0.2">
      <c r="A45" s="164"/>
      <c r="B45" s="197"/>
      <c r="C45" s="164"/>
      <c r="D45" s="69" t="str">
        <f>IF(C45&lt;&gt;"",IFERROR(VLOOKUP(C45,L!$J$11:$K$260,2,FALSE),"Eingabeart wurde geändert"),"")</f>
        <v/>
      </c>
      <c r="E45" s="197"/>
      <c r="F45" s="197"/>
      <c r="G45" s="197"/>
      <c r="H45" s="197"/>
    </row>
    <row r="46" spans="1:8" x14ac:dyDescent="0.2">
      <c r="A46" s="164"/>
      <c r="B46" s="197"/>
      <c r="C46" s="164"/>
      <c r="D46" s="69" t="str">
        <f>IF(C46&lt;&gt;"",IFERROR(VLOOKUP(C46,L!$J$11:$K$260,2,FALSE),"Eingabeart wurde geändert"),"")</f>
        <v/>
      </c>
      <c r="E46" s="197"/>
      <c r="F46" s="197"/>
      <c r="G46" s="197"/>
      <c r="H46" s="197"/>
    </row>
    <row r="47" spans="1:8" x14ac:dyDescent="0.2">
      <c r="A47" s="164"/>
      <c r="B47" s="197"/>
      <c r="C47" s="164"/>
      <c r="D47" s="69" t="str">
        <f>IF(C47&lt;&gt;"",IFERROR(VLOOKUP(C47,L!$J$11:$K$260,2,FALSE),"Eingabeart wurde geändert"),"")</f>
        <v/>
      </c>
      <c r="E47" s="197"/>
      <c r="F47" s="197"/>
      <c r="G47" s="197"/>
      <c r="H47" s="197"/>
    </row>
    <row r="48" spans="1:8" x14ac:dyDescent="0.2">
      <c r="A48" s="164"/>
      <c r="B48" s="197"/>
      <c r="C48" s="164"/>
      <c r="D48" s="69" t="str">
        <f>IF(C48&lt;&gt;"",IFERROR(VLOOKUP(C48,L!$J$11:$K$260,2,FALSE),"Eingabeart wurde geändert"),"")</f>
        <v/>
      </c>
      <c r="E48" s="197"/>
      <c r="F48" s="197"/>
      <c r="G48" s="197"/>
      <c r="H48" s="197"/>
    </row>
    <row r="49" spans="1:8" x14ac:dyDescent="0.2">
      <c r="A49" s="164"/>
      <c r="B49" s="197"/>
      <c r="C49" s="164"/>
      <c r="D49" s="69" t="str">
        <f>IF(C49&lt;&gt;"",IFERROR(VLOOKUP(C49,L!$J$11:$K$260,2,FALSE),"Eingabeart wurde geändert"),"")</f>
        <v/>
      </c>
      <c r="E49" s="197"/>
      <c r="F49" s="197"/>
      <c r="G49" s="197"/>
      <c r="H49" s="197"/>
    </row>
    <row r="50" spans="1:8" x14ac:dyDescent="0.2">
      <c r="A50" s="164"/>
      <c r="B50" s="197"/>
      <c r="C50" s="164"/>
      <c r="D50" s="69" t="str">
        <f>IF(C50&lt;&gt;"",IFERROR(VLOOKUP(C50,L!$J$11:$K$260,2,FALSE),"Eingabeart wurde geändert"),"")</f>
        <v/>
      </c>
      <c r="E50" s="197"/>
      <c r="F50" s="197"/>
      <c r="G50" s="197"/>
      <c r="H50" s="197"/>
    </row>
    <row r="51" spans="1:8" x14ac:dyDescent="0.2">
      <c r="A51" s="164"/>
      <c r="B51" s="197"/>
      <c r="C51" s="164"/>
      <c r="D51" s="69" t="str">
        <f>IF(C51&lt;&gt;"",IFERROR(VLOOKUP(C51,L!$J$11:$K$260,2,FALSE),"Eingabeart wurde geändert"),"")</f>
        <v/>
      </c>
      <c r="E51" s="197"/>
      <c r="F51" s="197"/>
      <c r="G51" s="197"/>
      <c r="H51" s="197"/>
    </row>
    <row r="52" spans="1:8" x14ac:dyDescent="0.2">
      <c r="A52" s="164"/>
      <c r="B52" s="197"/>
      <c r="C52" s="164"/>
      <c r="D52" s="69" t="str">
        <f>IF(C52&lt;&gt;"",IFERROR(VLOOKUP(C52,L!$J$11:$K$260,2,FALSE),"Eingabeart wurde geändert"),"")</f>
        <v/>
      </c>
      <c r="E52" s="197"/>
      <c r="F52" s="197"/>
      <c r="G52" s="197"/>
      <c r="H52" s="197"/>
    </row>
    <row r="53" spans="1:8" x14ac:dyDescent="0.2">
      <c r="A53" s="164"/>
      <c r="B53" s="197"/>
      <c r="C53" s="164"/>
      <c r="D53" s="69" t="str">
        <f>IF(C53&lt;&gt;"",IFERROR(VLOOKUP(C53,L!$J$11:$K$260,2,FALSE),"Eingabeart wurde geändert"),"")</f>
        <v/>
      </c>
      <c r="E53" s="197"/>
      <c r="F53" s="197"/>
      <c r="G53" s="197"/>
      <c r="H53" s="197"/>
    </row>
    <row r="54" spans="1:8" x14ac:dyDescent="0.2">
      <c r="A54" s="164"/>
      <c r="B54" s="197"/>
      <c r="C54" s="164"/>
      <c r="D54" s="69" t="str">
        <f>IF(C54&lt;&gt;"",IFERROR(VLOOKUP(C54,L!$J$11:$K$260,2,FALSE),"Eingabeart wurde geändert"),"")</f>
        <v/>
      </c>
      <c r="E54" s="197"/>
      <c r="F54" s="197"/>
      <c r="G54" s="197"/>
      <c r="H54" s="197"/>
    </row>
    <row r="55" spans="1:8" x14ac:dyDescent="0.2">
      <c r="A55" s="164"/>
      <c r="B55" s="197"/>
      <c r="C55" s="164"/>
      <c r="D55" s="69" t="str">
        <f>IF(C55&lt;&gt;"",IFERROR(VLOOKUP(C55,L!$J$11:$K$260,2,FALSE),"Eingabeart wurde geändert"),"")</f>
        <v/>
      </c>
      <c r="E55" s="197"/>
      <c r="F55" s="197"/>
      <c r="G55" s="197"/>
      <c r="H55" s="197"/>
    </row>
    <row r="56" spans="1:8" x14ac:dyDescent="0.2">
      <c r="A56" s="164"/>
      <c r="B56" s="197"/>
      <c r="C56" s="164"/>
      <c r="D56" s="69" t="str">
        <f>IF(C56&lt;&gt;"",IFERROR(VLOOKUP(C56,L!$J$11:$K$260,2,FALSE),"Eingabeart wurde geändert"),"")</f>
        <v/>
      </c>
      <c r="E56" s="197"/>
      <c r="F56" s="197"/>
      <c r="G56" s="197"/>
      <c r="H56" s="197"/>
    </row>
    <row r="57" spans="1:8" x14ac:dyDescent="0.2">
      <c r="A57" s="164"/>
      <c r="B57" s="197"/>
      <c r="C57" s="164"/>
      <c r="D57" s="69" t="str">
        <f>IF(C57&lt;&gt;"",IFERROR(VLOOKUP(C57,L!$J$11:$K$260,2,FALSE),"Eingabeart wurde geändert"),"")</f>
        <v/>
      </c>
      <c r="E57" s="197"/>
      <c r="F57" s="197"/>
      <c r="G57" s="197"/>
      <c r="H57" s="197"/>
    </row>
    <row r="58" spans="1:8" x14ac:dyDescent="0.2">
      <c r="A58" s="164"/>
      <c r="B58" s="197"/>
      <c r="C58" s="164"/>
      <c r="D58" s="69" t="str">
        <f>IF(C58&lt;&gt;"",IFERROR(VLOOKUP(C58,L!$J$11:$K$260,2,FALSE),"Eingabeart wurde geändert"),"")</f>
        <v/>
      </c>
      <c r="E58" s="197"/>
      <c r="F58" s="197"/>
      <c r="G58" s="197"/>
      <c r="H58" s="197"/>
    </row>
    <row r="59" spans="1:8" x14ac:dyDescent="0.2">
      <c r="A59" s="164"/>
      <c r="B59" s="197"/>
      <c r="C59" s="164"/>
      <c r="D59" s="69" t="str">
        <f>IF(C59&lt;&gt;"",IFERROR(VLOOKUP(C59,L!$J$11:$K$260,2,FALSE),"Eingabeart wurde geändert"),"")</f>
        <v/>
      </c>
      <c r="E59" s="197"/>
      <c r="F59" s="197"/>
      <c r="G59" s="197"/>
      <c r="H59" s="197"/>
    </row>
    <row r="60" spans="1:8" x14ac:dyDescent="0.2">
      <c r="A60" s="164"/>
      <c r="B60" s="197"/>
      <c r="C60" s="164"/>
      <c r="D60" s="69" t="str">
        <f>IF(C60&lt;&gt;"",IFERROR(VLOOKUP(C60,L!$J$11:$K$260,2,FALSE),"Eingabeart wurde geändert"),"")</f>
        <v/>
      </c>
      <c r="E60" s="197"/>
      <c r="F60" s="197"/>
      <c r="G60" s="197"/>
      <c r="H60" s="197"/>
    </row>
    <row r="61" spans="1:8" x14ac:dyDescent="0.2">
      <c r="A61" s="164"/>
      <c r="B61" s="197"/>
      <c r="C61" s="164"/>
      <c r="D61" s="69" t="str">
        <f>IF(C61&lt;&gt;"",IFERROR(VLOOKUP(C61,L!$J$11:$K$260,2,FALSE),"Eingabeart wurde geändert"),"")</f>
        <v/>
      </c>
      <c r="E61" s="197"/>
      <c r="F61" s="197"/>
      <c r="G61" s="197"/>
      <c r="H61" s="197"/>
    </row>
    <row r="62" spans="1:8" x14ac:dyDescent="0.2">
      <c r="A62" s="164"/>
      <c r="B62" s="197"/>
      <c r="C62" s="164"/>
      <c r="D62" s="69" t="str">
        <f>IF(C62&lt;&gt;"",IFERROR(VLOOKUP(C62,L!$J$11:$K$260,2,FALSE),"Eingabeart wurde geändert"),"")</f>
        <v/>
      </c>
      <c r="E62" s="197"/>
      <c r="F62" s="197"/>
      <c r="G62" s="197"/>
      <c r="H62" s="197"/>
    </row>
    <row r="63" spans="1:8" x14ac:dyDescent="0.2">
      <c r="A63" s="164"/>
      <c r="B63" s="197"/>
      <c r="C63" s="164"/>
      <c r="D63" s="69" t="str">
        <f>IF(C63&lt;&gt;"",IFERROR(VLOOKUP(C63,L!$J$11:$K$260,2,FALSE),"Eingabeart wurde geändert"),"")</f>
        <v/>
      </c>
      <c r="E63" s="197"/>
      <c r="F63" s="197"/>
      <c r="G63" s="197"/>
      <c r="H63" s="197"/>
    </row>
    <row r="64" spans="1:8" x14ac:dyDescent="0.2">
      <c r="A64" s="164"/>
      <c r="B64" s="197"/>
      <c r="C64" s="164"/>
      <c r="D64" s="69" t="str">
        <f>IF(C64&lt;&gt;"",IFERROR(VLOOKUP(C64,L!$J$11:$K$260,2,FALSE),"Eingabeart wurde geändert"),"")</f>
        <v/>
      </c>
      <c r="E64" s="197"/>
      <c r="F64" s="197"/>
      <c r="G64" s="197"/>
      <c r="H64" s="197"/>
    </row>
    <row r="65" spans="1:8" x14ac:dyDescent="0.2">
      <c r="A65" s="164"/>
      <c r="B65" s="197"/>
      <c r="C65" s="164"/>
      <c r="D65" s="69" t="str">
        <f>IF(C65&lt;&gt;"",IFERROR(VLOOKUP(C65,L!$J$11:$K$260,2,FALSE),"Eingabeart wurde geändert"),"")</f>
        <v/>
      </c>
      <c r="E65" s="197"/>
      <c r="F65" s="197"/>
      <c r="G65" s="197"/>
      <c r="H65" s="197"/>
    </row>
    <row r="66" spans="1:8" x14ac:dyDescent="0.2">
      <c r="A66" s="164"/>
      <c r="B66" s="197"/>
      <c r="C66" s="164"/>
      <c r="D66" s="69" t="str">
        <f>IF(C66&lt;&gt;"",IFERROR(VLOOKUP(C66,L!$J$11:$K$260,2,FALSE),"Eingabeart wurde geändert"),"")</f>
        <v/>
      </c>
      <c r="E66" s="197"/>
      <c r="F66" s="197"/>
      <c r="G66" s="197"/>
      <c r="H66" s="197"/>
    </row>
    <row r="67" spans="1:8" x14ac:dyDescent="0.2">
      <c r="A67" s="164"/>
      <c r="B67" s="197"/>
      <c r="C67" s="164"/>
      <c r="D67" s="69" t="str">
        <f>IF(C67&lt;&gt;"",IFERROR(VLOOKUP(C67,L!$J$11:$K$260,2,FALSE),"Eingabeart wurde geändert"),"")</f>
        <v/>
      </c>
      <c r="E67" s="197"/>
      <c r="F67" s="197"/>
      <c r="G67" s="197"/>
      <c r="H67" s="197"/>
    </row>
    <row r="68" spans="1:8" x14ac:dyDescent="0.2">
      <c r="A68" s="164"/>
      <c r="B68" s="197"/>
      <c r="C68" s="164"/>
      <c r="D68" s="69" t="str">
        <f>IF(C68&lt;&gt;"",IFERROR(VLOOKUP(C68,L!$J$11:$K$260,2,FALSE),"Eingabeart wurde geändert"),"")</f>
        <v/>
      </c>
      <c r="E68" s="197"/>
      <c r="F68" s="197"/>
      <c r="G68" s="197"/>
      <c r="H68" s="197"/>
    </row>
    <row r="69" spans="1:8" x14ac:dyDescent="0.2">
      <c r="A69" s="164"/>
      <c r="B69" s="197"/>
      <c r="C69" s="164"/>
      <c r="D69" s="69" t="str">
        <f>IF(C69&lt;&gt;"",IFERROR(VLOOKUP(C69,L!$J$11:$K$260,2,FALSE),"Eingabeart wurde geändert"),"")</f>
        <v/>
      </c>
      <c r="E69" s="197"/>
      <c r="F69" s="197"/>
      <c r="G69" s="197"/>
      <c r="H69" s="197"/>
    </row>
    <row r="70" spans="1:8" x14ac:dyDescent="0.2">
      <c r="A70" s="164"/>
      <c r="B70" s="197"/>
      <c r="C70" s="164"/>
      <c r="D70" s="69" t="str">
        <f>IF(C70&lt;&gt;"",IFERROR(VLOOKUP(C70,L!$J$11:$K$260,2,FALSE),"Eingabeart wurde geändert"),"")</f>
        <v/>
      </c>
      <c r="E70" s="197"/>
      <c r="F70" s="197"/>
      <c r="G70" s="197"/>
      <c r="H70" s="197"/>
    </row>
    <row r="71" spans="1:8" x14ac:dyDescent="0.2">
      <c r="A71" s="164"/>
      <c r="B71" s="197"/>
      <c r="C71" s="164"/>
      <c r="D71" s="69" t="str">
        <f>IF(C71&lt;&gt;"",IFERROR(VLOOKUP(C71,L!$J$11:$K$260,2,FALSE),"Eingabeart wurde geändert"),"")</f>
        <v/>
      </c>
      <c r="E71" s="197"/>
      <c r="F71" s="197"/>
      <c r="G71" s="197"/>
      <c r="H71" s="197"/>
    </row>
    <row r="72" spans="1:8" x14ac:dyDescent="0.2">
      <c r="A72" s="164"/>
      <c r="B72" s="197"/>
      <c r="C72" s="164"/>
      <c r="D72" s="69" t="str">
        <f>IF(C72&lt;&gt;"",IFERROR(VLOOKUP(C72,L!$J$11:$K$260,2,FALSE),"Eingabeart wurde geändert"),"")</f>
        <v/>
      </c>
      <c r="E72" s="197"/>
      <c r="F72" s="197"/>
      <c r="G72" s="197"/>
      <c r="H72" s="197"/>
    </row>
    <row r="73" spans="1:8" x14ac:dyDescent="0.2">
      <c r="A73" s="164"/>
      <c r="B73" s="197"/>
      <c r="C73" s="164"/>
      <c r="D73" s="69" t="str">
        <f>IF(C73&lt;&gt;"",IFERROR(VLOOKUP(C73,L!$J$11:$K$260,2,FALSE),"Eingabeart wurde geändert"),"")</f>
        <v/>
      </c>
      <c r="E73" s="197"/>
      <c r="F73" s="197"/>
      <c r="G73" s="197"/>
      <c r="H73" s="197"/>
    </row>
    <row r="74" spans="1:8" x14ac:dyDescent="0.2">
      <c r="A74" s="164"/>
      <c r="B74" s="197"/>
      <c r="C74" s="164"/>
      <c r="D74" s="69" t="str">
        <f>IF(C74&lt;&gt;"",IFERROR(VLOOKUP(C74,L!$J$11:$K$260,2,FALSE),"Eingabeart wurde geändert"),"")</f>
        <v/>
      </c>
      <c r="E74" s="197"/>
      <c r="F74" s="197"/>
      <c r="G74" s="197"/>
      <c r="H74" s="197"/>
    </row>
    <row r="75" spans="1:8" x14ac:dyDescent="0.2">
      <c r="A75" s="164"/>
      <c r="B75" s="197"/>
      <c r="C75" s="164"/>
      <c r="D75" s="69" t="str">
        <f>IF(C75&lt;&gt;"",IFERROR(VLOOKUP(C75,L!$J$11:$K$260,2,FALSE),"Eingabeart wurde geändert"),"")</f>
        <v/>
      </c>
      <c r="E75" s="197"/>
      <c r="F75" s="197"/>
      <c r="G75" s="197"/>
      <c r="H75" s="197"/>
    </row>
    <row r="76" spans="1:8" x14ac:dyDescent="0.2">
      <c r="A76" s="164"/>
      <c r="B76" s="197"/>
      <c r="C76" s="164"/>
      <c r="D76" s="69" t="str">
        <f>IF(C76&lt;&gt;"",IFERROR(VLOOKUP(C76,L!$J$11:$K$260,2,FALSE),"Eingabeart wurde geändert"),"")</f>
        <v/>
      </c>
      <c r="E76" s="197"/>
      <c r="F76" s="197"/>
      <c r="G76" s="197"/>
      <c r="H76" s="197"/>
    </row>
    <row r="77" spans="1:8" x14ac:dyDescent="0.2">
      <c r="A77" s="164"/>
      <c r="B77" s="197"/>
      <c r="C77" s="164"/>
      <c r="D77" s="69" t="str">
        <f>IF(C77&lt;&gt;"",IFERROR(VLOOKUP(C77,L!$J$11:$K$260,2,FALSE),"Eingabeart wurde geändert"),"")</f>
        <v/>
      </c>
      <c r="E77" s="197"/>
      <c r="F77" s="197"/>
      <c r="G77" s="197"/>
      <c r="H77" s="197"/>
    </row>
    <row r="78" spans="1:8" x14ac:dyDescent="0.2">
      <c r="A78" s="164"/>
      <c r="B78" s="197"/>
      <c r="C78" s="164"/>
      <c r="D78" s="69" t="str">
        <f>IF(C78&lt;&gt;"",IFERROR(VLOOKUP(C78,L!$J$11:$K$260,2,FALSE),"Eingabeart wurde geändert"),"")</f>
        <v/>
      </c>
      <c r="E78" s="197"/>
      <c r="F78" s="197"/>
      <c r="G78" s="197"/>
      <c r="H78" s="197"/>
    </row>
    <row r="79" spans="1:8" x14ac:dyDescent="0.2">
      <c r="A79" s="164"/>
      <c r="B79" s="197"/>
      <c r="C79" s="164"/>
      <c r="D79" s="69" t="str">
        <f>IF(C79&lt;&gt;"",IFERROR(VLOOKUP(C79,L!$J$11:$K$260,2,FALSE),"Eingabeart wurde geändert"),"")</f>
        <v/>
      </c>
      <c r="E79" s="197"/>
      <c r="F79" s="197"/>
      <c r="G79" s="197"/>
      <c r="H79" s="197"/>
    </row>
    <row r="80" spans="1:8" x14ac:dyDescent="0.2">
      <c r="A80" s="164"/>
      <c r="B80" s="197"/>
      <c r="C80" s="164"/>
      <c r="D80" s="69" t="str">
        <f>IF(C80&lt;&gt;"",IFERROR(VLOOKUP(C80,L!$J$11:$K$260,2,FALSE),"Eingabeart wurde geändert"),"")</f>
        <v/>
      </c>
      <c r="E80" s="197"/>
      <c r="F80" s="197"/>
      <c r="G80" s="197"/>
      <c r="H80" s="197"/>
    </row>
    <row r="81" spans="1:8" x14ac:dyDescent="0.2">
      <c r="A81" s="164"/>
      <c r="B81" s="197"/>
      <c r="C81" s="164"/>
      <c r="D81" s="69" t="str">
        <f>IF(C81&lt;&gt;"",IFERROR(VLOOKUP(C81,L!$J$11:$K$260,2,FALSE),"Eingabeart wurde geändert"),"")</f>
        <v/>
      </c>
      <c r="E81" s="197"/>
      <c r="F81" s="197"/>
      <c r="G81" s="197"/>
      <c r="H81" s="197"/>
    </row>
    <row r="82" spans="1:8" x14ac:dyDescent="0.2">
      <c r="A82" s="164"/>
      <c r="B82" s="197"/>
      <c r="C82" s="164"/>
      <c r="D82" s="69" t="str">
        <f>IF(C82&lt;&gt;"",IFERROR(VLOOKUP(C82,L!$J$11:$K$260,2,FALSE),"Eingabeart wurde geändert"),"")</f>
        <v/>
      </c>
      <c r="E82" s="197"/>
      <c r="F82" s="197"/>
      <c r="G82" s="197"/>
      <c r="H82" s="197"/>
    </row>
    <row r="83" spans="1:8" x14ac:dyDescent="0.2">
      <c r="A83" s="164"/>
      <c r="B83" s="197"/>
      <c r="C83" s="164"/>
      <c r="D83" s="69" t="str">
        <f>IF(C83&lt;&gt;"",IFERROR(VLOOKUP(C83,L!$J$11:$K$260,2,FALSE),"Eingabeart wurde geändert"),"")</f>
        <v/>
      </c>
      <c r="E83" s="197"/>
      <c r="F83" s="197"/>
      <c r="G83" s="197"/>
      <c r="H83" s="197"/>
    </row>
    <row r="84" spans="1:8" x14ac:dyDescent="0.2">
      <c r="A84" s="164"/>
      <c r="B84" s="197"/>
      <c r="C84" s="164"/>
      <c r="D84" s="69" t="str">
        <f>IF(C84&lt;&gt;"",IFERROR(VLOOKUP(C84,L!$J$11:$K$260,2,FALSE),"Eingabeart wurde geändert"),"")</f>
        <v/>
      </c>
      <c r="E84" s="197"/>
      <c r="F84" s="197"/>
      <c r="G84" s="197"/>
      <c r="H84" s="197"/>
    </row>
    <row r="85" spans="1:8" x14ac:dyDescent="0.2">
      <c r="A85" s="164"/>
      <c r="B85" s="197"/>
      <c r="C85" s="164"/>
      <c r="D85" s="69" t="str">
        <f>IF(C85&lt;&gt;"",IFERROR(VLOOKUP(C85,L!$J$11:$K$260,2,FALSE),"Eingabeart wurde geändert"),"")</f>
        <v/>
      </c>
      <c r="E85" s="197"/>
      <c r="F85" s="197"/>
      <c r="G85" s="197"/>
      <c r="H85" s="197"/>
    </row>
    <row r="86" spans="1:8" x14ac:dyDescent="0.2">
      <c r="A86" s="164"/>
      <c r="B86" s="197"/>
      <c r="C86" s="164"/>
      <c r="D86" s="69" t="str">
        <f>IF(C86&lt;&gt;"",IFERROR(VLOOKUP(C86,L!$J$11:$K$260,2,FALSE),"Eingabeart wurde geändert"),"")</f>
        <v/>
      </c>
      <c r="E86" s="197"/>
      <c r="F86" s="197"/>
      <c r="G86" s="197"/>
      <c r="H86" s="197"/>
    </row>
    <row r="87" spans="1:8" x14ac:dyDescent="0.2">
      <c r="A87" s="164"/>
      <c r="B87" s="197"/>
      <c r="C87" s="164"/>
      <c r="D87" s="69" t="str">
        <f>IF(C87&lt;&gt;"",IFERROR(VLOOKUP(C87,L!$J$11:$K$260,2,FALSE),"Eingabeart wurde geändert"),"")</f>
        <v/>
      </c>
      <c r="E87" s="197"/>
      <c r="F87" s="197"/>
      <c r="G87" s="197"/>
      <c r="H87" s="197"/>
    </row>
    <row r="88" spans="1:8" x14ac:dyDescent="0.2">
      <c r="A88" s="164"/>
      <c r="B88" s="197"/>
      <c r="C88" s="164"/>
      <c r="D88" s="69" t="str">
        <f>IF(C88&lt;&gt;"",IFERROR(VLOOKUP(C88,L!$J$11:$K$260,2,FALSE),"Eingabeart wurde geändert"),"")</f>
        <v/>
      </c>
      <c r="E88" s="197"/>
      <c r="F88" s="197"/>
      <c r="G88" s="197"/>
      <c r="H88" s="197"/>
    </row>
    <row r="89" spans="1:8" x14ac:dyDescent="0.2">
      <c r="A89" s="164"/>
      <c r="B89" s="197"/>
      <c r="C89" s="164"/>
      <c r="D89" s="69" t="str">
        <f>IF(C89&lt;&gt;"",IFERROR(VLOOKUP(C89,L!$J$11:$K$260,2,FALSE),"Eingabeart wurde geändert"),"")</f>
        <v/>
      </c>
      <c r="E89" s="197"/>
      <c r="F89" s="197"/>
      <c r="G89" s="197"/>
      <c r="H89" s="197"/>
    </row>
    <row r="90" spans="1:8" x14ac:dyDescent="0.2">
      <c r="A90" s="164"/>
      <c r="B90" s="197"/>
      <c r="C90" s="164"/>
      <c r="D90" s="69" t="str">
        <f>IF(C90&lt;&gt;"",IFERROR(VLOOKUP(C90,L!$J$11:$K$260,2,FALSE),"Eingabeart wurde geändert"),"")</f>
        <v/>
      </c>
      <c r="E90" s="197"/>
      <c r="F90" s="197"/>
      <c r="G90" s="197"/>
      <c r="H90" s="197"/>
    </row>
    <row r="91" spans="1:8" x14ac:dyDescent="0.2">
      <c r="A91" s="164"/>
      <c r="B91" s="197"/>
      <c r="C91" s="164"/>
      <c r="D91" s="69" t="str">
        <f>IF(C91&lt;&gt;"",IFERROR(VLOOKUP(C91,L!$J$11:$K$260,2,FALSE),"Eingabeart wurde geändert"),"")</f>
        <v/>
      </c>
      <c r="E91" s="197"/>
      <c r="F91" s="197"/>
      <c r="G91" s="197"/>
      <c r="H91" s="197"/>
    </row>
    <row r="92" spans="1:8" x14ac:dyDescent="0.2">
      <c r="A92" s="164"/>
      <c r="B92" s="197"/>
      <c r="C92" s="164"/>
      <c r="D92" s="69" t="str">
        <f>IF(C92&lt;&gt;"",IFERROR(VLOOKUP(C92,L!$J$11:$K$260,2,FALSE),"Eingabeart wurde geändert"),"")</f>
        <v/>
      </c>
      <c r="E92" s="197"/>
      <c r="F92" s="197"/>
      <c r="G92" s="197"/>
      <c r="H92" s="197"/>
    </row>
    <row r="93" spans="1:8" x14ac:dyDescent="0.2">
      <c r="A93" s="164"/>
      <c r="B93" s="197"/>
      <c r="C93" s="164"/>
      <c r="D93" s="69" t="str">
        <f>IF(C93&lt;&gt;"",IFERROR(VLOOKUP(C93,L!$J$11:$K$260,2,FALSE),"Eingabeart wurde geändert"),"")</f>
        <v/>
      </c>
      <c r="E93" s="197"/>
      <c r="F93" s="197"/>
      <c r="G93" s="197"/>
      <c r="H93" s="197"/>
    </row>
    <row r="94" spans="1:8" x14ac:dyDescent="0.2">
      <c r="A94" s="164"/>
      <c r="B94" s="197"/>
      <c r="C94" s="164"/>
      <c r="D94" s="69" t="str">
        <f>IF(C94&lt;&gt;"",IFERROR(VLOOKUP(C94,L!$J$11:$K$260,2,FALSE),"Eingabeart wurde geändert"),"")</f>
        <v/>
      </c>
      <c r="E94" s="197"/>
      <c r="F94" s="197"/>
      <c r="G94" s="197"/>
      <c r="H94" s="197"/>
    </row>
    <row r="95" spans="1:8" x14ac:dyDescent="0.2">
      <c r="A95" s="164"/>
      <c r="B95" s="197"/>
      <c r="C95" s="164"/>
      <c r="D95" s="69" t="str">
        <f>IF(C95&lt;&gt;"",IFERROR(VLOOKUP(C95,L!$J$11:$K$260,2,FALSE),"Eingabeart wurde geändert"),"")</f>
        <v/>
      </c>
      <c r="E95" s="197"/>
      <c r="F95" s="197"/>
      <c r="G95" s="197"/>
      <c r="H95" s="197"/>
    </row>
    <row r="96" spans="1:8" x14ac:dyDescent="0.2">
      <c r="A96" s="164"/>
      <c r="B96" s="197"/>
      <c r="C96" s="164"/>
      <c r="D96" s="69" t="str">
        <f>IF(C96&lt;&gt;"",IFERROR(VLOOKUP(C96,L!$J$11:$K$260,2,FALSE),"Eingabeart wurde geändert"),"")</f>
        <v/>
      </c>
      <c r="E96" s="197"/>
      <c r="F96" s="197"/>
      <c r="G96" s="197"/>
      <c r="H96" s="197"/>
    </row>
    <row r="97" spans="1:8" x14ac:dyDescent="0.2">
      <c r="A97" s="164"/>
      <c r="B97" s="197"/>
      <c r="C97" s="164"/>
      <c r="D97" s="69" t="str">
        <f>IF(C97&lt;&gt;"",IFERROR(VLOOKUP(C97,L!$J$11:$K$260,2,FALSE),"Eingabeart wurde geändert"),"")</f>
        <v/>
      </c>
      <c r="E97" s="197"/>
      <c r="F97" s="197"/>
      <c r="G97" s="197"/>
      <c r="H97" s="197"/>
    </row>
    <row r="98" spans="1:8" x14ac:dyDescent="0.2">
      <c r="A98" s="164"/>
      <c r="B98" s="197"/>
      <c r="C98" s="164"/>
      <c r="D98" s="69" t="str">
        <f>IF(C98&lt;&gt;"",IFERROR(VLOOKUP(C98,L!$J$11:$K$260,2,FALSE),"Eingabeart wurde geändert"),"")</f>
        <v/>
      </c>
      <c r="E98" s="197"/>
      <c r="F98" s="197"/>
      <c r="G98" s="197"/>
      <c r="H98" s="197"/>
    </row>
    <row r="99" spans="1:8" x14ac:dyDescent="0.2">
      <c r="A99" s="164"/>
      <c r="B99" s="197"/>
      <c r="C99" s="164"/>
      <c r="D99" s="69" t="str">
        <f>IF(C99&lt;&gt;"",IFERROR(VLOOKUP(C99,L!$J$11:$K$260,2,FALSE),"Eingabeart wurde geändert"),"")</f>
        <v/>
      </c>
      <c r="E99" s="197"/>
      <c r="F99" s="197"/>
      <c r="G99" s="197"/>
      <c r="H99" s="197"/>
    </row>
    <row r="100" spans="1:8" x14ac:dyDescent="0.2">
      <c r="A100" s="164"/>
      <c r="B100" s="197"/>
      <c r="C100" s="164"/>
      <c r="D100" s="69" t="str">
        <f>IF(C100&lt;&gt;"",IFERROR(VLOOKUP(C100,L!$J$11:$K$260,2,FALSE),"Eingabeart wurde geändert"),"")</f>
        <v/>
      </c>
      <c r="E100" s="197"/>
      <c r="F100" s="197"/>
      <c r="G100" s="197"/>
      <c r="H100" s="197"/>
    </row>
    <row r="101" spans="1:8" x14ac:dyDescent="0.2">
      <c r="A101" s="164"/>
      <c r="B101" s="197"/>
      <c r="C101" s="164"/>
      <c r="D101" s="69" t="str">
        <f>IF(C101&lt;&gt;"",IFERROR(VLOOKUP(C101,L!$J$11:$K$260,2,FALSE),"Eingabeart wurde geändert"),"")</f>
        <v/>
      </c>
      <c r="E101" s="197"/>
      <c r="F101" s="197"/>
      <c r="G101" s="197"/>
      <c r="H101" s="197"/>
    </row>
    <row r="102" spans="1:8" x14ac:dyDescent="0.2">
      <c r="A102" s="164"/>
      <c r="B102" s="197"/>
      <c r="C102" s="164"/>
      <c r="D102" s="69" t="str">
        <f>IF(C102&lt;&gt;"",IFERROR(VLOOKUP(C102,L!$J$11:$K$260,2,FALSE),"Eingabeart wurde geändert"),"")</f>
        <v/>
      </c>
      <c r="E102" s="197"/>
      <c r="F102" s="197"/>
      <c r="G102" s="197"/>
      <c r="H102" s="197"/>
    </row>
    <row r="103" spans="1:8" x14ac:dyDescent="0.2">
      <c r="A103" s="164"/>
      <c r="B103" s="197"/>
      <c r="C103" s="164"/>
      <c r="D103" s="69" t="str">
        <f>IF(C103&lt;&gt;"",IFERROR(VLOOKUP(C103,L!$J$11:$K$260,2,FALSE),"Eingabeart wurde geändert"),"")</f>
        <v/>
      </c>
      <c r="E103" s="197"/>
      <c r="F103" s="197"/>
      <c r="G103" s="197"/>
      <c r="H103" s="197"/>
    </row>
    <row r="104" spans="1:8" x14ac:dyDescent="0.2">
      <c r="A104" s="164"/>
      <c r="B104" s="197"/>
      <c r="C104" s="164"/>
      <c r="D104" s="69" t="str">
        <f>IF(C104&lt;&gt;"",IFERROR(VLOOKUP(C104,L!$J$11:$K$260,2,FALSE),"Eingabeart wurde geändert"),"")</f>
        <v/>
      </c>
      <c r="E104" s="197"/>
      <c r="F104" s="197"/>
      <c r="G104" s="197"/>
      <c r="H104" s="197"/>
    </row>
    <row r="105" spans="1:8" x14ac:dyDescent="0.2">
      <c r="A105" s="164"/>
      <c r="B105" s="197"/>
      <c r="C105" s="164"/>
      <c r="D105" s="69" t="str">
        <f>IF(C105&lt;&gt;"",IFERROR(VLOOKUP(C105,L!$J$11:$K$260,2,FALSE),"Eingabeart wurde geändert"),"")</f>
        <v/>
      </c>
      <c r="E105" s="197"/>
      <c r="F105" s="197"/>
      <c r="G105" s="197"/>
      <c r="H105" s="197"/>
    </row>
    <row r="106" spans="1:8" x14ac:dyDescent="0.2">
      <c r="A106" s="164"/>
      <c r="B106" s="197"/>
      <c r="C106" s="164"/>
      <c r="D106" s="69" t="str">
        <f>IF(C106&lt;&gt;"",IFERROR(VLOOKUP(C106,L!$J$11:$K$260,2,FALSE),"Eingabeart wurde geändert"),"")</f>
        <v/>
      </c>
      <c r="E106" s="197"/>
      <c r="F106" s="197"/>
      <c r="G106" s="197"/>
      <c r="H106" s="197"/>
    </row>
    <row r="107" spans="1:8" x14ac:dyDescent="0.2">
      <c r="A107" s="164"/>
      <c r="B107" s="197"/>
      <c r="C107" s="164"/>
      <c r="D107" s="69" t="str">
        <f>IF(C107&lt;&gt;"",IFERROR(VLOOKUP(C107,L!$J$11:$K$260,2,FALSE),"Eingabeart wurde geändert"),"")</f>
        <v/>
      </c>
      <c r="E107" s="197"/>
      <c r="F107" s="197"/>
      <c r="G107" s="197"/>
      <c r="H107" s="197"/>
    </row>
    <row r="108" spans="1:8" x14ac:dyDescent="0.2">
      <c r="A108" s="164"/>
      <c r="B108" s="197"/>
      <c r="C108" s="164"/>
      <c r="D108" s="69" t="str">
        <f>IF(C108&lt;&gt;"",IFERROR(VLOOKUP(C108,L!$J$11:$K$260,2,FALSE),"Eingabeart wurde geändert"),"")</f>
        <v/>
      </c>
      <c r="E108" s="197"/>
      <c r="F108" s="197"/>
      <c r="G108" s="197"/>
      <c r="H108" s="197"/>
    </row>
    <row r="109" spans="1:8" x14ac:dyDescent="0.2">
      <c r="A109" s="164"/>
      <c r="B109" s="197"/>
      <c r="C109" s="164"/>
      <c r="D109" s="69" t="str">
        <f>IF(C109&lt;&gt;"",IFERROR(VLOOKUP(C109,L!$J$11:$K$260,2,FALSE),"Eingabeart wurde geändert"),"")</f>
        <v/>
      </c>
      <c r="E109" s="197"/>
      <c r="F109" s="197"/>
      <c r="G109" s="197"/>
      <c r="H109" s="197"/>
    </row>
    <row r="110" spans="1:8" x14ac:dyDescent="0.2">
      <c r="A110" s="164"/>
      <c r="B110" s="197"/>
      <c r="C110" s="164"/>
      <c r="D110" s="69" t="str">
        <f>IF(C110&lt;&gt;"",IFERROR(VLOOKUP(C110,L!$J$11:$K$260,2,FALSE),"Eingabeart wurde geändert"),"")</f>
        <v/>
      </c>
      <c r="E110" s="197"/>
      <c r="F110" s="197"/>
      <c r="G110" s="197"/>
      <c r="H110" s="197"/>
    </row>
    <row r="111" spans="1:8" x14ac:dyDescent="0.2">
      <c r="A111" s="164"/>
      <c r="B111" s="197"/>
      <c r="C111" s="164"/>
      <c r="D111" s="69" t="str">
        <f>IF(C111&lt;&gt;"",IFERROR(VLOOKUP(C111,L!$J$11:$K$260,2,FALSE),"Eingabeart wurde geändert"),"")</f>
        <v/>
      </c>
      <c r="E111" s="197"/>
      <c r="F111" s="197"/>
      <c r="G111" s="197"/>
      <c r="H111" s="197"/>
    </row>
    <row r="112" spans="1:8" x14ac:dyDescent="0.2">
      <c r="A112" s="164"/>
      <c r="B112" s="197"/>
      <c r="C112" s="164"/>
      <c r="D112" s="69" t="str">
        <f>IF(C112&lt;&gt;"",IFERROR(VLOOKUP(C112,L!$J$11:$K$260,2,FALSE),"Eingabeart wurde geändert"),"")</f>
        <v/>
      </c>
      <c r="E112" s="197"/>
      <c r="F112" s="197"/>
      <c r="G112" s="197"/>
      <c r="H112" s="197"/>
    </row>
    <row r="113" spans="1:8" x14ac:dyDescent="0.2">
      <c r="A113" s="164"/>
      <c r="B113" s="197"/>
      <c r="C113" s="164"/>
      <c r="D113" s="69" t="str">
        <f>IF(C113&lt;&gt;"",IFERROR(VLOOKUP(C113,L!$J$11:$K$260,2,FALSE),"Eingabeart wurde geändert"),"")</f>
        <v/>
      </c>
      <c r="E113" s="197"/>
      <c r="F113" s="197"/>
      <c r="G113" s="197"/>
      <c r="H113" s="197"/>
    </row>
    <row r="114" spans="1:8" x14ac:dyDescent="0.2">
      <c r="A114" s="164"/>
      <c r="B114" s="197"/>
      <c r="C114" s="164"/>
      <c r="D114" s="69" t="str">
        <f>IF(C114&lt;&gt;"",IFERROR(VLOOKUP(C114,L!$J$11:$K$260,2,FALSE),"Eingabeart wurde geändert"),"")</f>
        <v/>
      </c>
      <c r="E114" s="197"/>
      <c r="F114" s="197"/>
      <c r="G114" s="197"/>
      <c r="H114" s="197"/>
    </row>
    <row r="115" spans="1:8" x14ac:dyDescent="0.2">
      <c r="A115" s="164"/>
      <c r="B115" s="197"/>
      <c r="C115" s="164"/>
      <c r="D115" s="69" t="str">
        <f>IF(C115&lt;&gt;"",IFERROR(VLOOKUP(C115,L!$J$11:$K$260,2,FALSE),"Eingabeart wurde geändert"),"")</f>
        <v/>
      </c>
      <c r="E115" s="197"/>
      <c r="F115" s="197"/>
      <c r="G115" s="197"/>
      <c r="H115" s="197"/>
    </row>
    <row r="116" spans="1:8" x14ac:dyDescent="0.2">
      <c r="A116" s="164"/>
      <c r="B116" s="197"/>
      <c r="C116" s="164"/>
      <c r="D116" s="69" t="str">
        <f>IF(C116&lt;&gt;"",IFERROR(VLOOKUP(C116,L!$J$11:$K$260,2,FALSE),"Eingabeart wurde geändert"),"")</f>
        <v/>
      </c>
      <c r="E116" s="197"/>
      <c r="F116" s="197"/>
      <c r="G116" s="197"/>
      <c r="H116" s="197"/>
    </row>
    <row r="117" spans="1:8" x14ac:dyDescent="0.2">
      <c r="A117" s="164"/>
      <c r="B117" s="197"/>
      <c r="C117" s="164"/>
      <c r="D117" s="69" t="str">
        <f>IF(C117&lt;&gt;"",IFERROR(VLOOKUP(C117,L!$J$11:$K$260,2,FALSE),"Eingabeart wurde geändert"),"")</f>
        <v/>
      </c>
      <c r="E117" s="197"/>
      <c r="F117" s="197"/>
      <c r="G117" s="197"/>
      <c r="H117" s="197"/>
    </row>
    <row r="118" spans="1:8" x14ac:dyDescent="0.2">
      <c r="A118" s="164"/>
      <c r="B118" s="197"/>
      <c r="C118" s="164"/>
      <c r="D118" s="69" t="str">
        <f>IF(C118&lt;&gt;"",IFERROR(VLOOKUP(C118,L!$J$11:$K$260,2,FALSE),"Eingabeart wurde geändert"),"")</f>
        <v/>
      </c>
      <c r="E118" s="197"/>
      <c r="F118" s="197"/>
      <c r="G118" s="197"/>
      <c r="H118" s="197"/>
    </row>
    <row r="119" spans="1:8" x14ac:dyDescent="0.2">
      <c r="A119" s="164"/>
      <c r="B119" s="197"/>
      <c r="C119" s="164"/>
      <c r="D119" s="69" t="str">
        <f>IF(C119&lt;&gt;"",IFERROR(VLOOKUP(C119,L!$J$11:$K$260,2,FALSE),"Eingabeart wurde geändert"),"")</f>
        <v/>
      </c>
      <c r="E119" s="197"/>
      <c r="F119" s="197"/>
      <c r="G119" s="197"/>
      <c r="H119" s="197"/>
    </row>
    <row r="120" spans="1:8" x14ac:dyDescent="0.2">
      <c r="A120" s="164"/>
      <c r="B120" s="197"/>
      <c r="C120" s="164"/>
      <c r="D120" s="69" t="str">
        <f>IF(C120&lt;&gt;"",IFERROR(VLOOKUP(C120,L!$J$11:$K$260,2,FALSE),"Eingabeart wurde geändert"),"")</f>
        <v/>
      </c>
      <c r="E120" s="197"/>
      <c r="F120" s="197"/>
      <c r="G120" s="197"/>
      <c r="H120" s="197"/>
    </row>
    <row r="121" spans="1:8" x14ac:dyDescent="0.2">
      <c r="A121" s="164"/>
      <c r="B121" s="197"/>
      <c r="C121" s="164"/>
      <c r="D121" s="69" t="str">
        <f>IF(C121&lt;&gt;"",IFERROR(VLOOKUP(C121,L!$J$11:$K$260,2,FALSE),"Eingabeart wurde geändert"),"")</f>
        <v/>
      </c>
      <c r="E121" s="197"/>
      <c r="F121" s="197"/>
      <c r="G121" s="197"/>
      <c r="H121" s="197"/>
    </row>
    <row r="122" spans="1:8" x14ac:dyDescent="0.2">
      <c r="A122" s="164"/>
      <c r="B122" s="197"/>
      <c r="C122" s="164"/>
      <c r="D122" s="69" t="str">
        <f>IF(C122&lt;&gt;"",IFERROR(VLOOKUP(C122,L!$J$11:$K$260,2,FALSE),"Eingabeart wurde geändert"),"")</f>
        <v/>
      </c>
      <c r="E122" s="197"/>
      <c r="F122" s="197"/>
      <c r="G122" s="197"/>
      <c r="H122" s="197"/>
    </row>
    <row r="123" spans="1:8" x14ac:dyDescent="0.2">
      <c r="A123" s="164"/>
      <c r="B123" s="197"/>
      <c r="C123" s="164"/>
      <c r="D123" s="69" t="str">
        <f>IF(C123&lt;&gt;"",IFERROR(VLOOKUP(C123,L!$J$11:$K$260,2,FALSE),"Eingabeart wurde geändert"),"")</f>
        <v/>
      </c>
      <c r="E123" s="197"/>
      <c r="F123" s="197"/>
      <c r="G123" s="197"/>
      <c r="H123" s="197"/>
    </row>
    <row r="124" spans="1:8" x14ac:dyDescent="0.2">
      <c r="A124" s="164"/>
      <c r="B124" s="197"/>
      <c r="C124" s="164"/>
      <c r="D124" s="69" t="str">
        <f>IF(C124&lt;&gt;"",IFERROR(VLOOKUP(C124,L!$J$11:$K$260,2,FALSE),"Eingabeart wurde geändert"),"")</f>
        <v/>
      </c>
      <c r="E124" s="197"/>
      <c r="F124" s="197"/>
      <c r="G124" s="197"/>
      <c r="H124" s="197"/>
    </row>
    <row r="125" spans="1:8" x14ac:dyDescent="0.2">
      <c r="A125" s="164"/>
      <c r="B125" s="197"/>
      <c r="C125" s="164"/>
      <c r="D125" s="69" t="str">
        <f>IF(C125&lt;&gt;"",IFERROR(VLOOKUP(C125,L!$J$11:$K$260,2,FALSE),"Eingabeart wurde geändert"),"")</f>
        <v/>
      </c>
      <c r="E125" s="197"/>
      <c r="F125" s="197"/>
      <c r="G125" s="197"/>
      <c r="H125" s="197"/>
    </row>
    <row r="126" spans="1:8" x14ac:dyDescent="0.2">
      <c r="A126" s="164"/>
      <c r="B126" s="197"/>
      <c r="C126" s="164"/>
      <c r="D126" s="69" t="str">
        <f>IF(C126&lt;&gt;"",IFERROR(VLOOKUP(C126,L!$J$11:$K$260,2,FALSE),"Eingabeart wurde geändert"),"")</f>
        <v/>
      </c>
      <c r="E126" s="197"/>
      <c r="F126" s="197"/>
      <c r="G126" s="197"/>
      <c r="H126" s="197"/>
    </row>
    <row r="127" spans="1:8" x14ac:dyDescent="0.2">
      <c r="A127" s="164"/>
      <c r="B127" s="197"/>
      <c r="C127" s="164"/>
      <c r="D127" s="69" t="str">
        <f>IF(C127&lt;&gt;"",IFERROR(VLOOKUP(C127,L!$J$11:$K$260,2,FALSE),"Eingabeart wurde geändert"),"")</f>
        <v/>
      </c>
      <c r="E127" s="197"/>
      <c r="F127" s="197"/>
      <c r="G127" s="197"/>
      <c r="H127" s="197"/>
    </row>
    <row r="128" spans="1:8" x14ac:dyDescent="0.2">
      <c r="A128" s="164"/>
      <c r="B128" s="197"/>
      <c r="C128" s="164"/>
      <c r="D128" s="69" t="str">
        <f>IF(C128&lt;&gt;"",IFERROR(VLOOKUP(C128,L!$J$11:$K$260,2,FALSE),"Eingabeart wurde geändert"),"")</f>
        <v/>
      </c>
      <c r="E128" s="197"/>
      <c r="F128" s="197"/>
      <c r="G128" s="197"/>
      <c r="H128" s="197"/>
    </row>
    <row r="129" spans="1:8" x14ac:dyDescent="0.2">
      <c r="A129" s="164"/>
      <c r="B129" s="197"/>
      <c r="C129" s="164"/>
      <c r="D129" s="69" t="str">
        <f>IF(C129&lt;&gt;"",IFERROR(VLOOKUP(C129,L!$J$11:$K$260,2,FALSE),"Eingabeart wurde geändert"),"")</f>
        <v/>
      </c>
      <c r="E129" s="197"/>
      <c r="F129" s="197"/>
      <c r="G129" s="197"/>
      <c r="H129" s="197"/>
    </row>
    <row r="130" spans="1:8" x14ac:dyDescent="0.2">
      <c r="A130" s="164"/>
      <c r="B130" s="197"/>
      <c r="C130" s="164"/>
      <c r="D130" s="69" t="str">
        <f>IF(C130&lt;&gt;"",IFERROR(VLOOKUP(C130,L!$J$11:$K$260,2,FALSE),"Eingabeart wurde geändert"),"")</f>
        <v/>
      </c>
      <c r="E130" s="197"/>
      <c r="F130" s="197"/>
      <c r="G130" s="197"/>
      <c r="H130" s="197"/>
    </row>
    <row r="131" spans="1:8" x14ac:dyDescent="0.2">
      <c r="A131" s="164"/>
      <c r="B131" s="197"/>
      <c r="C131" s="164"/>
      <c r="D131" s="69" t="str">
        <f>IF(C131&lt;&gt;"",IFERROR(VLOOKUP(C131,L!$J$11:$K$260,2,FALSE),"Eingabeart wurde geändert"),"")</f>
        <v/>
      </c>
      <c r="E131" s="197"/>
      <c r="F131" s="197"/>
      <c r="G131" s="197"/>
      <c r="H131" s="197"/>
    </row>
    <row r="132" spans="1:8" x14ac:dyDescent="0.2">
      <c r="A132" s="164"/>
      <c r="B132" s="197"/>
      <c r="C132" s="164"/>
      <c r="D132" s="69" t="str">
        <f>IF(C132&lt;&gt;"",IFERROR(VLOOKUP(C132,L!$J$11:$K$260,2,FALSE),"Eingabeart wurde geändert"),"")</f>
        <v/>
      </c>
      <c r="E132" s="197"/>
      <c r="F132" s="197"/>
      <c r="G132" s="197"/>
      <c r="H132" s="197"/>
    </row>
    <row r="133" spans="1:8" x14ac:dyDescent="0.2">
      <c r="A133" s="164"/>
      <c r="B133" s="197"/>
      <c r="C133" s="164"/>
      <c r="D133" s="69" t="str">
        <f>IF(C133&lt;&gt;"",IFERROR(VLOOKUP(C133,L!$J$11:$K$260,2,FALSE),"Eingabeart wurde geändert"),"")</f>
        <v/>
      </c>
      <c r="E133" s="197"/>
      <c r="F133" s="197"/>
      <c r="G133" s="197"/>
      <c r="H133" s="197"/>
    </row>
    <row r="134" spans="1:8" x14ac:dyDescent="0.2">
      <c r="A134" s="164"/>
      <c r="B134" s="197"/>
      <c r="C134" s="164"/>
      <c r="D134" s="69" t="str">
        <f>IF(C134&lt;&gt;"",IFERROR(VLOOKUP(C134,L!$J$11:$K$260,2,FALSE),"Eingabeart wurde geändert"),"")</f>
        <v/>
      </c>
      <c r="E134" s="197"/>
      <c r="F134" s="197"/>
      <c r="G134" s="197"/>
      <c r="H134" s="197"/>
    </row>
    <row r="135" spans="1:8" x14ac:dyDescent="0.2">
      <c r="A135" s="164"/>
      <c r="B135" s="197"/>
      <c r="C135" s="164"/>
      <c r="D135" s="69" t="str">
        <f>IF(C135&lt;&gt;"",IFERROR(VLOOKUP(C135,L!$J$11:$K$260,2,FALSE),"Eingabeart wurde geändert"),"")</f>
        <v/>
      </c>
      <c r="E135" s="197"/>
      <c r="F135" s="197"/>
      <c r="G135" s="197"/>
      <c r="H135" s="197"/>
    </row>
    <row r="136" spans="1:8" x14ac:dyDescent="0.2">
      <c r="A136" s="164"/>
      <c r="B136" s="197"/>
      <c r="C136" s="164"/>
      <c r="D136" s="69" t="str">
        <f>IF(C136&lt;&gt;"",IFERROR(VLOOKUP(C136,L!$J$11:$K$260,2,FALSE),"Eingabeart wurde geändert"),"")</f>
        <v/>
      </c>
      <c r="E136" s="197"/>
      <c r="F136" s="197"/>
      <c r="G136" s="197"/>
      <c r="H136" s="197"/>
    </row>
    <row r="137" spans="1:8" x14ac:dyDescent="0.2">
      <c r="A137" s="164"/>
      <c r="B137" s="197"/>
      <c r="C137" s="164"/>
      <c r="D137" s="69" t="str">
        <f>IF(C137&lt;&gt;"",IFERROR(VLOOKUP(C137,L!$J$11:$K$260,2,FALSE),"Eingabeart wurde geändert"),"")</f>
        <v/>
      </c>
      <c r="E137" s="197"/>
      <c r="F137" s="197"/>
      <c r="G137" s="197"/>
      <c r="H137" s="197"/>
    </row>
    <row r="138" spans="1:8" x14ac:dyDescent="0.2">
      <c r="A138" s="164"/>
      <c r="B138" s="197"/>
      <c r="C138" s="164"/>
      <c r="D138" s="69" t="str">
        <f>IF(C138&lt;&gt;"",IFERROR(VLOOKUP(C138,L!$J$11:$K$260,2,FALSE),"Eingabeart wurde geändert"),"")</f>
        <v/>
      </c>
      <c r="E138" s="197"/>
      <c r="F138" s="197"/>
      <c r="G138" s="197"/>
      <c r="H138" s="197"/>
    </row>
    <row r="139" spans="1:8" x14ac:dyDescent="0.2">
      <c r="A139" s="164"/>
      <c r="B139" s="197"/>
      <c r="C139" s="164"/>
      <c r="D139" s="69" t="str">
        <f>IF(C139&lt;&gt;"",IFERROR(VLOOKUP(C139,L!$J$11:$K$260,2,FALSE),"Eingabeart wurde geändert"),"")</f>
        <v/>
      </c>
      <c r="E139" s="197"/>
      <c r="F139" s="197"/>
      <c r="G139" s="197"/>
      <c r="H139" s="197"/>
    </row>
    <row r="140" spans="1:8" x14ac:dyDescent="0.2">
      <c r="A140" s="164"/>
      <c r="B140" s="197"/>
      <c r="C140" s="164"/>
      <c r="D140" s="69" t="str">
        <f>IF(C140&lt;&gt;"",IFERROR(VLOOKUP(C140,L!$J$11:$K$260,2,FALSE),"Eingabeart wurde geändert"),"")</f>
        <v/>
      </c>
      <c r="E140" s="197"/>
      <c r="F140" s="197"/>
      <c r="G140" s="197"/>
      <c r="H140" s="197"/>
    </row>
    <row r="141" spans="1:8" x14ac:dyDescent="0.2">
      <c r="A141" s="164"/>
      <c r="B141" s="197"/>
      <c r="C141" s="164"/>
      <c r="D141" s="69" t="str">
        <f>IF(C141&lt;&gt;"",IFERROR(VLOOKUP(C141,L!$J$11:$K$260,2,FALSE),"Eingabeart wurde geändert"),"")</f>
        <v/>
      </c>
      <c r="E141" s="197"/>
      <c r="F141" s="197"/>
      <c r="G141" s="197"/>
      <c r="H141" s="197"/>
    </row>
    <row r="142" spans="1:8" x14ac:dyDescent="0.2">
      <c r="A142" s="164"/>
      <c r="B142" s="197"/>
      <c r="C142" s="164"/>
      <c r="D142" s="69" t="str">
        <f>IF(C142&lt;&gt;"",IFERROR(VLOOKUP(C142,L!$J$11:$K$260,2,FALSE),"Eingabeart wurde geändert"),"")</f>
        <v/>
      </c>
      <c r="E142" s="197"/>
      <c r="F142" s="197"/>
      <c r="G142" s="197"/>
      <c r="H142" s="197"/>
    </row>
    <row r="143" spans="1:8" x14ac:dyDescent="0.2">
      <c r="A143" s="164"/>
      <c r="B143" s="197"/>
      <c r="C143" s="164"/>
      <c r="D143" s="69" t="str">
        <f>IF(C143&lt;&gt;"",IFERROR(VLOOKUP(C143,L!$J$11:$K$260,2,FALSE),"Eingabeart wurde geändert"),"")</f>
        <v/>
      </c>
      <c r="E143" s="197"/>
      <c r="F143" s="197"/>
      <c r="G143" s="197"/>
      <c r="H143" s="197"/>
    </row>
    <row r="144" spans="1:8" x14ac:dyDescent="0.2">
      <c r="A144" s="164"/>
      <c r="B144" s="197"/>
      <c r="C144" s="164"/>
      <c r="D144" s="69" t="str">
        <f>IF(C144&lt;&gt;"",IFERROR(VLOOKUP(C144,L!$J$11:$K$260,2,FALSE),"Eingabeart wurde geändert"),"")</f>
        <v/>
      </c>
      <c r="E144" s="197"/>
      <c r="F144" s="197"/>
      <c r="G144" s="197"/>
      <c r="H144" s="197"/>
    </row>
    <row r="145" spans="1:8" x14ac:dyDescent="0.2">
      <c r="A145" s="164"/>
      <c r="B145" s="197"/>
      <c r="C145" s="164"/>
      <c r="D145" s="69" t="str">
        <f>IF(C145&lt;&gt;"",IFERROR(VLOOKUP(C145,L!$J$11:$K$260,2,FALSE),"Eingabeart wurde geändert"),"")</f>
        <v/>
      </c>
      <c r="E145" s="197"/>
      <c r="F145" s="197"/>
      <c r="G145" s="197"/>
      <c r="H145" s="197"/>
    </row>
    <row r="146" spans="1:8" x14ac:dyDescent="0.2">
      <c r="A146" s="164"/>
      <c r="B146" s="197"/>
      <c r="C146" s="164"/>
      <c r="D146" s="69" t="str">
        <f>IF(C146&lt;&gt;"",IFERROR(VLOOKUP(C146,L!$J$11:$K$260,2,FALSE),"Eingabeart wurde geändert"),"")</f>
        <v/>
      </c>
      <c r="E146" s="197"/>
      <c r="F146" s="197"/>
      <c r="G146" s="197"/>
      <c r="H146" s="197"/>
    </row>
    <row r="147" spans="1:8" x14ac:dyDescent="0.2">
      <c r="A147" s="164"/>
      <c r="B147" s="197"/>
      <c r="C147" s="164"/>
      <c r="D147" s="69" t="str">
        <f>IF(C147&lt;&gt;"",IFERROR(VLOOKUP(C147,L!$J$11:$K$260,2,FALSE),"Eingabeart wurde geändert"),"")</f>
        <v/>
      </c>
      <c r="E147" s="197"/>
      <c r="F147" s="197"/>
      <c r="G147" s="197"/>
      <c r="H147" s="197"/>
    </row>
    <row r="148" spans="1:8" x14ac:dyDescent="0.2">
      <c r="A148" s="164"/>
      <c r="B148" s="197"/>
      <c r="C148" s="164"/>
      <c r="D148" s="69" t="str">
        <f>IF(C148&lt;&gt;"",IFERROR(VLOOKUP(C148,L!$J$11:$K$260,2,FALSE),"Eingabeart wurde geändert"),"")</f>
        <v/>
      </c>
      <c r="E148" s="197"/>
      <c r="F148" s="197"/>
      <c r="G148" s="197"/>
      <c r="H148" s="197"/>
    </row>
    <row r="149" spans="1:8" x14ac:dyDescent="0.2">
      <c r="A149" s="164"/>
      <c r="B149" s="197"/>
      <c r="C149" s="164"/>
      <c r="D149" s="69" t="str">
        <f>IF(C149&lt;&gt;"",IFERROR(VLOOKUP(C149,L!$J$11:$K$260,2,FALSE),"Eingabeart wurde geändert"),"")</f>
        <v/>
      </c>
      <c r="E149" s="197"/>
      <c r="F149" s="197"/>
      <c r="G149" s="197"/>
      <c r="H149" s="197"/>
    </row>
    <row r="150" spans="1:8" x14ac:dyDescent="0.2">
      <c r="A150" s="164"/>
      <c r="B150" s="197"/>
      <c r="C150" s="164"/>
      <c r="D150" s="69" t="str">
        <f>IF(C150&lt;&gt;"",IFERROR(VLOOKUP(C150,L!$J$11:$K$260,2,FALSE),"Eingabeart wurde geändert"),"")</f>
        <v/>
      </c>
      <c r="E150" s="197"/>
      <c r="F150" s="197"/>
      <c r="G150" s="197"/>
      <c r="H150" s="197"/>
    </row>
    <row r="151" spans="1:8" x14ac:dyDescent="0.2">
      <c r="A151" s="164"/>
      <c r="B151" s="197"/>
      <c r="C151" s="164"/>
      <c r="D151" s="69" t="str">
        <f>IF(C151&lt;&gt;"",IFERROR(VLOOKUP(C151,L!$J$11:$K$260,2,FALSE),"Eingabeart wurde geändert"),"")</f>
        <v/>
      </c>
      <c r="E151" s="197"/>
      <c r="F151" s="197"/>
      <c r="G151" s="197"/>
      <c r="H151" s="197"/>
    </row>
    <row r="152" spans="1:8" x14ac:dyDescent="0.2">
      <c r="A152" s="164"/>
      <c r="B152" s="197"/>
      <c r="C152" s="164"/>
      <c r="D152" s="69" t="str">
        <f>IF(C152&lt;&gt;"",IFERROR(VLOOKUP(C152,L!$J$11:$K$260,2,FALSE),"Eingabeart wurde geändert"),"")</f>
        <v/>
      </c>
      <c r="E152" s="197"/>
      <c r="F152" s="197"/>
      <c r="G152" s="197"/>
      <c r="H152" s="197"/>
    </row>
    <row r="153" spans="1:8" x14ac:dyDescent="0.2">
      <c r="A153" s="164"/>
      <c r="B153" s="197"/>
      <c r="C153" s="164"/>
      <c r="D153" s="69" t="str">
        <f>IF(C153&lt;&gt;"",IFERROR(VLOOKUP(C153,L!$J$11:$K$260,2,FALSE),"Eingabeart wurde geändert"),"")</f>
        <v/>
      </c>
      <c r="E153" s="197"/>
      <c r="F153" s="197"/>
      <c r="G153" s="197"/>
      <c r="H153" s="197"/>
    </row>
    <row r="154" spans="1:8" x14ac:dyDescent="0.2">
      <c r="A154" s="164"/>
      <c r="B154" s="197"/>
      <c r="C154" s="164"/>
      <c r="D154" s="69" t="str">
        <f>IF(C154&lt;&gt;"",IFERROR(VLOOKUP(C154,L!$J$11:$K$260,2,FALSE),"Eingabeart wurde geändert"),"")</f>
        <v/>
      </c>
      <c r="E154" s="197"/>
      <c r="F154" s="197"/>
      <c r="G154" s="197"/>
      <c r="H154" s="197"/>
    </row>
    <row r="155" spans="1:8" x14ac:dyDescent="0.2">
      <c r="A155" s="164"/>
      <c r="B155" s="197"/>
      <c r="C155" s="164"/>
      <c r="D155" s="69" t="str">
        <f>IF(C155&lt;&gt;"",IFERROR(VLOOKUP(C155,L!$J$11:$K$260,2,FALSE),"Eingabeart wurde geändert"),"")</f>
        <v/>
      </c>
      <c r="E155" s="197"/>
      <c r="F155" s="197"/>
      <c r="G155" s="197"/>
      <c r="H155" s="197"/>
    </row>
    <row r="156" spans="1:8" x14ac:dyDescent="0.2">
      <c r="A156" s="164"/>
      <c r="B156" s="197"/>
      <c r="C156" s="164"/>
      <c r="D156" s="69" t="str">
        <f>IF(C156&lt;&gt;"",IFERROR(VLOOKUP(C156,L!$J$11:$K$260,2,FALSE),"Eingabeart wurde geändert"),"")</f>
        <v/>
      </c>
      <c r="E156" s="197"/>
      <c r="F156" s="197"/>
      <c r="G156" s="197"/>
      <c r="H156" s="197"/>
    </row>
    <row r="157" spans="1:8" x14ac:dyDescent="0.2">
      <c r="A157" s="164"/>
      <c r="B157" s="197"/>
      <c r="C157" s="164"/>
      <c r="D157" s="69" t="str">
        <f>IF(C157&lt;&gt;"",IFERROR(VLOOKUP(C157,L!$J$11:$K$260,2,FALSE),"Eingabeart wurde geändert"),"")</f>
        <v/>
      </c>
      <c r="E157" s="197"/>
      <c r="F157" s="197"/>
      <c r="G157" s="197"/>
      <c r="H157" s="197"/>
    </row>
    <row r="158" spans="1:8" x14ac:dyDescent="0.2">
      <c r="A158" s="164"/>
      <c r="B158" s="197"/>
      <c r="C158" s="164"/>
      <c r="D158" s="69" t="str">
        <f>IF(C158&lt;&gt;"",IFERROR(VLOOKUP(C158,L!$J$11:$K$260,2,FALSE),"Eingabeart wurde geändert"),"")</f>
        <v/>
      </c>
      <c r="E158" s="197"/>
      <c r="F158" s="197"/>
      <c r="G158" s="197"/>
      <c r="H158" s="197"/>
    </row>
    <row r="159" spans="1:8" x14ac:dyDescent="0.2">
      <c r="A159" s="164"/>
      <c r="B159" s="197"/>
      <c r="C159" s="164"/>
      <c r="D159" s="69" t="str">
        <f>IF(C159&lt;&gt;"",IFERROR(VLOOKUP(C159,L!$J$11:$K$260,2,FALSE),"Eingabeart wurde geändert"),"")</f>
        <v/>
      </c>
      <c r="E159" s="197"/>
      <c r="F159" s="197"/>
      <c r="G159" s="197"/>
      <c r="H159" s="197"/>
    </row>
    <row r="160" spans="1:8" x14ac:dyDescent="0.2">
      <c r="A160" s="164"/>
      <c r="B160" s="197"/>
      <c r="C160" s="164"/>
      <c r="D160" s="69" t="str">
        <f>IF(C160&lt;&gt;"",IFERROR(VLOOKUP(C160,L!$J$11:$K$260,2,FALSE),"Eingabeart wurde geändert"),"")</f>
        <v/>
      </c>
      <c r="E160" s="197"/>
      <c r="F160" s="197"/>
      <c r="G160" s="197"/>
      <c r="H160" s="197"/>
    </row>
    <row r="161" spans="1:8" x14ac:dyDescent="0.2">
      <c r="A161" s="164"/>
      <c r="B161" s="197"/>
      <c r="C161" s="164"/>
      <c r="D161" s="69" t="str">
        <f>IF(C161&lt;&gt;"",IFERROR(VLOOKUP(C161,L!$J$11:$K$260,2,FALSE),"Eingabeart wurde geändert"),"")</f>
        <v/>
      </c>
      <c r="E161" s="197"/>
      <c r="F161" s="197"/>
      <c r="G161" s="197"/>
      <c r="H161" s="197"/>
    </row>
    <row r="162" spans="1:8" x14ac:dyDescent="0.2">
      <c r="A162" s="164"/>
      <c r="B162" s="197"/>
      <c r="C162" s="164"/>
      <c r="D162" s="69" t="str">
        <f>IF(C162&lt;&gt;"",IFERROR(VLOOKUP(C162,L!$J$11:$K$260,2,FALSE),"Eingabeart wurde geändert"),"")</f>
        <v/>
      </c>
      <c r="E162" s="197"/>
      <c r="F162" s="197"/>
      <c r="G162" s="197"/>
      <c r="H162" s="197"/>
    </row>
    <row r="163" spans="1:8" x14ac:dyDescent="0.2">
      <c r="A163" s="164"/>
      <c r="B163" s="197"/>
      <c r="C163" s="164"/>
      <c r="D163" s="69" t="str">
        <f>IF(C163&lt;&gt;"",IFERROR(VLOOKUP(C163,L!$J$11:$K$260,2,FALSE),"Eingabeart wurde geändert"),"")</f>
        <v/>
      </c>
      <c r="E163" s="197"/>
      <c r="F163" s="197"/>
      <c r="G163" s="197"/>
      <c r="H163" s="197"/>
    </row>
    <row r="164" spans="1:8" x14ac:dyDescent="0.2">
      <c r="A164" s="164"/>
      <c r="B164" s="197"/>
      <c r="C164" s="164"/>
      <c r="D164" s="69" t="str">
        <f>IF(C164&lt;&gt;"",IFERROR(VLOOKUP(C164,L!$J$11:$K$260,2,FALSE),"Eingabeart wurde geändert"),"")</f>
        <v/>
      </c>
      <c r="E164" s="197"/>
      <c r="F164" s="197"/>
      <c r="G164" s="197"/>
      <c r="H164" s="197"/>
    </row>
    <row r="165" spans="1:8" x14ac:dyDescent="0.2">
      <c r="A165" s="164"/>
      <c r="B165" s="197"/>
      <c r="C165" s="164"/>
      <c r="D165" s="69" t="str">
        <f>IF(C165&lt;&gt;"",IFERROR(VLOOKUP(C165,L!$J$11:$K$260,2,FALSE),"Eingabeart wurde geändert"),"")</f>
        <v/>
      </c>
      <c r="E165" s="197"/>
      <c r="F165" s="197"/>
      <c r="G165" s="197"/>
      <c r="H165" s="197"/>
    </row>
    <row r="166" spans="1:8" x14ac:dyDescent="0.2">
      <c r="A166" s="164"/>
      <c r="B166" s="197"/>
      <c r="C166" s="164"/>
      <c r="D166" s="69" t="str">
        <f>IF(C166&lt;&gt;"",IFERROR(VLOOKUP(C166,L!$J$11:$K$260,2,FALSE),"Eingabeart wurde geändert"),"")</f>
        <v/>
      </c>
      <c r="E166" s="197"/>
      <c r="F166" s="197"/>
      <c r="G166" s="197"/>
      <c r="H166" s="197"/>
    </row>
    <row r="167" spans="1:8" x14ac:dyDescent="0.2">
      <c r="A167" s="164"/>
      <c r="B167" s="197"/>
      <c r="C167" s="164"/>
      <c r="D167" s="69" t="str">
        <f>IF(C167&lt;&gt;"",IFERROR(VLOOKUP(C167,L!$J$11:$K$260,2,FALSE),"Eingabeart wurde geändert"),"")</f>
        <v/>
      </c>
      <c r="E167" s="197"/>
      <c r="F167" s="197"/>
      <c r="G167" s="197"/>
      <c r="H167" s="197"/>
    </row>
    <row r="168" spans="1:8" x14ac:dyDescent="0.2">
      <c r="A168" s="164"/>
      <c r="B168" s="197"/>
      <c r="C168" s="164"/>
      <c r="D168" s="69" t="str">
        <f>IF(C168&lt;&gt;"",IFERROR(VLOOKUP(C168,L!$J$11:$K$260,2,FALSE),"Eingabeart wurde geändert"),"")</f>
        <v/>
      </c>
      <c r="E168" s="197"/>
      <c r="F168" s="197"/>
      <c r="G168" s="197"/>
      <c r="H168" s="197"/>
    </row>
    <row r="169" spans="1:8" x14ac:dyDescent="0.2">
      <c r="A169" s="164"/>
      <c r="B169" s="197"/>
      <c r="C169" s="164"/>
      <c r="D169" s="69" t="str">
        <f>IF(C169&lt;&gt;"",IFERROR(VLOOKUP(C169,L!$J$11:$K$260,2,FALSE),"Eingabeart wurde geändert"),"")</f>
        <v/>
      </c>
      <c r="E169" s="197"/>
      <c r="F169" s="197"/>
      <c r="G169" s="197"/>
      <c r="H169" s="197"/>
    </row>
    <row r="170" spans="1:8" x14ac:dyDescent="0.2">
      <c r="A170" s="164"/>
      <c r="B170" s="197"/>
      <c r="C170" s="164"/>
      <c r="D170" s="69" t="str">
        <f>IF(C170&lt;&gt;"",IFERROR(VLOOKUP(C170,L!$J$11:$K$260,2,FALSE),"Eingabeart wurde geändert"),"")</f>
        <v/>
      </c>
      <c r="E170" s="197"/>
      <c r="F170" s="197"/>
      <c r="G170" s="197"/>
      <c r="H170" s="197"/>
    </row>
    <row r="171" spans="1:8" x14ac:dyDescent="0.2">
      <c r="A171" s="164"/>
      <c r="B171" s="197"/>
      <c r="C171" s="164"/>
      <c r="D171" s="69" t="str">
        <f>IF(C171&lt;&gt;"",IFERROR(VLOOKUP(C171,L!$J$11:$K$260,2,FALSE),"Eingabeart wurde geändert"),"")</f>
        <v/>
      </c>
      <c r="E171" s="197"/>
      <c r="F171" s="197"/>
      <c r="G171" s="197"/>
      <c r="H171" s="197"/>
    </row>
    <row r="172" spans="1:8" x14ac:dyDescent="0.2">
      <c r="A172" s="164"/>
      <c r="B172" s="197"/>
      <c r="C172" s="164"/>
      <c r="D172" s="69" t="str">
        <f>IF(C172&lt;&gt;"",IFERROR(VLOOKUP(C172,L!$J$11:$K$260,2,FALSE),"Eingabeart wurde geändert"),"")</f>
        <v/>
      </c>
      <c r="E172" s="197"/>
      <c r="F172" s="197"/>
      <c r="G172" s="197"/>
      <c r="H172" s="197"/>
    </row>
    <row r="173" spans="1:8" x14ac:dyDescent="0.2">
      <c r="A173" s="164"/>
      <c r="B173" s="197"/>
      <c r="C173" s="164"/>
      <c r="D173" s="69" t="str">
        <f>IF(C173&lt;&gt;"",IFERROR(VLOOKUP(C173,L!$J$11:$K$260,2,FALSE),"Eingabeart wurde geändert"),"")</f>
        <v/>
      </c>
      <c r="E173" s="197"/>
      <c r="F173" s="197"/>
      <c r="G173" s="197"/>
      <c r="H173" s="197"/>
    </row>
    <row r="174" spans="1:8" x14ac:dyDescent="0.2">
      <c r="A174" s="164"/>
      <c r="B174" s="197"/>
      <c r="C174" s="164"/>
      <c r="D174" s="69" t="str">
        <f>IF(C174&lt;&gt;"",IFERROR(VLOOKUP(C174,L!$J$11:$K$260,2,FALSE),"Eingabeart wurde geändert"),"")</f>
        <v/>
      </c>
      <c r="E174" s="197"/>
      <c r="F174" s="197"/>
      <c r="G174" s="197"/>
      <c r="H174" s="197"/>
    </row>
    <row r="175" spans="1:8" x14ac:dyDescent="0.2">
      <c r="A175" s="164"/>
      <c r="B175" s="197"/>
      <c r="C175" s="164"/>
      <c r="D175" s="69" t="str">
        <f>IF(C175&lt;&gt;"",IFERROR(VLOOKUP(C175,L!$J$11:$K$260,2,FALSE),"Eingabeart wurde geändert"),"")</f>
        <v/>
      </c>
      <c r="E175" s="197"/>
      <c r="F175" s="197"/>
      <c r="G175" s="197"/>
      <c r="H175" s="197"/>
    </row>
    <row r="176" spans="1:8" x14ac:dyDescent="0.2">
      <c r="A176" s="164"/>
      <c r="B176" s="197"/>
      <c r="C176" s="164"/>
      <c r="D176" s="69" t="str">
        <f>IF(C176&lt;&gt;"",IFERROR(VLOOKUP(C176,L!$J$11:$K$260,2,FALSE),"Eingabeart wurde geändert"),"")</f>
        <v/>
      </c>
      <c r="E176" s="197"/>
      <c r="F176" s="197"/>
      <c r="G176" s="197"/>
      <c r="H176" s="197"/>
    </row>
    <row r="177" spans="1:8" x14ac:dyDescent="0.2">
      <c r="A177" s="164"/>
      <c r="B177" s="197"/>
      <c r="C177" s="164"/>
      <c r="D177" s="69" t="str">
        <f>IF(C177&lt;&gt;"",IFERROR(VLOOKUP(C177,L!$J$11:$K$260,2,FALSE),"Eingabeart wurde geändert"),"")</f>
        <v/>
      </c>
      <c r="E177" s="197"/>
      <c r="F177" s="197"/>
      <c r="G177" s="197"/>
      <c r="H177" s="197"/>
    </row>
    <row r="178" spans="1:8" x14ac:dyDescent="0.2">
      <c r="A178" s="164"/>
      <c r="B178" s="197"/>
      <c r="C178" s="164"/>
      <c r="D178" s="69" t="str">
        <f>IF(C178&lt;&gt;"",IFERROR(VLOOKUP(C178,L!$J$11:$K$260,2,FALSE),"Eingabeart wurde geändert"),"")</f>
        <v/>
      </c>
      <c r="E178" s="197"/>
      <c r="F178" s="197"/>
      <c r="G178" s="197"/>
      <c r="H178" s="197"/>
    </row>
    <row r="179" spans="1:8" x14ac:dyDescent="0.2">
      <c r="A179" s="164"/>
      <c r="B179" s="197"/>
      <c r="C179" s="164"/>
      <c r="D179" s="69" t="str">
        <f>IF(C179&lt;&gt;"",IFERROR(VLOOKUP(C179,L!$J$11:$K$260,2,FALSE),"Eingabeart wurde geändert"),"")</f>
        <v/>
      </c>
      <c r="E179" s="197"/>
      <c r="F179" s="197"/>
      <c r="G179" s="197"/>
      <c r="H179" s="197"/>
    </row>
    <row r="180" spans="1:8" x14ac:dyDescent="0.2">
      <c r="A180" s="164"/>
      <c r="B180" s="197"/>
      <c r="C180" s="164"/>
      <c r="D180" s="69" t="str">
        <f>IF(C180&lt;&gt;"",IFERROR(VLOOKUP(C180,L!$J$11:$K$260,2,FALSE),"Eingabeart wurde geändert"),"")</f>
        <v/>
      </c>
      <c r="E180" s="197"/>
      <c r="F180" s="197"/>
      <c r="G180" s="197"/>
      <c r="H180" s="197"/>
    </row>
    <row r="181" spans="1:8" x14ac:dyDescent="0.2">
      <c r="A181" s="164"/>
      <c r="B181" s="197"/>
      <c r="C181" s="164"/>
      <c r="D181" s="69" t="str">
        <f>IF(C181&lt;&gt;"",IFERROR(VLOOKUP(C181,L!$J$11:$K$260,2,FALSE),"Eingabeart wurde geändert"),"")</f>
        <v/>
      </c>
      <c r="E181" s="197"/>
      <c r="F181" s="197"/>
      <c r="G181" s="197"/>
      <c r="H181" s="197"/>
    </row>
    <row r="182" spans="1:8" x14ac:dyDescent="0.2">
      <c r="A182" s="164"/>
      <c r="B182" s="197"/>
      <c r="C182" s="164"/>
      <c r="D182" s="69" t="str">
        <f>IF(C182&lt;&gt;"",IFERROR(VLOOKUP(C182,L!$J$11:$K$260,2,FALSE),"Eingabeart wurde geändert"),"")</f>
        <v/>
      </c>
      <c r="E182" s="197"/>
      <c r="F182" s="197"/>
      <c r="G182" s="197"/>
      <c r="H182" s="197"/>
    </row>
    <row r="183" spans="1:8" x14ac:dyDescent="0.2">
      <c r="A183" s="164"/>
      <c r="B183" s="197"/>
      <c r="C183" s="164"/>
      <c r="D183" s="69" t="str">
        <f>IF(C183&lt;&gt;"",IFERROR(VLOOKUP(C183,L!$J$11:$K$260,2,FALSE),"Eingabeart wurde geändert"),"")</f>
        <v/>
      </c>
      <c r="E183" s="197"/>
      <c r="F183" s="197"/>
      <c r="G183" s="197"/>
      <c r="H183" s="197"/>
    </row>
    <row r="184" spans="1:8" x14ac:dyDescent="0.2">
      <c r="A184" s="164"/>
      <c r="B184" s="197"/>
      <c r="C184" s="164"/>
      <c r="D184" s="69" t="str">
        <f>IF(C184&lt;&gt;"",IFERROR(VLOOKUP(C184,L!$J$11:$K$260,2,FALSE),"Eingabeart wurde geändert"),"")</f>
        <v/>
      </c>
      <c r="E184" s="197"/>
      <c r="F184" s="197"/>
      <c r="G184" s="197"/>
      <c r="H184" s="197"/>
    </row>
    <row r="185" spans="1:8" x14ac:dyDescent="0.2">
      <c r="A185" s="164"/>
      <c r="B185" s="197"/>
      <c r="C185" s="164"/>
      <c r="D185" s="69" t="str">
        <f>IF(C185&lt;&gt;"",IFERROR(VLOOKUP(C185,L!$J$11:$K$260,2,FALSE),"Eingabeart wurde geändert"),"")</f>
        <v/>
      </c>
      <c r="E185" s="197"/>
      <c r="F185" s="197"/>
      <c r="G185" s="197"/>
      <c r="H185" s="197"/>
    </row>
    <row r="186" spans="1:8" x14ac:dyDescent="0.2">
      <c r="A186" s="164"/>
      <c r="B186" s="197"/>
      <c r="C186" s="164"/>
      <c r="D186" s="69" t="str">
        <f>IF(C186&lt;&gt;"",IFERROR(VLOOKUP(C186,L!$J$11:$K$260,2,FALSE),"Eingabeart wurde geändert"),"")</f>
        <v/>
      </c>
      <c r="E186" s="197"/>
      <c r="F186" s="197"/>
      <c r="G186" s="197"/>
      <c r="H186" s="197"/>
    </row>
    <row r="187" spans="1:8" x14ac:dyDescent="0.2">
      <c r="A187" s="164"/>
      <c r="B187" s="197"/>
      <c r="C187" s="164"/>
      <c r="D187" s="69" t="str">
        <f>IF(C187&lt;&gt;"",IFERROR(VLOOKUP(C187,L!$J$11:$K$260,2,FALSE),"Eingabeart wurde geändert"),"")</f>
        <v/>
      </c>
      <c r="E187" s="197"/>
      <c r="F187" s="197"/>
      <c r="G187" s="197"/>
      <c r="H187" s="197"/>
    </row>
    <row r="188" spans="1:8" x14ac:dyDescent="0.2">
      <c r="A188" s="164"/>
      <c r="B188" s="197"/>
      <c r="C188" s="164"/>
      <c r="D188" s="69" t="str">
        <f>IF(C188&lt;&gt;"",IFERROR(VLOOKUP(C188,L!$J$11:$K$260,2,FALSE),"Eingabeart wurde geändert"),"")</f>
        <v/>
      </c>
      <c r="E188" s="197"/>
      <c r="F188" s="197"/>
      <c r="G188" s="197"/>
      <c r="H188" s="197"/>
    </row>
    <row r="189" spans="1:8" x14ac:dyDescent="0.2">
      <c r="A189" s="164"/>
      <c r="B189" s="197"/>
      <c r="C189" s="164"/>
      <c r="D189" s="69" t="str">
        <f>IF(C189&lt;&gt;"",IFERROR(VLOOKUP(C189,L!$J$11:$K$260,2,FALSE),"Eingabeart wurde geändert"),"")</f>
        <v/>
      </c>
      <c r="E189" s="197"/>
      <c r="F189" s="197"/>
      <c r="G189" s="197"/>
      <c r="H189" s="197"/>
    </row>
    <row r="190" spans="1:8" x14ac:dyDescent="0.2">
      <c r="A190" s="164"/>
      <c r="B190" s="197"/>
      <c r="C190" s="164"/>
      <c r="D190" s="69" t="str">
        <f>IF(C190&lt;&gt;"",IFERROR(VLOOKUP(C190,L!$J$11:$K$260,2,FALSE),"Eingabeart wurde geändert"),"")</f>
        <v/>
      </c>
      <c r="E190" s="197"/>
      <c r="F190" s="197"/>
      <c r="G190" s="197"/>
      <c r="H190" s="197"/>
    </row>
    <row r="191" spans="1:8" x14ac:dyDescent="0.2">
      <c r="A191" s="164"/>
      <c r="B191" s="197"/>
      <c r="C191" s="164"/>
      <c r="D191" s="69" t="str">
        <f>IF(C191&lt;&gt;"",IFERROR(VLOOKUP(C191,L!$J$11:$K$260,2,FALSE),"Eingabeart wurde geändert"),"")</f>
        <v/>
      </c>
      <c r="E191" s="197"/>
      <c r="F191" s="197"/>
      <c r="G191" s="197"/>
      <c r="H191" s="197"/>
    </row>
    <row r="192" spans="1:8" x14ac:dyDescent="0.2">
      <c r="A192" s="164"/>
      <c r="B192" s="197"/>
      <c r="C192" s="164"/>
      <c r="D192" s="69" t="str">
        <f>IF(C192&lt;&gt;"",IFERROR(VLOOKUP(C192,L!$J$11:$K$260,2,FALSE),"Eingabeart wurde geändert"),"")</f>
        <v/>
      </c>
      <c r="E192" s="197"/>
      <c r="F192" s="197"/>
      <c r="G192" s="197"/>
      <c r="H192" s="197"/>
    </row>
    <row r="193" spans="1:8" x14ac:dyDescent="0.2">
      <c r="A193" s="164"/>
      <c r="B193" s="197"/>
      <c r="C193" s="164"/>
      <c r="D193" s="69" t="str">
        <f>IF(C193&lt;&gt;"",IFERROR(VLOOKUP(C193,L!$J$11:$K$260,2,FALSE),"Eingabeart wurde geändert"),"")</f>
        <v/>
      </c>
      <c r="E193" s="197"/>
      <c r="F193" s="197"/>
      <c r="G193" s="197"/>
      <c r="H193" s="197"/>
    </row>
    <row r="194" spans="1:8" x14ac:dyDescent="0.2">
      <c r="A194" s="164"/>
      <c r="B194" s="197"/>
      <c r="C194" s="164"/>
      <c r="D194" s="69" t="str">
        <f>IF(C194&lt;&gt;"",IFERROR(VLOOKUP(C194,L!$J$11:$K$260,2,FALSE),"Eingabeart wurde geändert"),"")</f>
        <v/>
      </c>
      <c r="E194" s="197"/>
      <c r="F194" s="197"/>
      <c r="G194" s="197"/>
      <c r="H194" s="197"/>
    </row>
    <row r="195" spans="1:8" x14ac:dyDescent="0.2">
      <c r="A195" s="164"/>
      <c r="B195" s="197"/>
      <c r="C195" s="164"/>
      <c r="D195" s="69" t="str">
        <f>IF(C195&lt;&gt;"",IFERROR(VLOOKUP(C195,L!$J$11:$K$260,2,FALSE),"Eingabeart wurde geändert"),"")</f>
        <v/>
      </c>
      <c r="E195" s="197"/>
      <c r="F195" s="197"/>
      <c r="G195" s="197"/>
      <c r="H195" s="197"/>
    </row>
    <row r="196" spans="1:8" x14ac:dyDescent="0.2">
      <c r="A196" s="164"/>
      <c r="B196" s="197"/>
      <c r="C196" s="164"/>
      <c r="D196" s="69" t="str">
        <f>IF(C196&lt;&gt;"",IFERROR(VLOOKUP(C196,L!$J$11:$K$260,2,FALSE),"Eingabeart wurde geändert"),"")</f>
        <v/>
      </c>
      <c r="E196" s="197"/>
      <c r="F196" s="197"/>
      <c r="G196" s="197"/>
      <c r="H196" s="197"/>
    </row>
    <row r="197" spans="1:8" x14ac:dyDescent="0.2">
      <c r="A197" s="164"/>
      <c r="B197" s="197"/>
      <c r="C197" s="164"/>
      <c r="D197" s="69" t="str">
        <f>IF(C197&lt;&gt;"",IFERROR(VLOOKUP(C197,L!$J$11:$K$260,2,FALSE),"Eingabeart wurde geändert"),"")</f>
        <v/>
      </c>
      <c r="E197" s="197"/>
      <c r="F197" s="197"/>
      <c r="G197" s="197"/>
      <c r="H197" s="197"/>
    </row>
    <row r="198" spans="1:8" x14ac:dyDescent="0.2">
      <c r="A198" s="164"/>
      <c r="B198" s="197"/>
      <c r="C198" s="164"/>
      <c r="D198" s="69" t="str">
        <f>IF(C198&lt;&gt;"",IFERROR(VLOOKUP(C198,L!$J$11:$K$260,2,FALSE),"Eingabeart wurde geändert"),"")</f>
        <v/>
      </c>
      <c r="E198" s="197"/>
      <c r="F198" s="197"/>
      <c r="G198" s="197"/>
      <c r="H198" s="197"/>
    </row>
    <row r="199" spans="1:8" x14ac:dyDescent="0.2">
      <c r="A199" s="164"/>
      <c r="B199" s="197"/>
      <c r="C199" s="164"/>
      <c r="D199" s="69" t="str">
        <f>IF(C199&lt;&gt;"",IFERROR(VLOOKUP(C199,L!$J$11:$K$260,2,FALSE),"Eingabeart wurde geändert"),"")</f>
        <v/>
      </c>
      <c r="E199" s="197"/>
      <c r="F199" s="197"/>
      <c r="G199" s="197"/>
      <c r="H199" s="197"/>
    </row>
    <row r="200" spans="1:8" x14ac:dyDescent="0.2">
      <c r="A200" s="164"/>
      <c r="B200" s="197"/>
      <c r="C200" s="164"/>
      <c r="D200" s="69" t="str">
        <f>IF(C200&lt;&gt;"",IFERROR(VLOOKUP(C200,L!$J$11:$K$260,2,FALSE),"Eingabeart wurde geändert"),"")</f>
        <v/>
      </c>
      <c r="E200" s="197"/>
      <c r="F200" s="197"/>
      <c r="G200" s="197"/>
      <c r="H200" s="197"/>
    </row>
    <row r="201" spans="1:8" x14ac:dyDescent="0.2">
      <c r="A201" s="164"/>
      <c r="B201" s="197"/>
      <c r="C201" s="164"/>
      <c r="D201" s="69" t="str">
        <f>IF(C201&lt;&gt;"",IFERROR(VLOOKUP(C201,L!$J$11:$K$260,2,FALSE),"Eingabeart wurde geändert"),"")</f>
        <v/>
      </c>
      <c r="E201" s="197"/>
      <c r="F201" s="197"/>
      <c r="G201" s="197"/>
      <c r="H201" s="197"/>
    </row>
    <row r="203" spans="1:8" x14ac:dyDescent="0.2">
      <c r="A203" s="217"/>
    </row>
  </sheetData>
  <sheetProtection algorithmName="SHA-512" hashValue="6dPwgO4tpvuf2T9x6DamdE9Gix4NWKLGoJp6BEjBoPa+/DBjWefY9B+muOvNGZcwjZDlCccIhcoT5oGHsCSptA==" saltValue="CXf1Hi4dfQc2KhCxCS3SDw==" spinCount="100000" sheet="1" objects="1" scenarios="1" formatCells="0" formatColumns="0" formatRows="0"/>
  <mergeCells count="6">
    <mergeCell ref="E7:F8"/>
    <mergeCell ref="G7:H8"/>
    <mergeCell ref="A7:A10"/>
    <mergeCell ref="C7:C10"/>
    <mergeCell ref="D7:D10"/>
    <mergeCell ref="B7:B10"/>
  </mergeCells>
  <phoneticPr fontId="55" type="noConversion"/>
  <conditionalFormatting sqref="C12:C201">
    <cfRule type="expression" dxfId="140" priority="11">
      <formula>AND($C12="",SUM($E12:$G12)&lt;&gt;0)</formula>
    </cfRule>
  </conditionalFormatting>
  <conditionalFormatting sqref="A12:A201">
    <cfRule type="expression" dxfId="139" priority="3">
      <formula>AND(A12="",SUM(C12:X12)&gt;0)</formula>
    </cfRule>
  </conditionalFormatting>
  <conditionalFormatting sqref="B12:B201">
    <cfRule type="expression" dxfId="138" priority="2">
      <formula>AND(A12&lt;&gt;"",B12="")</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132" yWindow="467" count="2">
        <x14:dataValidation type="list" allowBlank="1" showInputMessage="1" showErrorMessage="1" errorTitle="Fehler!" error="Nur Listeneinträge erlaubt! Sollte der Lieferant nicht aufscheinen, so können Sie diesen im Blatt L am Ende hinzufügen." promptTitle="Lieferanten auswählen" prompt="Änderungen der Liste im Blatt &quot;L&quot; möglich!" xr:uid="{5DAFF9B8-DF36-4A95-86DD-4C0B7BF78CB0}">
          <x14:formula1>
            <xm:f>L!$J$10:$J$280</xm:f>
          </x14:formula1>
          <xm:sqref>C12:C201</xm:sqref>
        </x14:dataValidation>
        <x14:dataValidation type="list" allowBlank="1" showInputMessage="1" showErrorMessage="1" errorTitle="Fehler!" error="Nur Listeneinträge erlaubt! Sollte der Lieferant nicht aufscheinen, so können Sie diesen im Blatt L am Ende hinzufügen." promptTitle="Energiegemeinschaften auswählen" prompt="Änderungen der Liste im Blatt &quot;L&quot; möglich!" xr:uid="{C9457725-6B3F-4E37-AF7B-8B2B5B9B6418}">
          <x14:formula1>
            <xm:f>L!$G$10:$G$300</xm:f>
          </x14:formula1>
          <xm:sqref>A12:A201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7523F-FDBB-449B-877D-88EF0222B1E0}">
  <sheetPr>
    <tabColor theme="6" tint="0.79998168889431442"/>
  </sheetPr>
  <dimension ref="A1:G13"/>
  <sheetViews>
    <sheetView showGridLines="0" workbookViewId="0"/>
  </sheetViews>
  <sheetFormatPr baseColWidth="10" defaultRowHeight="12.75" x14ac:dyDescent="0.2"/>
  <cols>
    <col min="1" max="1" width="25.5703125" customWidth="1"/>
    <col min="2" max="2" width="9.7109375" customWidth="1"/>
    <col min="3" max="6" width="16.5703125" customWidth="1"/>
    <col min="7" max="9" width="14.5703125" customWidth="1"/>
  </cols>
  <sheetData>
    <row r="1" spans="1:7" ht="58.9" customHeight="1" x14ac:dyDescent="0.2">
      <c r="A1" s="2" t="s">
        <v>7</v>
      </c>
      <c r="B1" s="12"/>
      <c r="C1" s="41"/>
      <c r="D1" s="1"/>
      <c r="E1" s="1"/>
      <c r="F1" s="1"/>
      <c r="G1" s="1"/>
    </row>
    <row r="2" spans="1:7" x14ac:dyDescent="0.2">
      <c r="A2" s="2"/>
      <c r="B2" s="12"/>
      <c r="C2" s="41"/>
      <c r="D2" s="1"/>
      <c r="E2" s="1"/>
      <c r="F2" s="1"/>
      <c r="G2" s="1"/>
    </row>
    <row r="3" spans="1:7" ht="15.75" customHeight="1" x14ac:dyDescent="0.2">
      <c r="B3" s="12"/>
      <c r="C3" s="12"/>
      <c r="D3" s="1"/>
      <c r="E3" s="1"/>
      <c r="F3" s="1"/>
      <c r="G3" s="1"/>
    </row>
    <row r="4" spans="1:7" ht="15.75" customHeight="1" x14ac:dyDescent="0.2">
      <c r="A4" s="135" t="str">
        <f>"Halbjahreserhebung  Netzbetreiber Strom "&amp;U!$B$11</f>
        <v>Halbjahreserhebung  Netzbetreiber Strom 2023</v>
      </c>
      <c r="B4" s="136"/>
      <c r="C4" s="136"/>
      <c r="D4" s="136"/>
      <c r="E4" s="136"/>
      <c r="F4" s="136"/>
      <c r="G4" s="150"/>
    </row>
    <row r="5" spans="1:7" ht="15.75" x14ac:dyDescent="0.2">
      <c r="A5" s="18" t="s">
        <v>110</v>
      </c>
      <c r="B5" s="119" t="str">
        <f>IF(U!$B$12&lt;&gt;"",U!$B$12,"")</f>
        <v/>
      </c>
      <c r="C5" s="149"/>
      <c r="D5" s="149"/>
      <c r="E5" s="149"/>
      <c r="F5" s="149"/>
      <c r="G5" s="151"/>
    </row>
    <row r="6" spans="1:7" ht="15.75" x14ac:dyDescent="0.2">
      <c r="A6" s="605" t="s">
        <v>795</v>
      </c>
      <c r="B6" s="606"/>
      <c r="C6" s="606"/>
      <c r="D6" s="606"/>
      <c r="E6" s="606"/>
      <c r="F6" s="606"/>
      <c r="G6" s="607"/>
    </row>
    <row r="8" spans="1:7" ht="12.4" customHeight="1" x14ac:dyDescent="0.2">
      <c r="A8" s="599" t="s">
        <v>798</v>
      </c>
      <c r="B8" s="600"/>
      <c r="C8" s="579" t="s">
        <v>947</v>
      </c>
      <c r="D8" s="580"/>
    </row>
    <row r="9" spans="1:7" ht="39.4" customHeight="1" x14ac:dyDescent="0.2">
      <c r="A9" s="601"/>
      <c r="B9" s="602"/>
      <c r="C9" s="581"/>
      <c r="D9" s="582"/>
    </row>
    <row r="10" spans="1:7" ht="12.4" customHeight="1" x14ac:dyDescent="0.2">
      <c r="A10" s="603"/>
      <c r="B10" s="604"/>
      <c r="C10" s="278" t="str">
        <f>CONCATENATE("1. Halbjahr ",U!B11)</f>
        <v>1. Halbjahr 2023</v>
      </c>
      <c r="D10" s="278" t="str">
        <f>CONCATENATE("2. Halbjahr ",U!B11)</f>
        <v>2. Halbjahr 2023</v>
      </c>
    </row>
    <row r="11" spans="1:7" x14ac:dyDescent="0.2">
      <c r="A11" s="279" t="s">
        <v>282</v>
      </c>
      <c r="B11" s="313" t="s">
        <v>162</v>
      </c>
      <c r="C11" s="289"/>
      <c r="D11" s="289"/>
    </row>
    <row r="12" spans="1:7" x14ac:dyDescent="0.2">
      <c r="A12" s="258" t="s">
        <v>512</v>
      </c>
      <c r="B12" s="313" t="s">
        <v>162</v>
      </c>
      <c r="C12" s="291"/>
      <c r="D12" s="291"/>
    </row>
    <row r="13" spans="1:7" x14ac:dyDescent="0.2">
      <c r="A13" s="258" t="s">
        <v>766</v>
      </c>
      <c r="B13" s="313" t="s">
        <v>162</v>
      </c>
      <c r="C13" s="343" t="str">
        <f t="shared" ref="C13:D13" si="0">IF(SUM(C11:C12)&gt;0,SUM(C11:C12),"")</f>
        <v/>
      </c>
      <c r="D13" s="343" t="str">
        <f t="shared" si="0"/>
        <v/>
      </c>
    </row>
  </sheetData>
  <sheetProtection algorithmName="SHA-512" hashValue="3v3QeJws14+WYVKV0aIdqWxGx/DsLg9SwAPLBoLsxiNZJlQhu1uPkIlfH0oacuo0/rwd+Wtb4HnTRPzb5UH+qQ==" saltValue="+aNDTf1j/a/Rm7YGrJd+/A==" spinCount="100000" sheet="1" formatCells="0" formatColumns="0" formatRows="0"/>
  <mergeCells count="3">
    <mergeCell ref="A8:B10"/>
    <mergeCell ref="C8:D9"/>
    <mergeCell ref="A6:G6"/>
  </mergeCells>
  <dataValidations count="1">
    <dataValidation type="whole" allowBlank="1" showInputMessage="1" showErrorMessage="1" error="Nur ganze positive Zahlen erlaubt." sqref="C11:D12" xr:uid="{EB4A5735-6EFB-4D37-81B5-DB61B3DA9C10}">
      <formula1>0</formula1>
      <formula2>900000000000000000000</formula2>
    </dataValidation>
  </dataValidation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3" tint="0.59999389629810485"/>
    <pageSetUpPr fitToPage="1"/>
  </sheetPr>
  <dimension ref="A1:O41"/>
  <sheetViews>
    <sheetView showGridLines="0" workbookViewId="0"/>
  </sheetViews>
  <sheetFormatPr baseColWidth="10" defaultColWidth="10.5703125" defaultRowHeight="12.75" x14ac:dyDescent="0.2"/>
  <cols>
    <col min="1" max="1" width="25.5703125" style="11" customWidth="1"/>
    <col min="2" max="2" width="40.5703125" style="11" customWidth="1"/>
    <col min="3" max="5" width="15.5703125" style="11" customWidth="1"/>
    <col min="6" max="6" width="16.85546875" style="11" customWidth="1"/>
    <col min="7" max="8" width="15.5703125" style="11" customWidth="1"/>
    <col min="9" max="13" width="10.5703125" style="1"/>
    <col min="14" max="14" width="10.5703125" style="127"/>
    <col min="15" max="15" width="12.7109375" style="127" customWidth="1"/>
    <col min="16" max="16384" width="10.5703125" style="1"/>
  </cols>
  <sheetData>
    <row r="1" spans="1:15" ht="55.5" customHeight="1" x14ac:dyDescent="0.2">
      <c r="A1" s="2"/>
      <c r="B1" s="12"/>
      <c r="I1" s="213"/>
    </row>
    <row r="2" spans="1:15" x14ac:dyDescent="0.2">
      <c r="A2" s="2" t="s">
        <v>953</v>
      </c>
      <c r="B2" s="12"/>
      <c r="I2" s="213"/>
    </row>
    <row r="3" spans="1:15" x14ac:dyDescent="0.2">
      <c r="A3" s="1"/>
      <c r="B3" s="1"/>
      <c r="C3" s="1"/>
      <c r="D3" s="1"/>
      <c r="E3" s="1"/>
      <c r="I3" s="213"/>
    </row>
    <row r="4" spans="1:15" ht="15.75" customHeight="1" x14ac:dyDescent="0.2">
      <c r="A4" s="112" t="str">
        <f>"Jahreserhebung Netzbetreiber Strom "&amp;U!$B$11</f>
        <v>Jahreserhebung Netzbetreiber Strom 2023</v>
      </c>
      <c r="B4" s="144"/>
      <c r="C4" s="144"/>
      <c r="D4" s="144"/>
      <c r="E4" s="145"/>
      <c r="I4" s="213"/>
    </row>
    <row r="5" spans="1:15" ht="15.75" customHeight="1" x14ac:dyDescent="0.2">
      <c r="A5" s="20" t="s">
        <v>110</v>
      </c>
      <c r="B5" s="119" t="str">
        <f>IF(U!$B$12&lt;&gt;"",U!$B$12,"")</f>
        <v/>
      </c>
      <c r="C5" s="370"/>
      <c r="D5" s="370"/>
      <c r="E5" s="371"/>
      <c r="I5" s="213"/>
    </row>
    <row r="6" spans="1:15" ht="15.75" x14ac:dyDescent="0.2">
      <c r="A6" s="112" t="s">
        <v>609</v>
      </c>
      <c r="B6" s="144"/>
      <c r="C6" s="144"/>
      <c r="D6" s="144"/>
      <c r="E6" s="145"/>
      <c r="G6" s="35" t="str">
        <f>IF(AND(SUM(G11)=0,G7=""),"Pflichtfeld!","")</f>
        <v>Pflichtfeld!</v>
      </c>
      <c r="H6" s="35" t="str">
        <f>IF(AND(SUM(H11)=0,H7=""),"Pflichtfeld!","")</f>
        <v>Pflichtfeld!</v>
      </c>
      <c r="I6" s="35"/>
    </row>
    <row r="7" spans="1:15" x14ac:dyDescent="0.2">
      <c r="F7" s="1"/>
      <c r="G7" s="81"/>
      <c r="H7" s="81"/>
    </row>
    <row r="8" spans="1:15" ht="25.15" customHeight="1" x14ac:dyDescent="0.2">
      <c r="A8" s="629" t="s">
        <v>526</v>
      </c>
      <c r="B8" s="630"/>
      <c r="C8" s="612" t="s">
        <v>478</v>
      </c>
      <c r="D8" s="612" t="s">
        <v>625</v>
      </c>
      <c r="E8" s="612" t="s">
        <v>491</v>
      </c>
      <c r="F8" s="624" t="s">
        <v>802</v>
      </c>
      <c r="G8" s="612" t="s">
        <v>635</v>
      </c>
      <c r="H8" s="612" t="s">
        <v>636</v>
      </c>
    </row>
    <row r="9" spans="1:15" ht="25.15" customHeight="1" x14ac:dyDescent="0.2">
      <c r="A9" s="631"/>
      <c r="B9" s="632"/>
      <c r="C9" s="623"/>
      <c r="D9" s="623"/>
      <c r="E9" s="623"/>
      <c r="F9" s="625"/>
      <c r="G9" s="613"/>
      <c r="H9" s="613"/>
    </row>
    <row r="10" spans="1:15" x14ac:dyDescent="0.2">
      <c r="A10" s="633"/>
      <c r="B10" s="634"/>
      <c r="C10" s="66" t="s">
        <v>0</v>
      </c>
      <c r="D10" s="66" t="s">
        <v>474</v>
      </c>
      <c r="E10" s="66" t="s">
        <v>527</v>
      </c>
      <c r="F10" s="66" t="s">
        <v>474</v>
      </c>
      <c r="G10" s="200" t="s">
        <v>474</v>
      </c>
      <c r="H10" s="200" t="s">
        <v>474</v>
      </c>
      <c r="N10" s="127" t="s">
        <v>554</v>
      </c>
      <c r="O10" s="127" t="s">
        <v>554</v>
      </c>
    </row>
    <row r="11" spans="1:15" ht="12.75" customHeight="1" x14ac:dyDescent="0.2">
      <c r="A11" s="487" t="s">
        <v>282</v>
      </c>
      <c r="B11" s="68" t="s">
        <v>499</v>
      </c>
      <c r="C11" s="95"/>
      <c r="D11" s="54"/>
      <c r="E11" s="100" t="str">
        <f t="shared" ref="E11:E34" si="0">IF(SUM(D11)=0,"",C11/D11)</f>
        <v/>
      </c>
      <c r="F11" s="54"/>
      <c r="G11" s="614"/>
      <c r="H11" s="617"/>
      <c r="I11" s="608" t="str">
        <f>IF(SUM(H11)&gt;SUM(G11),"Verspätete Endabrechnungen sind die Anzahl Endabrechnungen einzurechnen!","")</f>
        <v/>
      </c>
      <c r="J11" s="609"/>
      <c r="N11" s="127">
        <v>0</v>
      </c>
      <c r="O11" s="158">
        <v>1</v>
      </c>
    </row>
    <row r="12" spans="1:15" x14ac:dyDescent="0.2">
      <c r="A12" s="488"/>
      <c r="B12" s="69" t="s">
        <v>500</v>
      </c>
      <c r="C12" s="96"/>
      <c r="D12" s="55"/>
      <c r="E12" s="122" t="str">
        <f t="shared" si="0"/>
        <v/>
      </c>
      <c r="F12" s="55"/>
      <c r="G12" s="615"/>
      <c r="H12" s="618"/>
      <c r="I12" s="608"/>
      <c r="J12" s="609"/>
      <c r="N12" s="158">
        <v>1</v>
      </c>
      <c r="O12" s="158">
        <v>2.5</v>
      </c>
    </row>
    <row r="13" spans="1:15" x14ac:dyDescent="0.2">
      <c r="A13" s="488"/>
      <c r="B13" s="69" t="s">
        <v>501</v>
      </c>
      <c r="C13" s="96"/>
      <c r="D13" s="55"/>
      <c r="E13" s="122" t="str">
        <f t="shared" si="0"/>
        <v/>
      </c>
      <c r="F13" s="55"/>
      <c r="G13" s="615"/>
      <c r="H13" s="618"/>
      <c r="I13" s="608"/>
      <c r="J13" s="609"/>
      <c r="N13" s="158">
        <v>2.5</v>
      </c>
      <c r="O13" s="158">
        <v>5</v>
      </c>
    </row>
    <row r="14" spans="1:15" x14ac:dyDescent="0.2">
      <c r="A14" s="488"/>
      <c r="B14" s="69" t="s">
        <v>502</v>
      </c>
      <c r="C14" s="96"/>
      <c r="D14" s="55"/>
      <c r="E14" s="122" t="str">
        <f t="shared" si="0"/>
        <v/>
      </c>
      <c r="F14" s="55"/>
      <c r="G14" s="615"/>
      <c r="H14" s="618"/>
      <c r="I14" s="608"/>
      <c r="J14" s="609"/>
      <c r="N14" s="158">
        <v>5</v>
      </c>
      <c r="O14" s="158">
        <v>15</v>
      </c>
    </row>
    <row r="15" spans="1:15" x14ac:dyDescent="0.2">
      <c r="A15" s="488"/>
      <c r="B15" s="70" t="s">
        <v>503</v>
      </c>
      <c r="C15" s="97"/>
      <c r="D15" s="56"/>
      <c r="E15" s="106" t="str">
        <f t="shared" si="0"/>
        <v/>
      </c>
      <c r="F15" s="56"/>
      <c r="G15" s="615"/>
      <c r="H15" s="618"/>
      <c r="I15" s="608"/>
      <c r="J15" s="609"/>
      <c r="N15" s="158">
        <v>15</v>
      </c>
      <c r="O15" s="158">
        <v>115000000</v>
      </c>
    </row>
    <row r="16" spans="1:15" x14ac:dyDescent="0.2">
      <c r="A16" s="444"/>
      <c r="B16" s="138" t="s">
        <v>287</v>
      </c>
      <c r="C16" s="147" t="str">
        <f>IF(SUM(C11:C15)&gt;0,SUM(C11:C15),"")</f>
        <v/>
      </c>
      <c r="D16" s="152" t="str">
        <f t="shared" ref="D16:F16" si="1">IF(SUM(D11:D15)&gt;0,SUM(D11:D15),"")</f>
        <v/>
      </c>
      <c r="E16" s="147" t="str">
        <f t="shared" si="0"/>
        <v/>
      </c>
      <c r="F16" s="152" t="str">
        <f t="shared" si="1"/>
        <v/>
      </c>
      <c r="G16" s="615"/>
      <c r="H16" s="618"/>
      <c r="N16" s="158"/>
      <c r="O16" s="158"/>
    </row>
    <row r="17" spans="1:15" x14ac:dyDescent="0.2">
      <c r="A17" s="487" t="s">
        <v>283</v>
      </c>
      <c r="B17" s="71" t="s">
        <v>504</v>
      </c>
      <c r="C17" s="95"/>
      <c r="D17" s="54"/>
      <c r="E17" s="100" t="str">
        <f t="shared" si="0"/>
        <v/>
      </c>
      <c r="F17" s="54"/>
      <c r="G17" s="615"/>
      <c r="H17" s="618"/>
      <c r="I17" s="610" t="str">
        <f>IF(SUM(H17)&gt;SUM(G17),"Verspätete Endabrechnungen sind die Anzahl Endabrechnungen einzurechnen!","")</f>
        <v/>
      </c>
      <c r="J17" s="611"/>
      <c r="N17" s="127">
        <v>0</v>
      </c>
      <c r="O17" s="158">
        <v>20</v>
      </c>
    </row>
    <row r="18" spans="1:15" x14ac:dyDescent="0.2">
      <c r="A18" s="488"/>
      <c r="B18" s="72" t="s">
        <v>505</v>
      </c>
      <c r="C18" s="96"/>
      <c r="D18" s="55"/>
      <c r="E18" s="122" t="str">
        <f t="shared" si="0"/>
        <v/>
      </c>
      <c r="F18" s="55"/>
      <c r="G18" s="615"/>
      <c r="H18" s="618"/>
      <c r="I18" s="610"/>
      <c r="J18" s="611"/>
      <c r="N18" s="158">
        <v>20</v>
      </c>
      <c r="O18" s="158">
        <v>500</v>
      </c>
    </row>
    <row r="19" spans="1:15" x14ac:dyDescent="0.2">
      <c r="A19" s="488"/>
      <c r="B19" s="72" t="s">
        <v>506</v>
      </c>
      <c r="C19" s="96"/>
      <c r="D19" s="55"/>
      <c r="E19" s="122" t="str">
        <f t="shared" si="0"/>
        <v/>
      </c>
      <c r="F19" s="55"/>
      <c r="G19" s="615"/>
      <c r="H19" s="618"/>
      <c r="I19" s="610"/>
      <c r="J19" s="611"/>
      <c r="N19" s="158">
        <v>500</v>
      </c>
      <c r="O19" s="158">
        <v>2000</v>
      </c>
    </row>
    <row r="20" spans="1:15" x14ac:dyDescent="0.2">
      <c r="A20" s="488"/>
      <c r="B20" s="72" t="s">
        <v>507</v>
      </c>
      <c r="C20" s="96"/>
      <c r="D20" s="55"/>
      <c r="E20" s="122" t="str">
        <f t="shared" si="0"/>
        <v/>
      </c>
      <c r="F20" s="55"/>
      <c r="G20" s="615"/>
      <c r="H20" s="618"/>
      <c r="I20" s="610"/>
      <c r="J20" s="611"/>
      <c r="N20" s="158">
        <v>2000</v>
      </c>
      <c r="O20" s="158">
        <v>4000</v>
      </c>
    </row>
    <row r="21" spans="1:15" x14ac:dyDescent="0.2">
      <c r="A21" s="488"/>
      <c r="B21" s="72" t="s">
        <v>508</v>
      </c>
      <c r="C21" s="96"/>
      <c r="D21" s="55"/>
      <c r="E21" s="122" t="str">
        <f t="shared" si="0"/>
        <v/>
      </c>
      <c r="F21" s="55"/>
      <c r="G21" s="615"/>
      <c r="H21" s="618"/>
      <c r="I21" s="610"/>
      <c r="J21" s="611"/>
      <c r="N21" s="158">
        <v>4000</v>
      </c>
      <c r="O21" s="158">
        <v>20000</v>
      </c>
    </row>
    <row r="22" spans="1:15" x14ac:dyDescent="0.2">
      <c r="A22" s="488"/>
      <c r="B22" s="72" t="s">
        <v>509</v>
      </c>
      <c r="C22" s="96"/>
      <c r="D22" s="55"/>
      <c r="E22" s="122" t="str">
        <f t="shared" si="0"/>
        <v/>
      </c>
      <c r="F22" s="55"/>
      <c r="G22" s="615"/>
      <c r="H22" s="618"/>
      <c r="I22" s="610"/>
      <c r="J22" s="611"/>
      <c r="N22" s="158">
        <v>20000</v>
      </c>
      <c r="O22" s="158">
        <v>70000</v>
      </c>
    </row>
    <row r="23" spans="1:15" x14ac:dyDescent="0.2">
      <c r="A23" s="488"/>
      <c r="B23" s="72" t="s">
        <v>510</v>
      </c>
      <c r="C23" s="96"/>
      <c r="D23" s="55"/>
      <c r="E23" s="122" t="str">
        <f t="shared" si="0"/>
        <v/>
      </c>
      <c r="F23" s="55"/>
      <c r="G23" s="615"/>
      <c r="H23" s="618"/>
      <c r="I23" s="610"/>
      <c r="J23" s="611"/>
      <c r="N23" s="158">
        <v>70000</v>
      </c>
      <c r="O23" s="158">
        <v>150000</v>
      </c>
    </row>
    <row r="24" spans="1:15" x14ac:dyDescent="0.2">
      <c r="A24" s="488"/>
      <c r="B24" s="73" t="s">
        <v>511</v>
      </c>
      <c r="C24" s="97"/>
      <c r="D24" s="56"/>
      <c r="E24" s="106" t="str">
        <f t="shared" si="0"/>
        <v/>
      </c>
      <c r="F24" s="56"/>
      <c r="G24" s="615"/>
      <c r="H24" s="618"/>
      <c r="I24" s="610"/>
      <c r="J24" s="611"/>
      <c r="N24" s="158">
        <v>150000</v>
      </c>
      <c r="O24" s="158">
        <v>115000000</v>
      </c>
    </row>
    <row r="25" spans="1:15" x14ac:dyDescent="0.2">
      <c r="A25" s="444"/>
      <c r="B25" s="148" t="s">
        <v>287</v>
      </c>
      <c r="C25" s="147" t="str">
        <f>IF(SUM(C17:C24)&gt;0,SUM(C17:C24),"")</f>
        <v/>
      </c>
      <c r="D25" s="152" t="str">
        <f t="shared" ref="D25:F25" si="2">IF(SUM(D17:D24)&gt;0,SUM(D17:D24),"")</f>
        <v/>
      </c>
      <c r="E25" s="147" t="str">
        <f t="shared" si="0"/>
        <v/>
      </c>
      <c r="F25" s="152" t="str">
        <f t="shared" si="2"/>
        <v/>
      </c>
      <c r="G25" s="616"/>
      <c r="H25" s="619"/>
      <c r="N25" s="158"/>
      <c r="O25" s="158"/>
    </row>
    <row r="26" spans="1:15" x14ac:dyDescent="0.2">
      <c r="A26" s="626" t="s">
        <v>477</v>
      </c>
      <c r="B26" s="71" t="s">
        <v>517</v>
      </c>
      <c r="C26" s="95"/>
      <c r="D26" s="54"/>
      <c r="E26" s="100" t="str">
        <f t="shared" si="0"/>
        <v/>
      </c>
      <c r="F26" s="54"/>
      <c r="G26" s="193"/>
      <c r="H26" s="180"/>
    </row>
    <row r="27" spans="1:15" x14ac:dyDescent="0.2">
      <c r="A27" s="627"/>
      <c r="B27" s="72" t="s">
        <v>518</v>
      </c>
      <c r="C27" s="96"/>
      <c r="D27" s="55"/>
      <c r="E27" s="122" t="str">
        <f t="shared" si="0"/>
        <v/>
      </c>
      <c r="F27" s="55"/>
      <c r="G27" s="194"/>
      <c r="H27" s="181"/>
    </row>
    <row r="28" spans="1:15" x14ac:dyDescent="0.2">
      <c r="A28" s="627"/>
      <c r="B28" s="72" t="s">
        <v>519</v>
      </c>
      <c r="C28" s="96"/>
      <c r="D28" s="55"/>
      <c r="E28" s="122" t="str">
        <f t="shared" si="0"/>
        <v/>
      </c>
      <c r="F28" s="55"/>
      <c r="G28" s="194"/>
      <c r="H28" s="181"/>
    </row>
    <row r="29" spans="1:15" x14ac:dyDescent="0.2">
      <c r="A29" s="627"/>
      <c r="B29" s="72" t="s">
        <v>520</v>
      </c>
      <c r="C29" s="96"/>
      <c r="D29" s="55"/>
      <c r="E29" s="122" t="str">
        <f t="shared" si="0"/>
        <v/>
      </c>
      <c r="F29" s="55"/>
      <c r="G29" s="194"/>
      <c r="H29" s="181"/>
    </row>
    <row r="30" spans="1:15" x14ac:dyDescent="0.2">
      <c r="A30" s="627"/>
      <c r="B30" s="72" t="s">
        <v>521</v>
      </c>
      <c r="C30" s="96"/>
      <c r="D30" s="55"/>
      <c r="E30" s="122" t="str">
        <f t="shared" si="0"/>
        <v/>
      </c>
      <c r="F30" s="55"/>
      <c r="G30" s="194"/>
      <c r="H30" s="181"/>
    </row>
    <row r="31" spans="1:15" x14ac:dyDescent="0.2">
      <c r="A31" s="627"/>
      <c r="B31" s="72" t="s">
        <v>522</v>
      </c>
      <c r="C31" s="96"/>
      <c r="D31" s="55"/>
      <c r="E31" s="122" t="str">
        <f t="shared" si="0"/>
        <v/>
      </c>
      <c r="F31" s="55"/>
      <c r="G31" s="194"/>
      <c r="H31" s="181"/>
    </row>
    <row r="32" spans="1:15" x14ac:dyDescent="0.2">
      <c r="A32" s="627"/>
      <c r="B32" s="72" t="s">
        <v>523</v>
      </c>
      <c r="C32" s="96"/>
      <c r="D32" s="55"/>
      <c r="E32" s="122" t="str">
        <f t="shared" si="0"/>
        <v/>
      </c>
      <c r="F32" s="55"/>
      <c r="G32" s="194"/>
      <c r="H32" s="181"/>
    </row>
    <row r="33" spans="1:8" x14ac:dyDescent="0.2">
      <c r="A33" s="627"/>
      <c r="B33" s="72" t="s">
        <v>524</v>
      </c>
      <c r="C33" s="96"/>
      <c r="D33" s="55"/>
      <c r="E33" s="122" t="str">
        <f t="shared" si="0"/>
        <v/>
      </c>
      <c r="F33" s="55"/>
      <c r="G33" s="194"/>
      <c r="H33" s="181"/>
    </row>
    <row r="34" spans="1:8" x14ac:dyDescent="0.2">
      <c r="A34" s="628"/>
      <c r="B34" s="73" t="s">
        <v>525</v>
      </c>
      <c r="C34" s="97"/>
      <c r="D34" s="56"/>
      <c r="E34" s="106" t="str">
        <f t="shared" si="0"/>
        <v/>
      </c>
      <c r="F34" s="56"/>
      <c r="G34" s="194"/>
      <c r="H34" s="181"/>
    </row>
    <row r="35" spans="1:8" x14ac:dyDescent="0.2">
      <c r="A35" s="67" t="s">
        <v>490</v>
      </c>
      <c r="B35" s="21"/>
      <c r="C35" s="98"/>
      <c r="D35" s="153"/>
      <c r="E35" s="179"/>
      <c r="F35" s="154"/>
      <c r="G35" s="194"/>
      <c r="H35" s="181"/>
    </row>
    <row r="36" spans="1:8" ht="12.75" customHeight="1" x14ac:dyDescent="0.2">
      <c r="A36" s="620" t="s">
        <v>484</v>
      </c>
      <c r="B36" s="102" t="s">
        <v>479</v>
      </c>
      <c r="C36" s="100" t="str">
        <f>IF(SUM(C16,C25)&gt;0,ROUND(SUM(C16,C25),3),"")</f>
        <v/>
      </c>
      <c r="D36" s="153" t="str">
        <f t="shared" ref="D36:F36" si="3">IF(SUM(D16,D25)&gt;0,ROUND(SUM(D16,D25),3),"")</f>
        <v/>
      </c>
      <c r="E36" s="214" t="str">
        <f t="shared" ref="E36:E37" si="4">IF(SUM(D36)=0,"",C36/D36)</f>
        <v/>
      </c>
      <c r="F36" s="154" t="str">
        <f t="shared" si="3"/>
        <v/>
      </c>
      <c r="G36" s="154" t="str">
        <f>IF(SUM(G11)&gt;0,ROUND(SUM(G11),3),"")</f>
        <v/>
      </c>
      <c r="H36" s="154" t="str">
        <f>IF(SUM(H11)&gt;0,ROUND(SUM(H11),3),"")</f>
        <v/>
      </c>
    </row>
    <row r="37" spans="1:8" ht="12.75" customHeight="1" x14ac:dyDescent="0.2">
      <c r="A37" s="621"/>
      <c r="B37" s="101" t="s">
        <v>477</v>
      </c>
      <c r="C37" s="106" t="str">
        <f>IF(SUM(C26:C34)&gt;0,ROUND(SUM(C26:C34),3),"")</f>
        <v/>
      </c>
      <c r="D37" s="155" t="str">
        <f>IF(SUM(D26:D34)&gt;0,ROUND(SUM(D26:D34),0),"")</f>
        <v/>
      </c>
      <c r="E37" s="215" t="str">
        <f t="shared" si="4"/>
        <v/>
      </c>
      <c r="F37" s="156" t="str">
        <f>IF(SUM(F26:F34)&gt;0,ROUND(SUM(F26:F34),0),"")</f>
        <v/>
      </c>
      <c r="G37" s="195"/>
      <c r="H37" s="182"/>
    </row>
    <row r="38" spans="1:8" ht="38.25" x14ac:dyDescent="0.2">
      <c r="A38" s="622"/>
      <c r="B38" s="126" t="s">
        <v>528</v>
      </c>
      <c r="C38" s="105" t="str">
        <f>IF(SUM(MM_Bil!P11)-SUM(MM_Bil!P12)&gt;0,SUM(MM_Bil!P11)-SUM(MM_Bil!P12),"")</f>
        <v/>
      </c>
      <c r="D38" s="14"/>
      <c r="E38" s="14"/>
      <c r="F38" s="14"/>
      <c r="G38" s="14"/>
      <c r="H38" s="14"/>
    </row>
    <row r="39" spans="1:8" x14ac:dyDescent="0.2">
      <c r="B39" s="157" t="str">
        <f>IF(C39&lt;&gt;"", "Kontrolle: ","")</f>
        <v/>
      </c>
      <c r="C39" s="139" t="str">
        <f>IF(SUM(C36:F36)=SUM(C37:F37),"","Summe Bundesland &lt;&gt; Summe Haushalte und nicht Haushalte!")</f>
        <v/>
      </c>
      <c r="D39" s="128"/>
      <c r="E39" s="128"/>
      <c r="F39" s="14"/>
      <c r="G39" s="14"/>
      <c r="H39" s="14"/>
    </row>
    <row r="40" spans="1:8" x14ac:dyDescent="0.2">
      <c r="B40" s="159"/>
      <c r="C40" s="159"/>
    </row>
    <row r="41" spans="1:8" x14ac:dyDescent="0.2">
      <c r="B41" s="159"/>
      <c r="C41" s="159"/>
    </row>
  </sheetData>
  <sheetProtection algorithmName="SHA-512" hashValue="vJoZEYxEG692wg5BarmZdm8DFxVRyLw1+K7ZTuZcbc0HtPaTsFoAHuEoUKIul3Y2T5Hq/FvCrdVn3jQlxEGVLQ==" saltValue="mbMbsPsy8MXlSpm+LIaLNw==" spinCount="100000" sheet="1" objects="1" scenarios="1" formatCells="0" formatColumns="0" formatRows="0"/>
  <mergeCells count="15">
    <mergeCell ref="A36:A38"/>
    <mergeCell ref="D8:D9"/>
    <mergeCell ref="F8:F9"/>
    <mergeCell ref="E8:E9"/>
    <mergeCell ref="A26:A34"/>
    <mergeCell ref="A8:B10"/>
    <mergeCell ref="C8:C9"/>
    <mergeCell ref="A11:A16"/>
    <mergeCell ref="A17:A25"/>
    <mergeCell ref="I11:J15"/>
    <mergeCell ref="I17:J24"/>
    <mergeCell ref="G8:G9"/>
    <mergeCell ref="H8:H9"/>
    <mergeCell ref="G11:G25"/>
    <mergeCell ref="H11:H25"/>
  </mergeCells>
  <phoneticPr fontId="0" type="noConversion"/>
  <conditionalFormatting sqref="C11:C15 C17:C24 C26:C34">
    <cfRule type="expression" dxfId="137" priority="49">
      <formula>AND($C11=0,$D11&lt;&gt;0)</formula>
    </cfRule>
  </conditionalFormatting>
  <conditionalFormatting sqref="D11:D15 D17:D24 D26:D34 F26:F34 F11:F15 F17:F24">
    <cfRule type="expression" dxfId="136" priority="51">
      <formula>AND(D11=0,$C11&lt;&gt;0)</formula>
    </cfRule>
  </conditionalFormatting>
  <conditionalFormatting sqref="E11:E15 E17:E24">
    <cfRule type="expression" dxfId="135" priority="10">
      <formula>AND(SUM(E11)&lt;&gt;0,OR(E11&lt;N11,E11&gt;=O11))</formula>
    </cfRule>
  </conditionalFormatting>
  <conditionalFormatting sqref="G7:H7">
    <cfRule type="expression" dxfId="134" priority="4" stopIfTrue="1">
      <formula>AND(SUM(G$36)=0,G7="")</formula>
    </cfRule>
  </conditionalFormatting>
  <dataValidations count="1">
    <dataValidation type="list" allowBlank="1" showInputMessage="1" showErrorMessage="1" sqref="G7:H7" xr:uid="{522F15DD-0D85-431B-888D-2A70475FD53C}">
      <formula1>"Leermeldung,"</formula1>
    </dataValidation>
  </dataValidations>
  <printOptions horizontalCentered="1" verticalCentered="1"/>
  <pageMargins left="0.19685039370078741" right="0.19685039370078741" top="0.19685039370078741" bottom="0.19685039370078741" header="0" footer="0"/>
  <pageSetup paperSize="9"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L3015"/>
  <sheetViews>
    <sheetView showGridLines="0" workbookViewId="0"/>
  </sheetViews>
  <sheetFormatPr baseColWidth="10" defaultColWidth="11.42578125" defaultRowHeight="12.75" x14ac:dyDescent="0.2"/>
  <cols>
    <col min="1" max="1" width="40.5703125" style="323" customWidth="1"/>
    <col min="2" max="2" width="61.42578125" style="323" customWidth="1"/>
    <col min="3" max="3" width="20.5703125" style="363" customWidth="1"/>
    <col min="4" max="4" width="16.7109375" style="364" customWidth="1"/>
    <col min="5" max="10" width="16.7109375" style="362" customWidth="1"/>
    <col min="11" max="11" width="58.7109375" style="3" bestFit="1" customWidth="1"/>
    <col min="12" max="16384" width="11.42578125" style="3"/>
  </cols>
  <sheetData>
    <row r="1" spans="1:12" ht="48" customHeight="1" x14ac:dyDescent="0.2">
      <c r="A1" s="12"/>
      <c r="B1" s="12"/>
      <c r="C1" s="3"/>
      <c r="D1" s="5"/>
      <c r="E1" s="5"/>
      <c r="F1" s="1"/>
      <c r="G1" s="1"/>
      <c r="H1" s="1"/>
      <c r="I1" s="1"/>
      <c r="J1" s="1"/>
      <c r="L1" s="129" t="s">
        <v>282</v>
      </c>
    </row>
    <row r="2" spans="1:12" x14ac:dyDescent="0.2">
      <c r="A2" s="212" t="s">
        <v>7</v>
      </c>
      <c r="B2" s="12"/>
      <c r="C2" s="140"/>
      <c r="E2" s="5"/>
      <c r="F2" s="1"/>
      <c r="G2" s="1"/>
      <c r="H2" s="1"/>
      <c r="I2" s="1"/>
      <c r="J2" s="1"/>
      <c r="L2" s="129" t="s">
        <v>512</v>
      </c>
    </row>
    <row r="3" spans="1:12" x14ac:dyDescent="0.2">
      <c r="A3" s="3"/>
      <c r="B3" s="3"/>
      <c r="C3" s="3"/>
      <c r="E3" s="5"/>
      <c r="F3" s="1"/>
      <c r="G3" s="1"/>
      <c r="H3" s="1"/>
      <c r="I3" s="1"/>
      <c r="J3" s="1"/>
    </row>
    <row r="4" spans="1:12" ht="15.75" customHeight="1" x14ac:dyDescent="0.2">
      <c r="A4" s="112" t="str">
        <f>"Jahreserhebung Netzbetreiber Strom "&amp;U!$B$11</f>
        <v>Jahreserhebung Netzbetreiber Strom 2023</v>
      </c>
      <c r="B4" s="144"/>
      <c r="C4" s="145"/>
      <c r="D4" s="139" t="str">
        <f>IF(AND($A$12&lt;&gt;"",ROUND(SUM($D$11),3)&lt;&gt;ROUND(SUM(JJ_MWhZP!C36),3)),"Summe Abgabe an Endverbraucher je Lieferant ungleich Abgabe an Endverbraucher gemäß Blatt 'JJ_MWhZP'!","")</f>
        <v/>
      </c>
      <c r="E4" s="5"/>
      <c r="F4" s="1"/>
      <c r="G4" s="1"/>
      <c r="H4" s="1"/>
      <c r="I4" s="1"/>
      <c r="J4" s="1"/>
    </row>
    <row r="5" spans="1:12" ht="15.75" customHeight="1" x14ac:dyDescent="0.2">
      <c r="A5" s="28" t="s">
        <v>110</v>
      </c>
      <c r="B5" s="119" t="str">
        <f>IF(U!$B$12&lt;&gt;"",U!$B$12,"")</f>
        <v/>
      </c>
      <c r="C5" s="121"/>
      <c r="D5" s="139" t="str">
        <f>IF(AND($A$12&lt;&gt;"",SUM($E$11)&lt;SUM(JJ_MWhZP!D36)),"Summe Anzahl Enverbraucher per 31.12. je Lieferant kleiner als Endverbraucher per 31.12. gemäß Blatt 'JJ_MWhZP'!","")</f>
        <v/>
      </c>
      <c r="E5" s="1"/>
      <c r="F5" s="1"/>
      <c r="G5" s="1"/>
      <c r="H5" s="1"/>
      <c r="I5" s="1"/>
      <c r="J5" s="1"/>
    </row>
    <row r="6" spans="1:12" ht="15.75" x14ac:dyDescent="0.2">
      <c r="A6" s="112" t="s">
        <v>475</v>
      </c>
      <c r="B6" s="144"/>
      <c r="C6" s="145"/>
      <c r="D6" s="139" t="str">
        <f>IF(AND($A$12&lt;&gt;"",SUM($F$11)-SUM($G$11)&lt;&gt;SUM(JJ_MWhZP!F36)),"Summe Anzahl Bezugszählpunkte per 31.12. (Zählpunkte zum 31.12. - Einspeisezählpunkte zum 31.12.) ungleich Zählpunkte per 31.12. gemäß Blatt 'JJ_MWhZP'!","")</f>
        <v/>
      </c>
      <c r="E6" s="1"/>
      <c r="F6" s="1"/>
      <c r="G6" s="1"/>
      <c r="H6" s="1"/>
      <c r="I6" s="1"/>
      <c r="J6" s="1"/>
    </row>
    <row r="7" spans="1:12" x14ac:dyDescent="0.2">
      <c r="D7" s="11" t="s">
        <v>692</v>
      </c>
      <c r="E7" s="7"/>
      <c r="F7" s="10"/>
      <c r="G7" s="10"/>
      <c r="H7" s="10"/>
      <c r="I7" s="10"/>
      <c r="J7" s="10"/>
    </row>
    <row r="8" spans="1:12" ht="12.75" customHeight="1" x14ac:dyDescent="0.2">
      <c r="A8" s="635" t="str">
        <f>L!$E$6&amp;" bitte jeweils auswählen (*)"</f>
        <v>Firmenname bitte jeweils auswählen (*)</v>
      </c>
      <c r="B8" s="635" t="str">
        <f>IF(L!$E$6="Firmenname","EC-Nummer","Firmenname")</f>
        <v>EC-Nummer</v>
      </c>
      <c r="C8" s="637" t="s">
        <v>612</v>
      </c>
      <c r="D8" s="612" t="s">
        <v>478</v>
      </c>
      <c r="E8" s="612" t="str">
        <f>CONCATENATE("Endverbraucher
zum 31.12.",U!B11)</f>
        <v>Endverbraucher
zum 31.12.2023</v>
      </c>
      <c r="F8" s="612" t="str">
        <f>CONCATENATE("Zählpunkte
zum 31.12.",U!B11)</f>
        <v>Zählpunkte
zum 31.12.2023</v>
      </c>
      <c r="G8" s="640" t="str">
        <f>CONCATENATE("… davon Einspeise-zählpunkte
zum 31.12.",U!B11)</f>
        <v>… davon Einspeise-zählpunkte
zum 31.12.2023</v>
      </c>
      <c r="H8" s="612" t="s">
        <v>1142</v>
      </c>
      <c r="I8" s="612" t="s">
        <v>1143</v>
      </c>
      <c r="J8" s="612" t="s">
        <v>803</v>
      </c>
    </row>
    <row r="9" spans="1:12" ht="42.6" customHeight="1" x14ac:dyDescent="0.2">
      <c r="A9" s="488"/>
      <c r="B9" s="488"/>
      <c r="C9" s="638"/>
      <c r="D9" s="613"/>
      <c r="E9" s="623"/>
      <c r="F9" s="623"/>
      <c r="G9" s="623"/>
      <c r="H9" s="623"/>
      <c r="I9" s="623"/>
      <c r="J9" s="623"/>
    </row>
    <row r="10" spans="1:12" x14ac:dyDescent="0.2">
      <c r="A10" s="636"/>
      <c r="B10" s="636"/>
      <c r="C10" s="639"/>
      <c r="D10" s="284" t="s">
        <v>0</v>
      </c>
      <c r="E10" s="285" t="s">
        <v>162</v>
      </c>
      <c r="F10" s="285" t="s">
        <v>162</v>
      </c>
      <c r="G10" s="285" t="s">
        <v>162</v>
      </c>
      <c r="H10" s="285" t="s">
        <v>162</v>
      </c>
      <c r="I10" s="285" t="s">
        <v>162</v>
      </c>
      <c r="J10" s="285" t="s">
        <v>162</v>
      </c>
    </row>
    <row r="11" spans="1:12" x14ac:dyDescent="0.2">
      <c r="A11" s="80" t="s">
        <v>287</v>
      </c>
      <c r="B11" s="80"/>
      <c r="C11" s="359"/>
      <c r="D11" s="286" t="str">
        <f>IF(SUM(D12:D300)&gt;0,SUM(D12:D300),"")</f>
        <v/>
      </c>
      <c r="E11" s="287" t="str">
        <f t="shared" ref="E11:J11" si="0">IF(SUM(E12:E300)&gt;0,SUM(E12:E300),"")</f>
        <v/>
      </c>
      <c r="F11" s="287" t="str">
        <f t="shared" si="0"/>
        <v/>
      </c>
      <c r="G11" s="287" t="str">
        <f t="shared" si="0"/>
        <v/>
      </c>
      <c r="H11" s="287" t="str">
        <f t="shared" si="0"/>
        <v/>
      </c>
      <c r="I11" s="287" t="str">
        <f t="shared" si="0"/>
        <v/>
      </c>
      <c r="J11" s="287" t="str">
        <f t="shared" si="0"/>
        <v/>
      </c>
    </row>
    <row r="12" spans="1:12" x14ac:dyDescent="0.2">
      <c r="A12" s="376"/>
      <c r="B12" s="68" t="str">
        <f>IF(A12&lt;&gt;"",IFERROR(VLOOKUP(A12,L!$J$11:$K$260,2,FALSE),"Eingabeart wurde geändert"),"")</f>
        <v/>
      </c>
      <c r="C12" s="360"/>
      <c r="D12" s="92"/>
      <c r="E12" s="196"/>
      <c r="F12" s="196"/>
      <c r="G12" s="196"/>
      <c r="H12" s="196"/>
      <c r="I12" s="196"/>
      <c r="J12" s="196"/>
      <c r="K12" s="213" t="str">
        <f>IF(G12&gt;F12,"Die Einspeisezählpunkte müssen in den Zählpunkten enthalten sein.","")</f>
        <v/>
      </c>
    </row>
    <row r="13" spans="1:12" x14ac:dyDescent="0.2">
      <c r="A13" s="376"/>
      <c r="B13" s="69" t="str">
        <f>IF(A13&lt;&gt;"",IFERROR(VLOOKUP(A13,L!$J$11:$K$260,2,FALSE),"Eingabeart wurde geändert"),"")</f>
        <v/>
      </c>
      <c r="C13" s="361"/>
      <c r="D13" s="174"/>
      <c r="E13" s="197"/>
      <c r="F13" s="197"/>
      <c r="G13" s="197"/>
      <c r="H13" s="197"/>
      <c r="I13" s="197"/>
      <c r="J13" s="197"/>
      <c r="K13" s="213" t="str">
        <f t="shared" ref="K13:K76" si="1">IF(G13&gt;F13,"Die Einspeisezählpunkte müssen in den Zählpunkten enthalten sein.","")</f>
        <v/>
      </c>
    </row>
    <row r="14" spans="1:12" x14ac:dyDescent="0.2">
      <c r="A14" s="376"/>
      <c r="B14" s="69" t="str">
        <f>IF(A14&lt;&gt;"",IFERROR(VLOOKUP(A14,L!$J$11:$K$260,2,FALSE),"Eingabeart wurde geändert"),"")</f>
        <v/>
      </c>
      <c r="C14" s="361"/>
      <c r="D14" s="174"/>
      <c r="E14" s="197"/>
      <c r="F14" s="197"/>
      <c r="G14" s="197"/>
      <c r="H14" s="197"/>
      <c r="I14" s="197"/>
      <c r="J14" s="197"/>
      <c r="K14" s="213" t="str">
        <f t="shared" si="1"/>
        <v/>
      </c>
    </row>
    <row r="15" spans="1:12" x14ac:dyDescent="0.2">
      <c r="A15" s="376"/>
      <c r="B15" s="69" t="str">
        <f>IF(A15&lt;&gt;"",IFERROR(VLOOKUP(A15,L!$J$11:$K$260,2,FALSE),"Eingabeart wurde geändert"),"")</f>
        <v/>
      </c>
      <c r="C15" s="361"/>
      <c r="D15" s="174"/>
      <c r="E15" s="197"/>
      <c r="F15" s="197"/>
      <c r="G15" s="197"/>
      <c r="H15" s="197"/>
      <c r="I15" s="197"/>
      <c r="J15" s="197"/>
      <c r="K15" s="213" t="str">
        <f t="shared" si="1"/>
        <v/>
      </c>
    </row>
    <row r="16" spans="1:12" x14ac:dyDescent="0.2">
      <c r="A16" s="376"/>
      <c r="B16" s="69" t="str">
        <f>IF(A16&lt;&gt;"",IFERROR(VLOOKUP(A16,L!$J$11:$K$260,2,FALSE),"Eingabeart wurde geändert"),"")</f>
        <v/>
      </c>
      <c r="C16" s="361"/>
      <c r="D16" s="174"/>
      <c r="E16" s="197"/>
      <c r="F16" s="197"/>
      <c r="G16" s="197"/>
      <c r="H16" s="197"/>
      <c r="I16" s="197"/>
      <c r="J16" s="197"/>
      <c r="K16" s="213" t="str">
        <f t="shared" si="1"/>
        <v/>
      </c>
    </row>
    <row r="17" spans="1:11" x14ac:dyDescent="0.2">
      <c r="A17" s="376"/>
      <c r="B17" s="69" t="str">
        <f>IF(A17&lt;&gt;"",IFERROR(VLOOKUP(A17,L!$J$11:$K$260,2,FALSE),"Eingabeart wurde geändert"),"")</f>
        <v/>
      </c>
      <c r="C17" s="361"/>
      <c r="D17" s="174"/>
      <c r="E17" s="197"/>
      <c r="F17" s="197"/>
      <c r="G17" s="197"/>
      <c r="H17" s="197"/>
      <c r="I17" s="197"/>
      <c r="J17" s="197"/>
      <c r="K17" s="213" t="str">
        <f t="shared" si="1"/>
        <v/>
      </c>
    </row>
    <row r="18" spans="1:11" x14ac:dyDescent="0.2">
      <c r="A18" s="376"/>
      <c r="B18" s="69" t="str">
        <f>IF(A18&lt;&gt;"",IFERROR(VLOOKUP(A18,L!$J$11:$K$260,2,FALSE),"Eingabeart wurde geändert"),"")</f>
        <v/>
      </c>
      <c r="C18" s="361"/>
      <c r="D18" s="174"/>
      <c r="E18" s="197"/>
      <c r="F18" s="197"/>
      <c r="G18" s="197"/>
      <c r="H18" s="197"/>
      <c r="I18" s="197"/>
      <c r="J18" s="197"/>
      <c r="K18" s="213" t="str">
        <f t="shared" si="1"/>
        <v/>
      </c>
    </row>
    <row r="19" spans="1:11" x14ac:dyDescent="0.2">
      <c r="A19" s="376"/>
      <c r="B19" s="69" t="str">
        <f>IF(A19&lt;&gt;"",IFERROR(VLOOKUP(A19,L!$J$11:$K$260,2,FALSE),"Eingabeart wurde geändert"),"")</f>
        <v/>
      </c>
      <c r="C19" s="361"/>
      <c r="D19" s="174"/>
      <c r="E19" s="197"/>
      <c r="F19" s="197"/>
      <c r="G19" s="197"/>
      <c r="H19" s="197"/>
      <c r="I19" s="197"/>
      <c r="J19" s="197"/>
      <c r="K19" s="213" t="str">
        <f t="shared" si="1"/>
        <v/>
      </c>
    </row>
    <row r="20" spans="1:11" x14ac:dyDescent="0.2">
      <c r="A20" s="376"/>
      <c r="B20" s="69" t="str">
        <f>IF(A20&lt;&gt;"",IFERROR(VLOOKUP(A20,L!$J$11:$K$260,2,FALSE),"Eingabeart wurde geändert"),"")</f>
        <v/>
      </c>
      <c r="C20" s="361"/>
      <c r="D20" s="174"/>
      <c r="E20" s="197"/>
      <c r="F20" s="197"/>
      <c r="G20" s="197"/>
      <c r="H20" s="197"/>
      <c r="I20" s="197"/>
      <c r="J20" s="197"/>
      <c r="K20" s="213" t="str">
        <f t="shared" si="1"/>
        <v/>
      </c>
    </row>
    <row r="21" spans="1:11" x14ac:dyDescent="0.2">
      <c r="A21" s="376"/>
      <c r="B21" s="69" t="str">
        <f>IF(A21&lt;&gt;"",IFERROR(VLOOKUP(A21,L!$J$11:$K$260,2,FALSE),"Eingabeart wurde geändert"),"")</f>
        <v/>
      </c>
      <c r="C21" s="361"/>
      <c r="D21" s="174"/>
      <c r="E21" s="197"/>
      <c r="F21" s="197"/>
      <c r="G21" s="197"/>
      <c r="H21" s="197"/>
      <c r="I21" s="197"/>
      <c r="J21" s="197"/>
      <c r="K21" s="213" t="str">
        <f t="shared" si="1"/>
        <v/>
      </c>
    </row>
    <row r="22" spans="1:11" x14ac:dyDescent="0.2">
      <c r="A22" s="376"/>
      <c r="B22" s="69" t="str">
        <f>IF(A22&lt;&gt;"",IFERROR(VLOOKUP(A22,L!$J$11:$K$260,2,FALSE),"Eingabeart wurde geändert"),"")</f>
        <v/>
      </c>
      <c r="C22" s="361"/>
      <c r="D22" s="174"/>
      <c r="E22" s="197"/>
      <c r="F22" s="197"/>
      <c r="G22" s="197"/>
      <c r="H22" s="197"/>
      <c r="I22" s="197"/>
      <c r="J22" s="197"/>
      <c r="K22" s="213" t="str">
        <f t="shared" si="1"/>
        <v/>
      </c>
    </row>
    <row r="23" spans="1:11" x14ac:dyDescent="0.2">
      <c r="A23" s="376"/>
      <c r="B23" s="69" t="str">
        <f>IF(A23&lt;&gt;"",IFERROR(VLOOKUP(A23,L!$J$11:$K$260,2,FALSE),"Eingabeart wurde geändert"),"")</f>
        <v/>
      </c>
      <c r="C23" s="361"/>
      <c r="D23" s="174"/>
      <c r="E23" s="197"/>
      <c r="F23" s="197"/>
      <c r="G23" s="197"/>
      <c r="H23" s="197"/>
      <c r="I23" s="197"/>
      <c r="J23" s="197"/>
      <c r="K23" s="213" t="str">
        <f t="shared" si="1"/>
        <v/>
      </c>
    </row>
    <row r="24" spans="1:11" x14ac:dyDescent="0.2">
      <c r="A24" s="376"/>
      <c r="B24" s="69" t="str">
        <f>IF(A24&lt;&gt;"",IFERROR(VLOOKUP(A24,L!$J$11:$K$260,2,FALSE),"Eingabeart wurde geändert"),"")</f>
        <v/>
      </c>
      <c r="C24" s="361"/>
      <c r="D24" s="174"/>
      <c r="E24" s="197"/>
      <c r="F24" s="197"/>
      <c r="G24" s="197"/>
      <c r="H24" s="197"/>
      <c r="I24" s="197"/>
      <c r="J24" s="197"/>
      <c r="K24" s="213" t="str">
        <f t="shared" si="1"/>
        <v/>
      </c>
    </row>
    <row r="25" spans="1:11" x14ac:dyDescent="0.2">
      <c r="A25" s="376"/>
      <c r="B25" s="69" t="str">
        <f>IF(A25&lt;&gt;"",IFERROR(VLOOKUP(A25,L!$J$11:$K$260,2,FALSE),"Eingabeart wurde geändert"),"")</f>
        <v/>
      </c>
      <c r="C25" s="361"/>
      <c r="D25" s="174"/>
      <c r="E25" s="197"/>
      <c r="F25" s="197"/>
      <c r="G25" s="197"/>
      <c r="H25" s="197"/>
      <c r="I25" s="197"/>
      <c r="J25" s="197"/>
      <c r="K25" s="213" t="str">
        <f t="shared" si="1"/>
        <v/>
      </c>
    </row>
    <row r="26" spans="1:11" x14ac:dyDescent="0.2">
      <c r="A26" s="376"/>
      <c r="B26" s="69" t="str">
        <f>IF(A26&lt;&gt;"",IFERROR(VLOOKUP(A26,L!$J$11:$K$260,2,FALSE),"Eingabeart wurde geändert"),"")</f>
        <v/>
      </c>
      <c r="C26" s="361"/>
      <c r="D26" s="174"/>
      <c r="E26" s="197"/>
      <c r="F26" s="197"/>
      <c r="G26" s="197"/>
      <c r="H26" s="197"/>
      <c r="I26" s="197"/>
      <c r="J26" s="197"/>
      <c r="K26" s="213" t="str">
        <f t="shared" si="1"/>
        <v/>
      </c>
    </row>
    <row r="27" spans="1:11" x14ac:dyDescent="0.2">
      <c r="A27" s="376"/>
      <c r="B27" s="69" t="str">
        <f>IF(A27&lt;&gt;"",IFERROR(VLOOKUP(A27,L!$J$11:$K$260,2,FALSE),"Eingabeart wurde geändert"),"")</f>
        <v/>
      </c>
      <c r="C27" s="361"/>
      <c r="D27" s="174"/>
      <c r="E27" s="197"/>
      <c r="F27" s="197"/>
      <c r="G27" s="197"/>
      <c r="H27" s="197"/>
      <c r="I27" s="197"/>
      <c r="J27" s="197"/>
      <c r="K27" s="213" t="str">
        <f t="shared" si="1"/>
        <v/>
      </c>
    </row>
    <row r="28" spans="1:11" x14ac:dyDescent="0.2">
      <c r="A28" s="376"/>
      <c r="B28" s="69" t="str">
        <f>IF(A28&lt;&gt;"",IFERROR(VLOOKUP(A28,L!$J$11:$K$260,2,FALSE),"Eingabeart wurde geändert"),"")</f>
        <v/>
      </c>
      <c r="C28" s="361"/>
      <c r="D28" s="174"/>
      <c r="E28" s="197"/>
      <c r="F28" s="197"/>
      <c r="G28" s="197"/>
      <c r="H28" s="197"/>
      <c r="I28" s="197"/>
      <c r="J28" s="197"/>
      <c r="K28" s="213" t="str">
        <f t="shared" si="1"/>
        <v/>
      </c>
    </row>
    <row r="29" spans="1:11" x14ac:dyDescent="0.2">
      <c r="A29" s="376"/>
      <c r="B29" s="69" t="str">
        <f>IF(A29&lt;&gt;"",IFERROR(VLOOKUP(A29,L!$J$11:$K$260,2,FALSE),"Eingabeart wurde geändert"),"")</f>
        <v/>
      </c>
      <c r="C29" s="361"/>
      <c r="D29" s="174"/>
      <c r="E29" s="197"/>
      <c r="F29" s="197"/>
      <c r="G29" s="197"/>
      <c r="H29" s="197"/>
      <c r="I29" s="197"/>
      <c r="J29" s="197"/>
      <c r="K29" s="213" t="str">
        <f t="shared" si="1"/>
        <v/>
      </c>
    </row>
    <row r="30" spans="1:11" x14ac:dyDescent="0.2">
      <c r="A30" s="376"/>
      <c r="B30" s="69" t="str">
        <f>IF(A30&lt;&gt;"",IFERROR(VLOOKUP(A30,L!$J$11:$K$260,2,FALSE),"Eingabeart wurde geändert"),"")</f>
        <v/>
      </c>
      <c r="C30" s="361"/>
      <c r="D30" s="174"/>
      <c r="E30" s="197"/>
      <c r="F30" s="197"/>
      <c r="G30" s="197"/>
      <c r="H30" s="197"/>
      <c r="I30" s="197"/>
      <c r="J30" s="197"/>
      <c r="K30" s="213" t="str">
        <f t="shared" si="1"/>
        <v/>
      </c>
    </row>
    <row r="31" spans="1:11" x14ac:dyDescent="0.2">
      <c r="A31" s="376"/>
      <c r="B31" s="69" t="str">
        <f>IF(A31&lt;&gt;"",IFERROR(VLOOKUP(A31,L!$J$11:$K$260,2,FALSE),"Eingabeart wurde geändert"),"")</f>
        <v/>
      </c>
      <c r="C31" s="361"/>
      <c r="D31" s="174"/>
      <c r="E31" s="197"/>
      <c r="F31" s="197"/>
      <c r="G31" s="197"/>
      <c r="H31" s="197"/>
      <c r="I31" s="197"/>
      <c r="J31" s="197"/>
      <c r="K31" s="213" t="str">
        <f t="shared" si="1"/>
        <v/>
      </c>
    </row>
    <row r="32" spans="1:11" x14ac:dyDescent="0.2">
      <c r="A32" s="376"/>
      <c r="B32" s="69" t="str">
        <f>IF(A32&lt;&gt;"",IFERROR(VLOOKUP(A32,L!$J$11:$K$260,2,FALSE),"Eingabeart wurde geändert"),"")</f>
        <v/>
      </c>
      <c r="C32" s="361"/>
      <c r="D32" s="174"/>
      <c r="E32" s="197"/>
      <c r="F32" s="197"/>
      <c r="G32" s="197"/>
      <c r="H32" s="197"/>
      <c r="I32" s="197"/>
      <c r="J32" s="197"/>
      <c r="K32" s="213" t="str">
        <f t="shared" si="1"/>
        <v/>
      </c>
    </row>
    <row r="33" spans="1:11" x14ac:dyDescent="0.2">
      <c r="A33" s="376"/>
      <c r="B33" s="69" t="str">
        <f>IF(A33&lt;&gt;"",IFERROR(VLOOKUP(A33,L!$J$11:$K$260,2,FALSE),"Eingabeart wurde geändert"),"")</f>
        <v/>
      </c>
      <c r="C33" s="361"/>
      <c r="D33" s="174"/>
      <c r="E33" s="197"/>
      <c r="F33" s="197"/>
      <c r="G33" s="197"/>
      <c r="H33" s="197"/>
      <c r="I33" s="197"/>
      <c r="J33" s="197"/>
      <c r="K33" s="213" t="str">
        <f t="shared" si="1"/>
        <v/>
      </c>
    </row>
    <row r="34" spans="1:11" x14ac:dyDescent="0.2">
      <c r="A34" s="376"/>
      <c r="B34" s="69" t="str">
        <f>IF(A34&lt;&gt;"",IFERROR(VLOOKUP(A34,L!$J$11:$K$260,2,FALSE),"Eingabeart wurde geändert"),"")</f>
        <v/>
      </c>
      <c r="C34" s="361"/>
      <c r="D34" s="174"/>
      <c r="E34" s="197"/>
      <c r="F34" s="197"/>
      <c r="G34" s="197"/>
      <c r="H34" s="197"/>
      <c r="I34" s="197"/>
      <c r="J34" s="197"/>
      <c r="K34" s="213" t="str">
        <f t="shared" si="1"/>
        <v/>
      </c>
    </row>
    <row r="35" spans="1:11" x14ac:dyDescent="0.2">
      <c r="A35" s="376"/>
      <c r="B35" s="69" t="str">
        <f>IF(A35&lt;&gt;"",IFERROR(VLOOKUP(A35,L!$J$11:$K$260,2,FALSE),"Eingabeart wurde geändert"),"")</f>
        <v/>
      </c>
      <c r="C35" s="361"/>
      <c r="D35" s="174"/>
      <c r="E35" s="197"/>
      <c r="F35" s="197"/>
      <c r="G35" s="197"/>
      <c r="H35" s="197"/>
      <c r="I35" s="197"/>
      <c r="J35" s="197"/>
      <c r="K35" s="213" t="str">
        <f t="shared" si="1"/>
        <v/>
      </c>
    </row>
    <row r="36" spans="1:11" x14ac:dyDescent="0.2">
      <c r="A36" s="376"/>
      <c r="B36" s="69" t="str">
        <f>IF(A36&lt;&gt;"",IFERROR(VLOOKUP(A36,L!$J$11:$K$260,2,FALSE),"Eingabeart wurde geändert"),"")</f>
        <v/>
      </c>
      <c r="C36" s="361"/>
      <c r="D36" s="174"/>
      <c r="E36" s="197"/>
      <c r="F36" s="197"/>
      <c r="G36" s="197"/>
      <c r="H36" s="197"/>
      <c r="I36" s="197"/>
      <c r="J36" s="197"/>
      <c r="K36" s="213" t="str">
        <f t="shared" si="1"/>
        <v/>
      </c>
    </row>
    <row r="37" spans="1:11" x14ac:dyDescent="0.2">
      <c r="A37" s="376"/>
      <c r="B37" s="69" t="str">
        <f>IF(A37&lt;&gt;"",IFERROR(VLOOKUP(A37,L!$J$11:$K$260,2,FALSE),"Eingabeart wurde geändert"),"")</f>
        <v/>
      </c>
      <c r="C37" s="361"/>
      <c r="D37" s="174"/>
      <c r="E37" s="197"/>
      <c r="F37" s="197"/>
      <c r="G37" s="197"/>
      <c r="H37" s="197"/>
      <c r="I37" s="197"/>
      <c r="J37" s="197"/>
      <c r="K37" s="213" t="str">
        <f t="shared" si="1"/>
        <v/>
      </c>
    </row>
    <row r="38" spans="1:11" x14ac:dyDescent="0.2">
      <c r="A38" s="376"/>
      <c r="B38" s="69" t="str">
        <f>IF(A38&lt;&gt;"",IFERROR(VLOOKUP(A38,L!$J$11:$K$260,2,FALSE),"Eingabeart wurde geändert"),"")</f>
        <v/>
      </c>
      <c r="C38" s="361"/>
      <c r="D38" s="174"/>
      <c r="E38" s="197"/>
      <c r="F38" s="197"/>
      <c r="G38" s="197"/>
      <c r="H38" s="197"/>
      <c r="I38" s="197"/>
      <c r="J38" s="197"/>
      <c r="K38" s="213" t="str">
        <f t="shared" si="1"/>
        <v/>
      </c>
    </row>
    <row r="39" spans="1:11" x14ac:dyDescent="0.2">
      <c r="A39" s="376"/>
      <c r="B39" s="69" t="str">
        <f>IF(A39&lt;&gt;"",IFERROR(VLOOKUP(A39,L!$J$11:$K$260,2,FALSE),"Eingabeart wurde geändert"),"")</f>
        <v/>
      </c>
      <c r="C39" s="361"/>
      <c r="D39" s="174"/>
      <c r="E39" s="197"/>
      <c r="F39" s="197"/>
      <c r="G39" s="197"/>
      <c r="H39" s="197"/>
      <c r="I39" s="197"/>
      <c r="J39" s="197"/>
      <c r="K39" s="213" t="str">
        <f t="shared" si="1"/>
        <v/>
      </c>
    </row>
    <row r="40" spans="1:11" x14ac:dyDescent="0.2">
      <c r="A40" s="376"/>
      <c r="B40" s="69" t="str">
        <f>IF(A40&lt;&gt;"",IFERROR(VLOOKUP(A40,L!$J$11:$K$260,2,FALSE),"Eingabeart wurde geändert"),"")</f>
        <v/>
      </c>
      <c r="C40" s="361"/>
      <c r="D40" s="174"/>
      <c r="E40" s="197"/>
      <c r="F40" s="197"/>
      <c r="G40" s="197"/>
      <c r="H40" s="197"/>
      <c r="I40" s="197"/>
      <c r="J40" s="197"/>
      <c r="K40" s="213" t="str">
        <f t="shared" si="1"/>
        <v/>
      </c>
    </row>
    <row r="41" spans="1:11" x14ac:dyDescent="0.2">
      <c r="A41" s="376"/>
      <c r="B41" s="69" t="str">
        <f>IF(A41&lt;&gt;"",IFERROR(VLOOKUP(A41,L!$J$11:$K$260,2,FALSE),"Eingabeart wurde geändert"),"")</f>
        <v/>
      </c>
      <c r="C41" s="361"/>
      <c r="D41" s="174"/>
      <c r="E41" s="197"/>
      <c r="F41" s="197"/>
      <c r="G41" s="197"/>
      <c r="H41" s="197"/>
      <c r="I41" s="197"/>
      <c r="J41" s="197"/>
      <c r="K41" s="213" t="str">
        <f t="shared" si="1"/>
        <v/>
      </c>
    </row>
    <row r="42" spans="1:11" x14ac:dyDescent="0.2">
      <c r="A42" s="376"/>
      <c r="B42" s="69" t="str">
        <f>IF(A42&lt;&gt;"",IFERROR(VLOOKUP(A42,L!$J$11:$K$260,2,FALSE),"Eingabeart wurde geändert"),"")</f>
        <v/>
      </c>
      <c r="C42" s="361"/>
      <c r="D42" s="174"/>
      <c r="E42" s="197"/>
      <c r="F42" s="197"/>
      <c r="G42" s="197"/>
      <c r="H42" s="197"/>
      <c r="I42" s="197"/>
      <c r="J42" s="197"/>
      <c r="K42" s="213" t="str">
        <f t="shared" si="1"/>
        <v/>
      </c>
    </row>
    <row r="43" spans="1:11" x14ac:dyDescent="0.2">
      <c r="A43" s="376"/>
      <c r="B43" s="69" t="str">
        <f>IF(A43&lt;&gt;"",IFERROR(VLOOKUP(A43,L!$J$11:$K$260,2,FALSE),"Eingabeart wurde geändert"),"")</f>
        <v/>
      </c>
      <c r="C43" s="361"/>
      <c r="D43" s="174"/>
      <c r="E43" s="197"/>
      <c r="F43" s="197"/>
      <c r="G43" s="197"/>
      <c r="H43" s="197"/>
      <c r="I43" s="197"/>
      <c r="J43" s="197"/>
      <c r="K43" s="213" t="str">
        <f t="shared" si="1"/>
        <v/>
      </c>
    </row>
    <row r="44" spans="1:11" x14ac:dyDescent="0.2">
      <c r="A44" s="376"/>
      <c r="B44" s="69" t="str">
        <f>IF(A44&lt;&gt;"",IFERROR(VLOOKUP(A44,L!$J$11:$K$260,2,FALSE),"Eingabeart wurde geändert"),"")</f>
        <v/>
      </c>
      <c r="C44" s="361"/>
      <c r="D44" s="174"/>
      <c r="E44" s="197"/>
      <c r="F44" s="197"/>
      <c r="G44" s="197"/>
      <c r="H44" s="197"/>
      <c r="I44" s="197"/>
      <c r="J44" s="197"/>
      <c r="K44" s="213" t="str">
        <f t="shared" si="1"/>
        <v/>
      </c>
    </row>
    <row r="45" spans="1:11" x14ac:dyDescent="0.2">
      <c r="A45" s="376"/>
      <c r="B45" s="69" t="str">
        <f>IF(A45&lt;&gt;"",IFERROR(VLOOKUP(A45,L!$J$11:$K$260,2,FALSE),"Eingabeart wurde geändert"),"")</f>
        <v/>
      </c>
      <c r="C45" s="361"/>
      <c r="D45" s="174"/>
      <c r="E45" s="197"/>
      <c r="F45" s="197"/>
      <c r="G45" s="197"/>
      <c r="H45" s="197"/>
      <c r="I45" s="197"/>
      <c r="J45" s="197"/>
      <c r="K45" s="213" t="str">
        <f t="shared" si="1"/>
        <v/>
      </c>
    </row>
    <row r="46" spans="1:11" x14ac:dyDescent="0.2">
      <c r="A46" s="376"/>
      <c r="B46" s="69" t="str">
        <f>IF(A46&lt;&gt;"",IFERROR(VLOOKUP(A46,L!$J$11:$K$260,2,FALSE),"Eingabeart wurde geändert"),"")</f>
        <v/>
      </c>
      <c r="C46" s="361"/>
      <c r="D46" s="174"/>
      <c r="E46" s="197"/>
      <c r="F46" s="197"/>
      <c r="G46" s="197"/>
      <c r="H46" s="197"/>
      <c r="I46" s="197"/>
      <c r="J46" s="197"/>
      <c r="K46" s="213" t="str">
        <f t="shared" si="1"/>
        <v/>
      </c>
    </row>
    <row r="47" spans="1:11" x14ac:dyDescent="0.2">
      <c r="A47" s="376"/>
      <c r="B47" s="69" t="str">
        <f>IF(A47&lt;&gt;"",IFERROR(VLOOKUP(A47,L!$J$11:$K$260,2,FALSE),"Eingabeart wurde geändert"),"")</f>
        <v/>
      </c>
      <c r="C47" s="361"/>
      <c r="D47" s="174"/>
      <c r="E47" s="197"/>
      <c r="F47" s="197"/>
      <c r="G47" s="197"/>
      <c r="H47" s="197"/>
      <c r="I47" s="197"/>
      <c r="J47" s="197"/>
      <c r="K47" s="213" t="str">
        <f t="shared" si="1"/>
        <v/>
      </c>
    </row>
    <row r="48" spans="1:11" x14ac:dyDescent="0.2">
      <c r="A48" s="376"/>
      <c r="B48" s="69" t="str">
        <f>IF(A48&lt;&gt;"",IFERROR(VLOOKUP(A48,L!$J$11:$K$260,2,FALSE),"Eingabeart wurde geändert"),"")</f>
        <v/>
      </c>
      <c r="C48" s="361"/>
      <c r="D48" s="174"/>
      <c r="E48" s="197"/>
      <c r="F48" s="197"/>
      <c r="G48" s="197"/>
      <c r="H48" s="197"/>
      <c r="I48" s="197"/>
      <c r="J48" s="197"/>
      <c r="K48" s="213" t="str">
        <f t="shared" si="1"/>
        <v/>
      </c>
    </row>
    <row r="49" spans="1:11" x14ac:dyDescent="0.2">
      <c r="A49" s="376"/>
      <c r="B49" s="69" t="str">
        <f>IF(A49&lt;&gt;"",IFERROR(VLOOKUP(A49,L!$J$11:$K$260,2,FALSE),"Eingabeart wurde geändert"),"")</f>
        <v/>
      </c>
      <c r="C49" s="361"/>
      <c r="D49" s="174"/>
      <c r="E49" s="197"/>
      <c r="F49" s="197"/>
      <c r="G49" s="197"/>
      <c r="H49" s="197"/>
      <c r="I49" s="197"/>
      <c r="J49" s="197"/>
      <c r="K49" s="213" t="str">
        <f t="shared" si="1"/>
        <v/>
      </c>
    </row>
    <row r="50" spans="1:11" x14ac:dyDescent="0.2">
      <c r="A50" s="376"/>
      <c r="B50" s="69" t="str">
        <f>IF(A50&lt;&gt;"",IFERROR(VLOOKUP(A50,L!$J$11:$K$260,2,FALSE),"Eingabeart wurde geändert"),"")</f>
        <v/>
      </c>
      <c r="C50" s="361"/>
      <c r="D50" s="174"/>
      <c r="E50" s="197"/>
      <c r="F50" s="197"/>
      <c r="G50" s="197"/>
      <c r="H50" s="197"/>
      <c r="I50" s="197"/>
      <c r="J50" s="197"/>
      <c r="K50" s="213" t="str">
        <f t="shared" si="1"/>
        <v/>
      </c>
    </row>
    <row r="51" spans="1:11" x14ac:dyDescent="0.2">
      <c r="A51" s="376"/>
      <c r="B51" s="69" t="str">
        <f>IF(A51&lt;&gt;"",IFERROR(VLOOKUP(A51,L!$J$11:$K$260,2,FALSE),"Eingabeart wurde geändert"),"")</f>
        <v/>
      </c>
      <c r="C51" s="361"/>
      <c r="D51" s="174"/>
      <c r="E51" s="197"/>
      <c r="F51" s="197"/>
      <c r="G51" s="197"/>
      <c r="H51" s="197"/>
      <c r="I51" s="197"/>
      <c r="J51" s="197"/>
      <c r="K51" s="213" t="str">
        <f t="shared" si="1"/>
        <v/>
      </c>
    </row>
    <row r="52" spans="1:11" x14ac:dyDescent="0.2">
      <c r="A52" s="376"/>
      <c r="B52" s="69" t="str">
        <f>IF(A52&lt;&gt;"",IFERROR(VLOOKUP(A52,L!$J$11:$K$260,2,FALSE),"Eingabeart wurde geändert"),"")</f>
        <v/>
      </c>
      <c r="C52" s="361"/>
      <c r="D52" s="174"/>
      <c r="E52" s="197"/>
      <c r="F52" s="197"/>
      <c r="G52" s="197"/>
      <c r="H52" s="197"/>
      <c r="I52" s="197"/>
      <c r="J52" s="197"/>
      <c r="K52" s="213" t="str">
        <f t="shared" si="1"/>
        <v/>
      </c>
    </row>
    <row r="53" spans="1:11" x14ac:dyDescent="0.2">
      <c r="A53" s="376"/>
      <c r="B53" s="69" t="str">
        <f>IF(A53&lt;&gt;"",IFERROR(VLOOKUP(A53,L!$J$11:$K$260,2,FALSE),"Eingabeart wurde geändert"),"")</f>
        <v/>
      </c>
      <c r="C53" s="361"/>
      <c r="D53" s="174"/>
      <c r="E53" s="197"/>
      <c r="F53" s="197"/>
      <c r="G53" s="197"/>
      <c r="H53" s="197"/>
      <c r="I53" s="197"/>
      <c r="J53" s="197"/>
      <c r="K53" s="213" t="str">
        <f t="shared" si="1"/>
        <v/>
      </c>
    </row>
    <row r="54" spans="1:11" x14ac:dyDescent="0.2">
      <c r="A54" s="376"/>
      <c r="B54" s="69" t="str">
        <f>IF(A54&lt;&gt;"",IFERROR(VLOOKUP(A54,L!$J$11:$K$260,2,FALSE),"Eingabeart wurde geändert"),"")</f>
        <v/>
      </c>
      <c r="C54" s="361"/>
      <c r="D54" s="174"/>
      <c r="E54" s="197"/>
      <c r="F54" s="197"/>
      <c r="G54" s="197"/>
      <c r="H54" s="197"/>
      <c r="I54" s="197"/>
      <c r="J54" s="197"/>
      <c r="K54" s="213" t="str">
        <f t="shared" si="1"/>
        <v/>
      </c>
    </row>
    <row r="55" spans="1:11" x14ac:dyDescent="0.2">
      <c r="A55" s="376"/>
      <c r="B55" s="69" t="str">
        <f>IF(A55&lt;&gt;"",IFERROR(VLOOKUP(A55,L!$J$11:$K$260,2,FALSE),"Eingabeart wurde geändert"),"")</f>
        <v/>
      </c>
      <c r="C55" s="361"/>
      <c r="D55" s="174"/>
      <c r="E55" s="197"/>
      <c r="F55" s="197"/>
      <c r="G55" s="197"/>
      <c r="H55" s="197"/>
      <c r="I55" s="197"/>
      <c r="J55" s="197"/>
      <c r="K55" s="213" t="str">
        <f t="shared" si="1"/>
        <v/>
      </c>
    </row>
    <row r="56" spans="1:11" x14ac:dyDescent="0.2">
      <c r="A56" s="376"/>
      <c r="B56" s="69" t="str">
        <f>IF(A56&lt;&gt;"",IFERROR(VLOOKUP(A56,L!$J$11:$K$260,2,FALSE),"Eingabeart wurde geändert"),"")</f>
        <v/>
      </c>
      <c r="C56" s="361"/>
      <c r="D56" s="174"/>
      <c r="E56" s="197"/>
      <c r="F56" s="197"/>
      <c r="G56" s="197"/>
      <c r="H56" s="197"/>
      <c r="I56" s="197"/>
      <c r="J56" s="197"/>
      <c r="K56" s="213" t="str">
        <f t="shared" si="1"/>
        <v/>
      </c>
    </row>
    <row r="57" spans="1:11" x14ac:dyDescent="0.2">
      <c r="A57" s="376"/>
      <c r="B57" s="69" t="str">
        <f>IF(A57&lt;&gt;"",IFERROR(VLOOKUP(A57,L!$J$11:$K$260,2,FALSE),"Eingabeart wurde geändert"),"")</f>
        <v/>
      </c>
      <c r="C57" s="361"/>
      <c r="D57" s="174"/>
      <c r="E57" s="197"/>
      <c r="F57" s="197"/>
      <c r="G57" s="197"/>
      <c r="H57" s="197"/>
      <c r="I57" s="197"/>
      <c r="J57" s="197"/>
      <c r="K57" s="213" t="str">
        <f t="shared" si="1"/>
        <v/>
      </c>
    </row>
    <row r="58" spans="1:11" x14ac:dyDescent="0.2">
      <c r="A58" s="376"/>
      <c r="B58" s="69" t="str">
        <f>IF(A58&lt;&gt;"",IFERROR(VLOOKUP(A58,L!$J$11:$K$260,2,FALSE),"Eingabeart wurde geändert"),"")</f>
        <v/>
      </c>
      <c r="C58" s="361"/>
      <c r="D58" s="174"/>
      <c r="E58" s="197"/>
      <c r="F58" s="197"/>
      <c r="G58" s="197"/>
      <c r="H58" s="197"/>
      <c r="I58" s="197"/>
      <c r="J58" s="197"/>
      <c r="K58" s="213" t="str">
        <f t="shared" si="1"/>
        <v/>
      </c>
    </row>
    <row r="59" spans="1:11" x14ac:dyDescent="0.2">
      <c r="A59" s="376"/>
      <c r="B59" s="69" t="str">
        <f>IF(A59&lt;&gt;"",IFERROR(VLOOKUP(A59,L!$J$11:$K$260,2,FALSE),"Eingabeart wurde geändert"),"")</f>
        <v/>
      </c>
      <c r="C59" s="361"/>
      <c r="D59" s="174"/>
      <c r="E59" s="197"/>
      <c r="F59" s="197"/>
      <c r="G59" s="197"/>
      <c r="H59" s="197"/>
      <c r="I59" s="197"/>
      <c r="J59" s="197"/>
      <c r="K59" s="213" t="str">
        <f t="shared" si="1"/>
        <v/>
      </c>
    </row>
    <row r="60" spans="1:11" x14ac:dyDescent="0.2">
      <c r="A60" s="376"/>
      <c r="B60" s="69" t="str">
        <f>IF(A60&lt;&gt;"",IFERROR(VLOOKUP(A60,L!$J$11:$K$260,2,FALSE),"Eingabeart wurde geändert"),"")</f>
        <v/>
      </c>
      <c r="C60" s="361"/>
      <c r="D60" s="174"/>
      <c r="E60" s="197"/>
      <c r="F60" s="197"/>
      <c r="G60" s="197"/>
      <c r="H60" s="197"/>
      <c r="I60" s="197"/>
      <c r="J60" s="197"/>
      <c r="K60" s="213" t="str">
        <f t="shared" si="1"/>
        <v/>
      </c>
    </row>
    <row r="61" spans="1:11" x14ac:dyDescent="0.2">
      <c r="A61" s="376"/>
      <c r="B61" s="69" t="str">
        <f>IF(A61&lt;&gt;"",IFERROR(VLOOKUP(A61,L!$J$11:$K$260,2,FALSE),"Eingabeart wurde geändert"),"")</f>
        <v/>
      </c>
      <c r="C61" s="361"/>
      <c r="D61" s="174"/>
      <c r="E61" s="197"/>
      <c r="F61" s="197"/>
      <c r="G61" s="197"/>
      <c r="H61" s="197"/>
      <c r="I61" s="197"/>
      <c r="J61" s="197"/>
      <c r="K61" s="213" t="str">
        <f t="shared" si="1"/>
        <v/>
      </c>
    </row>
    <row r="62" spans="1:11" x14ac:dyDescent="0.2">
      <c r="A62" s="376"/>
      <c r="B62" s="69" t="str">
        <f>IF(A62&lt;&gt;"",IFERROR(VLOOKUP(A62,L!$J$11:$K$260,2,FALSE),"Eingabeart wurde geändert"),"")</f>
        <v/>
      </c>
      <c r="C62" s="361"/>
      <c r="D62" s="174"/>
      <c r="E62" s="197"/>
      <c r="F62" s="197"/>
      <c r="G62" s="197"/>
      <c r="H62" s="197"/>
      <c r="I62" s="197"/>
      <c r="J62" s="197"/>
      <c r="K62" s="213" t="str">
        <f t="shared" si="1"/>
        <v/>
      </c>
    </row>
    <row r="63" spans="1:11" x14ac:dyDescent="0.2">
      <c r="A63" s="376"/>
      <c r="B63" s="69" t="str">
        <f>IF(A63&lt;&gt;"",IFERROR(VLOOKUP(A63,L!$J$11:$K$260,2,FALSE),"Eingabeart wurde geändert"),"")</f>
        <v/>
      </c>
      <c r="C63" s="361"/>
      <c r="D63" s="174"/>
      <c r="E63" s="197"/>
      <c r="F63" s="197"/>
      <c r="G63" s="197"/>
      <c r="H63" s="197"/>
      <c r="I63" s="197"/>
      <c r="J63" s="197"/>
      <c r="K63" s="213" t="str">
        <f t="shared" si="1"/>
        <v/>
      </c>
    </row>
    <row r="64" spans="1:11" x14ac:dyDescent="0.2">
      <c r="A64" s="376"/>
      <c r="B64" s="69" t="str">
        <f>IF(A64&lt;&gt;"",IFERROR(VLOOKUP(A64,L!$J$11:$K$260,2,FALSE),"Eingabeart wurde geändert"),"")</f>
        <v/>
      </c>
      <c r="C64" s="361"/>
      <c r="D64" s="174"/>
      <c r="E64" s="197"/>
      <c r="F64" s="197"/>
      <c r="G64" s="197"/>
      <c r="H64" s="197"/>
      <c r="I64" s="197"/>
      <c r="J64" s="197"/>
      <c r="K64" s="213" t="str">
        <f t="shared" si="1"/>
        <v/>
      </c>
    </row>
    <row r="65" spans="1:11" x14ac:dyDescent="0.2">
      <c r="A65" s="376"/>
      <c r="B65" s="69" t="str">
        <f>IF(A65&lt;&gt;"",IFERROR(VLOOKUP(A65,L!$J$11:$K$260,2,FALSE),"Eingabeart wurde geändert"),"")</f>
        <v/>
      </c>
      <c r="C65" s="361"/>
      <c r="D65" s="174"/>
      <c r="E65" s="197"/>
      <c r="F65" s="197"/>
      <c r="G65" s="197"/>
      <c r="H65" s="197"/>
      <c r="I65" s="197"/>
      <c r="J65" s="197"/>
      <c r="K65" s="213" t="str">
        <f t="shared" si="1"/>
        <v/>
      </c>
    </row>
    <row r="66" spans="1:11" x14ac:dyDescent="0.2">
      <c r="A66" s="376"/>
      <c r="B66" s="69" t="str">
        <f>IF(A66&lt;&gt;"",IFERROR(VLOOKUP(A66,L!$J$11:$K$260,2,FALSE),"Eingabeart wurde geändert"),"")</f>
        <v/>
      </c>
      <c r="C66" s="361"/>
      <c r="D66" s="174"/>
      <c r="E66" s="197"/>
      <c r="F66" s="197"/>
      <c r="G66" s="197"/>
      <c r="H66" s="197"/>
      <c r="I66" s="197"/>
      <c r="J66" s="197"/>
      <c r="K66" s="213" t="str">
        <f t="shared" si="1"/>
        <v/>
      </c>
    </row>
    <row r="67" spans="1:11" x14ac:dyDescent="0.2">
      <c r="A67" s="376"/>
      <c r="B67" s="69" t="str">
        <f>IF(A67&lt;&gt;"",IFERROR(VLOOKUP(A67,L!$J$11:$K$260,2,FALSE),"Eingabeart wurde geändert"),"")</f>
        <v/>
      </c>
      <c r="C67" s="361"/>
      <c r="D67" s="174"/>
      <c r="E67" s="197"/>
      <c r="F67" s="197"/>
      <c r="G67" s="197"/>
      <c r="H67" s="197"/>
      <c r="I67" s="197"/>
      <c r="J67" s="197"/>
      <c r="K67" s="213" t="str">
        <f t="shared" si="1"/>
        <v/>
      </c>
    </row>
    <row r="68" spans="1:11" x14ac:dyDescent="0.2">
      <c r="A68" s="376"/>
      <c r="B68" s="69" t="str">
        <f>IF(A68&lt;&gt;"",IFERROR(VLOOKUP(A68,L!$J$11:$K$260,2,FALSE),"Eingabeart wurde geändert"),"")</f>
        <v/>
      </c>
      <c r="C68" s="361"/>
      <c r="D68" s="174"/>
      <c r="E68" s="197"/>
      <c r="F68" s="197"/>
      <c r="G68" s="197"/>
      <c r="H68" s="197"/>
      <c r="I68" s="197"/>
      <c r="J68" s="197"/>
      <c r="K68" s="213" t="str">
        <f t="shared" si="1"/>
        <v/>
      </c>
    </row>
    <row r="69" spans="1:11" x14ac:dyDescent="0.2">
      <c r="A69" s="376"/>
      <c r="B69" s="69" t="str">
        <f>IF(A69&lt;&gt;"",IFERROR(VLOOKUP(A69,L!$J$11:$K$260,2,FALSE),"Eingabeart wurde geändert"),"")</f>
        <v/>
      </c>
      <c r="C69" s="361"/>
      <c r="D69" s="174"/>
      <c r="E69" s="197"/>
      <c r="F69" s="197"/>
      <c r="G69" s="197"/>
      <c r="H69" s="197"/>
      <c r="I69" s="197"/>
      <c r="J69" s="197"/>
      <c r="K69" s="213" t="str">
        <f t="shared" si="1"/>
        <v/>
      </c>
    </row>
    <row r="70" spans="1:11" x14ac:dyDescent="0.2">
      <c r="A70" s="376"/>
      <c r="B70" s="69" t="str">
        <f>IF(A70&lt;&gt;"",IFERROR(VLOOKUP(A70,L!$J$11:$K$260,2,FALSE),"Eingabeart wurde geändert"),"")</f>
        <v/>
      </c>
      <c r="C70" s="361"/>
      <c r="D70" s="174"/>
      <c r="E70" s="197"/>
      <c r="F70" s="197"/>
      <c r="G70" s="197"/>
      <c r="H70" s="197"/>
      <c r="I70" s="197"/>
      <c r="J70" s="197"/>
      <c r="K70" s="213" t="str">
        <f t="shared" si="1"/>
        <v/>
      </c>
    </row>
    <row r="71" spans="1:11" x14ac:dyDescent="0.2">
      <c r="A71" s="376"/>
      <c r="B71" s="69" t="str">
        <f>IF(A71&lt;&gt;"",IFERROR(VLOOKUP(A71,L!$J$11:$K$260,2,FALSE),"Eingabeart wurde geändert"),"")</f>
        <v/>
      </c>
      <c r="C71" s="361"/>
      <c r="D71" s="174"/>
      <c r="E71" s="197"/>
      <c r="F71" s="197"/>
      <c r="G71" s="197"/>
      <c r="H71" s="197"/>
      <c r="I71" s="197"/>
      <c r="J71" s="197"/>
      <c r="K71" s="213" t="str">
        <f t="shared" si="1"/>
        <v/>
      </c>
    </row>
    <row r="72" spans="1:11" x14ac:dyDescent="0.2">
      <c r="A72" s="376"/>
      <c r="B72" s="69" t="str">
        <f>IF(A72&lt;&gt;"",IFERROR(VLOOKUP(A72,L!$J$11:$K$260,2,FALSE),"Eingabeart wurde geändert"),"")</f>
        <v/>
      </c>
      <c r="C72" s="361"/>
      <c r="D72" s="174"/>
      <c r="E72" s="197"/>
      <c r="F72" s="197"/>
      <c r="G72" s="197"/>
      <c r="H72" s="197"/>
      <c r="I72" s="197"/>
      <c r="J72" s="197"/>
      <c r="K72" s="213" t="str">
        <f t="shared" si="1"/>
        <v/>
      </c>
    </row>
    <row r="73" spans="1:11" x14ac:dyDescent="0.2">
      <c r="A73" s="376"/>
      <c r="B73" s="69" t="str">
        <f>IF(A73&lt;&gt;"",IFERROR(VLOOKUP(A73,L!$J$11:$K$260,2,FALSE),"Eingabeart wurde geändert"),"")</f>
        <v/>
      </c>
      <c r="C73" s="361"/>
      <c r="D73" s="174"/>
      <c r="E73" s="197"/>
      <c r="F73" s="197"/>
      <c r="G73" s="197"/>
      <c r="H73" s="197"/>
      <c r="I73" s="197"/>
      <c r="J73" s="197"/>
      <c r="K73" s="213" t="str">
        <f t="shared" si="1"/>
        <v/>
      </c>
    </row>
    <row r="74" spans="1:11" x14ac:dyDescent="0.2">
      <c r="A74" s="376"/>
      <c r="B74" s="69" t="str">
        <f>IF(A74&lt;&gt;"",IFERROR(VLOOKUP(A74,L!$J$11:$K$260,2,FALSE),"Eingabeart wurde geändert"),"")</f>
        <v/>
      </c>
      <c r="C74" s="361"/>
      <c r="D74" s="174"/>
      <c r="E74" s="197"/>
      <c r="F74" s="197"/>
      <c r="G74" s="197"/>
      <c r="H74" s="197"/>
      <c r="I74" s="197"/>
      <c r="J74" s="197"/>
      <c r="K74" s="213" t="str">
        <f t="shared" si="1"/>
        <v/>
      </c>
    </row>
    <row r="75" spans="1:11" x14ac:dyDescent="0.2">
      <c r="A75" s="376"/>
      <c r="B75" s="69" t="str">
        <f>IF(A75&lt;&gt;"",IFERROR(VLOOKUP(A75,L!$J$11:$K$260,2,FALSE),"Eingabeart wurde geändert"),"")</f>
        <v/>
      </c>
      <c r="C75" s="361"/>
      <c r="D75" s="174"/>
      <c r="E75" s="197"/>
      <c r="F75" s="197"/>
      <c r="G75" s="197"/>
      <c r="H75" s="197"/>
      <c r="I75" s="197"/>
      <c r="J75" s="197"/>
      <c r="K75" s="213" t="str">
        <f t="shared" si="1"/>
        <v/>
      </c>
    </row>
    <row r="76" spans="1:11" x14ac:dyDescent="0.2">
      <c r="A76" s="376"/>
      <c r="B76" s="69" t="str">
        <f>IF(A76&lt;&gt;"",IFERROR(VLOOKUP(A76,L!$J$11:$K$260,2,FALSE),"Eingabeart wurde geändert"),"")</f>
        <v/>
      </c>
      <c r="C76" s="361"/>
      <c r="D76" s="174"/>
      <c r="E76" s="197"/>
      <c r="F76" s="197"/>
      <c r="G76" s="197"/>
      <c r="H76" s="197"/>
      <c r="I76" s="197"/>
      <c r="J76" s="197"/>
      <c r="K76" s="213" t="str">
        <f t="shared" si="1"/>
        <v/>
      </c>
    </row>
    <row r="77" spans="1:11" x14ac:dyDescent="0.2">
      <c r="A77" s="376"/>
      <c r="B77" s="69" t="str">
        <f>IF(A77&lt;&gt;"",IFERROR(VLOOKUP(A77,L!$J$11:$K$260,2,FALSE),"Eingabeart wurde geändert"),"")</f>
        <v/>
      </c>
      <c r="C77" s="361"/>
      <c r="D77" s="174"/>
      <c r="E77" s="197"/>
      <c r="F77" s="197"/>
      <c r="G77" s="197"/>
      <c r="H77" s="197"/>
      <c r="I77" s="197"/>
      <c r="J77" s="197"/>
      <c r="K77" s="213" t="str">
        <f t="shared" ref="K77:K140" si="2">IF(G77&gt;F77,"Die Einspeisezählpunkte müssen in den Zählpunkten enthalten sein.","")</f>
        <v/>
      </c>
    </row>
    <row r="78" spans="1:11" x14ac:dyDescent="0.2">
      <c r="A78" s="376"/>
      <c r="B78" s="69" t="str">
        <f>IF(A78&lt;&gt;"",IFERROR(VLOOKUP(A78,L!$J$11:$K$260,2,FALSE),"Eingabeart wurde geändert"),"")</f>
        <v/>
      </c>
      <c r="C78" s="361"/>
      <c r="D78" s="174"/>
      <c r="E78" s="197"/>
      <c r="F78" s="197"/>
      <c r="G78" s="197"/>
      <c r="H78" s="197"/>
      <c r="I78" s="197"/>
      <c r="J78" s="197"/>
      <c r="K78" s="213" t="str">
        <f t="shared" si="2"/>
        <v/>
      </c>
    </row>
    <row r="79" spans="1:11" x14ac:dyDescent="0.2">
      <c r="A79" s="376"/>
      <c r="B79" s="69" t="str">
        <f>IF(A79&lt;&gt;"",IFERROR(VLOOKUP(A79,L!$J$11:$K$260,2,FALSE),"Eingabeart wurde geändert"),"")</f>
        <v/>
      </c>
      <c r="C79" s="361"/>
      <c r="D79" s="174"/>
      <c r="E79" s="197"/>
      <c r="F79" s="197"/>
      <c r="G79" s="197"/>
      <c r="H79" s="197"/>
      <c r="I79" s="197"/>
      <c r="J79" s="197"/>
      <c r="K79" s="213" t="str">
        <f t="shared" si="2"/>
        <v/>
      </c>
    </row>
    <row r="80" spans="1:11" x14ac:dyDescent="0.2">
      <c r="A80" s="376"/>
      <c r="B80" s="69" t="str">
        <f>IF(A80&lt;&gt;"",IFERROR(VLOOKUP(A80,L!$J$11:$K$260,2,FALSE),"Eingabeart wurde geändert"),"")</f>
        <v/>
      </c>
      <c r="C80" s="361"/>
      <c r="D80" s="174"/>
      <c r="E80" s="197"/>
      <c r="F80" s="197"/>
      <c r="G80" s="197"/>
      <c r="H80" s="197"/>
      <c r="I80" s="197"/>
      <c r="J80" s="197"/>
      <c r="K80" s="213" t="str">
        <f t="shared" si="2"/>
        <v/>
      </c>
    </row>
    <row r="81" spans="1:11" x14ac:dyDescent="0.2">
      <c r="A81" s="376"/>
      <c r="B81" s="69" t="str">
        <f>IF(A81&lt;&gt;"",IFERROR(VLOOKUP(A81,L!$J$11:$K$260,2,FALSE),"Eingabeart wurde geändert"),"")</f>
        <v/>
      </c>
      <c r="C81" s="361"/>
      <c r="D81" s="174"/>
      <c r="E81" s="197"/>
      <c r="F81" s="197"/>
      <c r="G81" s="197"/>
      <c r="H81" s="197"/>
      <c r="I81" s="197"/>
      <c r="J81" s="197"/>
      <c r="K81" s="213" t="str">
        <f t="shared" si="2"/>
        <v/>
      </c>
    </row>
    <row r="82" spans="1:11" x14ac:dyDescent="0.2">
      <c r="A82" s="376"/>
      <c r="B82" s="69" t="str">
        <f>IF(A82&lt;&gt;"",IFERROR(VLOOKUP(A82,L!$J$11:$K$260,2,FALSE),"Eingabeart wurde geändert"),"")</f>
        <v/>
      </c>
      <c r="C82" s="361"/>
      <c r="D82" s="174"/>
      <c r="E82" s="197"/>
      <c r="F82" s="197"/>
      <c r="G82" s="197"/>
      <c r="H82" s="197"/>
      <c r="I82" s="197"/>
      <c r="J82" s="197"/>
      <c r="K82" s="213" t="str">
        <f t="shared" si="2"/>
        <v/>
      </c>
    </row>
    <row r="83" spans="1:11" x14ac:dyDescent="0.2">
      <c r="A83" s="376"/>
      <c r="B83" s="69" t="str">
        <f>IF(A83&lt;&gt;"",IFERROR(VLOOKUP(A83,L!$J$11:$K$260,2,FALSE),"Eingabeart wurde geändert"),"")</f>
        <v/>
      </c>
      <c r="C83" s="361"/>
      <c r="D83" s="174"/>
      <c r="E83" s="197"/>
      <c r="F83" s="197"/>
      <c r="G83" s="197"/>
      <c r="H83" s="197"/>
      <c r="I83" s="197"/>
      <c r="J83" s="197"/>
      <c r="K83" s="213" t="str">
        <f t="shared" si="2"/>
        <v/>
      </c>
    </row>
    <row r="84" spans="1:11" x14ac:dyDescent="0.2">
      <c r="A84" s="376"/>
      <c r="B84" s="69" t="str">
        <f>IF(A84&lt;&gt;"",IFERROR(VLOOKUP(A84,L!$J$11:$K$260,2,FALSE),"Eingabeart wurde geändert"),"")</f>
        <v/>
      </c>
      <c r="C84" s="361"/>
      <c r="D84" s="174"/>
      <c r="E84" s="197"/>
      <c r="F84" s="197"/>
      <c r="G84" s="197"/>
      <c r="H84" s="197"/>
      <c r="I84" s="197"/>
      <c r="J84" s="197"/>
      <c r="K84" s="213" t="str">
        <f t="shared" si="2"/>
        <v/>
      </c>
    </row>
    <row r="85" spans="1:11" x14ac:dyDescent="0.2">
      <c r="A85" s="376"/>
      <c r="B85" s="69" t="str">
        <f>IF(A85&lt;&gt;"",IFERROR(VLOOKUP(A85,L!$J$11:$K$260,2,FALSE),"Eingabeart wurde geändert"),"")</f>
        <v/>
      </c>
      <c r="C85" s="361"/>
      <c r="D85" s="174"/>
      <c r="E85" s="197"/>
      <c r="F85" s="197"/>
      <c r="G85" s="197"/>
      <c r="H85" s="197"/>
      <c r="I85" s="197"/>
      <c r="J85" s="197"/>
      <c r="K85" s="213" t="str">
        <f t="shared" si="2"/>
        <v/>
      </c>
    </row>
    <row r="86" spans="1:11" x14ac:dyDescent="0.2">
      <c r="A86" s="376"/>
      <c r="B86" s="69" t="str">
        <f>IF(A86&lt;&gt;"",IFERROR(VLOOKUP(A86,L!$J$11:$K$260,2,FALSE),"Eingabeart wurde geändert"),"")</f>
        <v/>
      </c>
      <c r="C86" s="361"/>
      <c r="D86" s="174"/>
      <c r="E86" s="197"/>
      <c r="F86" s="197"/>
      <c r="G86" s="197"/>
      <c r="H86" s="197"/>
      <c r="I86" s="197"/>
      <c r="J86" s="197"/>
      <c r="K86" s="213" t="str">
        <f t="shared" si="2"/>
        <v/>
      </c>
    </row>
    <row r="87" spans="1:11" x14ac:dyDescent="0.2">
      <c r="A87" s="376"/>
      <c r="B87" s="69" t="str">
        <f>IF(A87&lt;&gt;"",IFERROR(VLOOKUP(A87,L!$J$11:$K$260,2,FALSE),"Eingabeart wurde geändert"),"")</f>
        <v/>
      </c>
      <c r="C87" s="361"/>
      <c r="D87" s="174"/>
      <c r="E87" s="197"/>
      <c r="F87" s="197"/>
      <c r="G87" s="197"/>
      <c r="H87" s="197"/>
      <c r="I87" s="197"/>
      <c r="J87" s="197"/>
      <c r="K87" s="213" t="str">
        <f t="shared" si="2"/>
        <v/>
      </c>
    </row>
    <row r="88" spans="1:11" x14ac:dyDescent="0.2">
      <c r="A88" s="376"/>
      <c r="B88" s="69" t="str">
        <f>IF(A88&lt;&gt;"",IFERROR(VLOOKUP(A88,L!$J$11:$K$260,2,FALSE),"Eingabeart wurde geändert"),"")</f>
        <v/>
      </c>
      <c r="C88" s="361"/>
      <c r="D88" s="174"/>
      <c r="E88" s="197"/>
      <c r="F88" s="197"/>
      <c r="G88" s="197"/>
      <c r="H88" s="197"/>
      <c r="I88" s="197"/>
      <c r="J88" s="197"/>
      <c r="K88" s="213" t="str">
        <f t="shared" si="2"/>
        <v/>
      </c>
    </row>
    <row r="89" spans="1:11" x14ac:dyDescent="0.2">
      <c r="A89" s="376"/>
      <c r="B89" s="69" t="str">
        <f>IF(A89&lt;&gt;"",IFERROR(VLOOKUP(A89,L!$J$11:$K$260,2,FALSE),"Eingabeart wurde geändert"),"")</f>
        <v/>
      </c>
      <c r="C89" s="361"/>
      <c r="D89" s="174"/>
      <c r="E89" s="197"/>
      <c r="F89" s="197"/>
      <c r="G89" s="197"/>
      <c r="H89" s="197"/>
      <c r="I89" s="197"/>
      <c r="J89" s="197"/>
      <c r="K89" s="213" t="str">
        <f t="shared" si="2"/>
        <v/>
      </c>
    </row>
    <row r="90" spans="1:11" x14ac:dyDescent="0.2">
      <c r="A90" s="376"/>
      <c r="B90" s="69" t="str">
        <f>IF(A90&lt;&gt;"",IFERROR(VLOOKUP(A90,L!$J$11:$K$260,2,FALSE),"Eingabeart wurde geändert"),"")</f>
        <v/>
      </c>
      <c r="C90" s="361"/>
      <c r="D90" s="174"/>
      <c r="E90" s="197"/>
      <c r="F90" s="197"/>
      <c r="G90" s="197"/>
      <c r="H90" s="197"/>
      <c r="I90" s="197"/>
      <c r="J90" s="197"/>
      <c r="K90" s="213" t="str">
        <f t="shared" si="2"/>
        <v/>
      </c>
    </row>
    <row r="91" spans="1:11" x14ac:dyDescent="0.2">
      <c r="A91" s="376"/>
      <c r="B91" s="69" t="str">
        <f>IF(A91&lt;&gt;"",IFERROR(VLOOKUP(A91,L!$J$11:$K$260,2,FALSE),"Eingabeart wurde geändert"),"")</f>
        <v/>
      </c>
      <c r="C91" s="361"/>
      <c r="D91" s="174"/>
      <c r="E91" s="197"/>
      <c r="F91" s="197"/>
      <c r="G91" s="197"/>
      <c r="H91" s="197"/>
      <c r="I91" s="197"/>
      <c r="J91" s="197"/>
      <c r="K91" s="213" t="str">
        <f t="shared" si="2"/>
        <v/>
      </c>
    </row>
    <row r="92" spans="1:11" x14ac:dyDescent="0.2">
      <c r="A92" s="376"/>
      <c r="B92" s="69" t="str">
        <f>IF(A92&lt;&gt;"",IFERROR(VLOOKUP(A92,L!$J$11:$K$260,2,FALSE),"Eingabeart wurde geändert"),"")</f>
        <v/>
      </c>
      <c r="C92" s="361"/>
      <c r="D92" s="174"/>
      <c r="E92" s="197"/>
      <c r="F92" s="197"/>
      <c r="G92" s="197"/>
      <c r="H92" s="197"/>
      <c r="I92" s="197"/>
      <c r="J92" s="197"/>
      <c r="K92" s="213" t="str">
        <f t="shared" si="2"/>
        <v/>
      </c>
    </row>
    <row r="93" spans="1:11" x14ac:dyDescent="0.2">
      <c r="A93" s="376"/>
      <c r="B93" s="69" t="str">
        <f>IF(A93&lt;&gt;"",IFERROR(VLOOKUP(A93,L!$J$11:$K$260,2,FALSE),"Eingabeart wurde geändert"),"")</f>
        <v/>
      </c>
      <c r="C93" s="361"/>
      <c r="D93" s="174"/>
      <c r="E93" s="197"/>
      <c r="F93" s="197"/>
      <c r="G93" s="197"/>
      <c r="H93" s="197"/>
      <c r="I93" s="197"/>
      <c r="J93" s="197"/>
      <c r="K93" s="213" t="str">
        <f t="shared" si="2"/>
        <v/>
      </c>
    </row>
    <row r="94" spans="1:11" x14ac:dyDescent="0.2">
      <c r="A94" s="376"/>
      <c r="B94" s="69" t="str">
        <f>IF(A94&lt;&gt;"",IFERROR(VLOOKUP(A94,L!$J$11:$K$260,2,FALSE),"Eingabeart wurde geändert"),"")</f>
        <v/>
      </c>
      <c r="C94" s="361"/>
      <c r="D94" s="174"/>
      <c r="E94" s="197"/>
      <c r="F94" s="197"/>
      <c r="G94" s="197"/>
      <c r="H94" s="197"/>
      <c r="I94" s="197"/>
      <c r="J94" s="197"/>
      <c r="K94" s="213" t="str">
        <f t="shared" si="2"/>
        <v/>
      </c>
    </row>
    <row r="95" spans="1:11" x14ac:dyDescent="0.2">
      <c r="A95" s="376"/>
      <c r="B95" s="69" t="str">
        <f>IF(A95&lt;&gt;"",IFERROR(VLOOKUP(A95,L!$J$11:$K$260,2,FALSE),"Eingabeart wurde geändert"),"")</f>
        <v/>
      </c>
      <c r="C95" s="361"/>
      <c r="D95" s="174"/>
      <c r="E95" s="197"/>
      <c r="F95" s="197"/>
      <c r="G95" s="197"/>
      <c r="H95" s="197"/>
      <c r="I95" s="197"/>
      <c r="J95" s="197"/>
      <c r="K95" s="213" t="str">
        <f t="shared" si="2"/>
        <v/>
      </c>
    </row>
    <row r="96" spans="1:11" x14ac:dyDescent="0.2">
      <c r="A96" s="376"/>
      <c r="B96" s="69" t="str">
        <f>IF(A96&lt;&gt;"",IFERROR(VLOOKUP(A96,L!$J$11:$K$260,2,FALSE),"Eingabeart wurde geändert"),"")</f>
        <v/>
      </c>
      <c r="C96" s="361"/>
      <c r="D96" s="174"/>
      <c r="E96" s="197"/>
      <c r="F96" s="197"/>
      <c r="G96" s="197"/>
      <c r="H96" s="197"/>
      <c r="I96" s="197"/>
      <c r="J96" s="197"/>
      <c r="K96" s="213" t="str">
        <f t="shared" si="2"/>
        <v/>
      </c>
    </row>
    <row r="97" spans="1:11" x14ac:dyDescent="0.2">
      <c r="A97" s="376"/>
      <c r="B97" s="69" t="str">
        <f>IF(A97&lt;&gt;"",IFERROR(VLOOKUP(A97,L!$J$11:$K$260,2,FALSE),"Eingabeart wurde geändert"),"")</f>
        <v/>
      </c>
      <c r="C97" s="361"/>
      <c r="D97" s="174"/>
      <c r="E97" s="197"/>
      <c r="F97" s="197"/>
      <c r="G97" s="197"/>
      <c r="H97" s="197"/>
      <c r="I97" s="197"/>
      <c r="J97" s="197"/>
      <c r="K97" s="213" t="str">
        <f t="shared" si="2"/>
        <v/>
      </c>
    </row>
    <row r="98" spans="1:11" x14ac:dyDescent="0.2">
      <c r="A98" s="376"/>
      <c r="B98" s="69" t="str">
        <f>IF(A98&lt;&gt;"",IFERROR(VLOOKUP(A98,L!$J$11:$K$260,2,FALSE),"Eingabeart wurde geändert"),"")</f>
        <v/>
      </c>
      <c r="C98" s="361"/>
      <c r="D98" s="174"/>
      <c r="E98" s="197"/>
      <c r="F98" s="197"/>
      <c r="G98" s="197"/>
      <c r="H98" s="197"/>
      <c r="I98" s="197"/>
      <c r="J98" s="197"/>
      <c r="K98" s="213" t="str">
        <f t="shared" si="2"/>
        <v/>
      </c>
    </row>
    <row r="99" spans="1:11" x14ac:dyDescent="0.2">
      <c r="A99" s="376"/>
      <c r="B99" s="69" t="str">
        <f>IF(A99&lt;&gt;"",IFERROR(VLOOKUP(A99,L!$J$11:$K$260,2,FALSE),"Eingabeart wurde geändert"),"")</f>
        <v/>
      </c>
      <c r="C99" s="361"/>
      <c r="D99" s="174"/>
      <c r="E99" s="197"/>
      <c r="F99" s="197"/>
      <c r="G99" s="197"/>
      <c r="H99" s="197"/>
      <c r="I99" s="197"/>
      <c r="J99" s="197"/>
      <c r="K99" s="213" t="str">
        <f t="shared" si="2"/>
        <v/>
      </c>
    </row>
    <row r="100" spans="1:11" x14ac:dyDescent="0.2">
      <c r="A100" s="376"/>
      <c r="B100" s="69" t="str">
        <f>IF(A100&lt;&gt;"",IFERROR(VLOOKUP(A100,L!$J$11:$K$260,2,FALSE),"Eingabeart wurde geändert"),"")</f>
        <v/>
      </c>
      <c r="C100" s="361"/>
      <c r="D100" s="174"/>
      <c r="E100" s="197"/>
      <c r="F100" s="197"/>
      <c r="G100" s="197"/>
      <c r="H100" s="197"/>
      <c r="I100" s="197"/>
      <c r="J100" s="197"/>
      <c r="K100" s="213" t="str">
        <f t="shared" si="2"/>
        <v/>
      </c>
    </row>
    <row r="101" spans="1:11" x14ac:dyDescent="0.2">
      <c r="A101" s="376"/>
      <c r="B101" s="69" t="str">
        <f>IF(A101&lt;&gt;"",IFERROR(VLOOKUP(A101,L!$J$11:$K$260,2,FALSE),"Eingabeart wurde geändert"),"")</f>
        <v/>
      </c>
      <c r="C101" s="361"/>
      <c r="D101" s="174"/>
      <c r="E101" s="197"/>
      <c r="F101" s="197"/>
      <c r="G101" s="197"/>
      <c r="H101" s="197"/>
      <c r="I101" s="197"/>
      <c r="J101" s="197"/>
      <c r="K101" s="213" t="str">
        <f t="shared" si="2"/>
        <v/>
      </c>
    </row>
    <row r="102" spans="1:11" x14ac:dyDescent="0.2">
      <c r="A102" s="376"/>
      <c r="B102" s="69" t="str">
        <f>IF(A102&lt;&gt;"",IFERROR(VLOOKUP(A102,L!$J$11:$K$260,2,FALSE),"Eingabeart wurde geändert"),"")</f>
        <v/>
      </c>
      <c r="C102" s="361"/>
      <c r="D102" s="174"/>
      <c r="E102" s="197"/>
      <c r="F102" s="197"/>
      <c r="G102" s="197"/>
      <c r="H102" s="197"/>
      <c r="I102" s="197"/>
      <c r="J102" s="197"/>
      <c r="K102" s="213" t="str">
        <f t="shared" si="2"/>
        <v/>
      </c>
    </row>
    <row r="103" spans="1:11" x14ac:dyDescent="0.2">
      <c r="A103" s="376"/>
      <c r="B103" s="69" t="str">
        <f>IF(A103&lt;&gt;"",IFERROR(VLOOKUP(A103,L!$J$11:$K$260,2,FALSE),"Eingabeart wurde geändert"),"")</f>
        <v/>
      </c>
      <c r="C103" s="361"/>
      <c r="D103" s="174"/>
      <c r="E103" s="197"/>
      <c r="F103" s="197"/>
      <c r="G103" s="197"/>
      <c r="H103" s="197"/>
      <c r="I103" s="197"/>
      <c r="J103" s="197"/>
      <c r="K103" s="213" t="str">
        <f t="shared" si="2"/>
        <v/>
      </c>
    </row>
    <row r="104" spans="1:11" x14ac:dyDescent="0.2">
      <c r="A104" s="376"/>
      <c r="B104" s="69" t="str">
        <f>IF(A104&lt;&gt;"",IFERROR(VLOOKUP(A104,L!$J$11:$K$260,2,FALSE),"Eingabeart wurde geändert"),"")</f>
        <v/>
      </c>
      <c r="C104" s="361"/>
      <c r="D104" s="174"/>
      <c r="E104" s="197"/>
      <c r="F104" s="197"/>
      <c r="G104" s="197"/>
      <c r="H104" s="197"/>
      <c r="I104" s="197"/>
      <c r="J104" s="197"/>
      <c r="K104" s="213" t="str">
        <f t="shared" si="2"/>
        <v/>
      </c>
    </row>
    <row r="105" spans="1:11" x14ac:dyDescent="0.2">
      <c r="A105" s="376"/>
      <c r="B105" s="69" t="str">
        <f>IF(A105&lt;&gt;"",IFERROR(VLOOKUP(A105,L!$J$11:$K$260,2,FALSE),"Eingabeart wurde geändert"),"")</f>
        <v/>
      </c>
      <c r="C105" s="361"/>
      <c r="D105" s="174"/>
      <c r="E105" s="197"/>
      <c r="F105" s="197"/>
      <c r="G105" s="197"/>
      <c r="H105" s="197"/>
      <c r="I105" s="197"/>
      <c r="J105" s="197"/>
      <c r="K105" s="213" t="str">
        <f t="shared" si="2"/>
        <v/>
      </c>
    </row>
    <row r="106" spans="1:11" x14ac:dyDescent="0.2">
      <c r="A106" s="376"/>
      <c r="B106" s="69" t="str">
        <f>IF(A106&lt;&gt;"",IFERROR(VLOOKUP(A106,L!$J$11:$K$260,2,FALSE),"Eingabeart wurde geändert"),"")</f>
        <v/>
      </c>
      <c r="C106" s="361"/>
      <c r="D106" s="174"/>
      <c r="E106" s="197"/>
      <c r="F106" s="197"/>
      <c r="G106" s="197"/>
      <c r="H106" s="197"/>
      <c r="I106" s="197"/>
      <c r="J106" s="197"/>
      <c r="K106" s="213" t="str">
        <f t="shared" si="2"/>
        <v/>
      </c>
    </row>
    <row r="107" spans="1:11" x14ac:dyDescent="0.2">
      <c r="A107" s="376"/>
      <c r="B107" s="69" t="str">
        <f>IF(A107&lt;&gt;"",IFERROR(VLOOKUP(A107,L!$J$11:$K$260,2,FALSE),"Eingabeart wurde geändert"),"")</f>
        <v/>
      </c>
      <c r="C107" s="361"/>
      <c r="D107" s="174"/>
      <c r="E107" s="197"/>
      <c r="F107" s="197"/>
      <c r="G107" s="197"/>
      <c r="H107" s="197"/>
      <c r="I107" s="197"/>
      <c r="J107" s="197"/>
      <c r="K107" s="213" t="str">
        <f t="shared" si="2"/>
        <v/>
      </c>
    </row>
    <row r="108" spans="1:11" x14ac:dyDescent="0.2">
      <c r="A108" s="376"/>
      <c r="B108" s="69" t="str">
        <f>IF(A108&lt;&gt;"",IFERROR(VLOOKUP(A108,L!$J$11:$K$260,2,FALSE),"Eingabeart wurde geändert"),"")</f>
        <v/>
      </c>
      <c r="C108" s="361"/>
      <c r="D108" s="174"/>
      <c r="E108" s="197"/>
      <c r="F108" s="197"/>
      <c r="G108" s="197"/>
      <c r="H108" s="197"/>
      <c r="I108" s="197"/>
      <c r="J108" s="197"/>
      <c r="K108" s="213" t="str">
        <f t="shared" si="2"/>
        <v/>
      </c>
    </row>
    <row r="109" spans="1:11" x14ac:dyDescent="0.2">
      <c r="A109" s="376"/>
      <c r="B109" s="69" t="str">
        <f>IF(A109&lt;&gt;"",IFERROR(VLOOKUP(A109,L!$J$11:$K$260,2,FALSE),"Eingabeart wurde geändert"),"")</f>
        <v/>
      </c>
      <c r="C109" s="361"/>
      <c r="D109" s="174"/>
      <c r="E109" s="197"/>
      <c r="F109" s="197"/>
      <c r="G109" s="197"/>
      <c r="H109" s="197"/>
      <c r="I109" s="197"/>
      <c r="J109" s="197"/>
      <c r="K109" s="213" t="str">
        <f t="shared" si="2"/>
        <v/>
      </c>
    </row>
    <row r="110" spans="1:11" x14ac:dyDescent="0.2">
      <c r="A110" s="376"/>
      <c r="B110" s="69" t="str">
        <f>IF(A110&lt;&gt;"",IFERROR(VLOOKUP(A110,L!$J$11:$K$260,2,FALSE),"Eingabeart wurde geändert"),"")</f>
        <v/>
      </c>
      <c r="C110" s="361"/>
      <c r="D110" s="174"/>
      <c r="E110" s="197"/>
      <c r="F110" s="197"/>
      <c r="G110" s="197"/>
      <c r="H110" s="197"/>
      <c r="I110" s="197"/>
      <c r="J110" s="197"/>
      <c r="K110" s="213" t="str">
        <f t="shared" si="2"/>
        <v/>
      </c>
    </row>
    <row r="111" spans="1:11" x14ac:dyDescent="0.2">
      <c r="A111" s="376"/>
      <c r="B111" s="69" t="str">
        <f>IF(A111&lt;&gt;"",IFERROR(VLOOKUP(A111,L!$J$11:$K$260,2,FALSE),"Eingabeart wurde geändert"),"")</f>
        <v/>
      </c>
      <c r="C111" s="361"/>
      <c r="D111" s="174"/>
      <c r="E111" s="197"/>
      <c r="F111" s="197"/>
      <c r="G111" s="197"/>
      <c r="H111" s="197"/>
      <c r="I111" s="197"/>
      <c r="J111" s="197"/>
      <c r="K111" s="213" t="str">
        <f t="shared" si="2"/>
        <v/>
      </c>
    </row>
    <row r="112" spans="1:11" x14ac:dyDescent="0.2">
      <c r="A112" s="376"/>
      <c r="B112" s="69" t="str">
        <f>IF(A112&lt;&gt;"",IFERROR(VLOOKUP(A112,L!$J$11:$K$260,2,FALSE),"Eingabeart wurde geändert"),"")</f>
        <v/>
      </c>
      <c r="C112" s="361"/>
      <c r="D112" s="174"/>
      <c r="E112" s="197"/>
      <c r="F112" s="197"/>
      <c r="G112" s="197"/>
      <c r="H112" s="197"/>
      <c r="I112" s="197"/>
      <c r="J112" s="197"/>
      <c r="K112" s="213" t="str">
        <f t="shared" si="2"/>
        <v/>
      </c>
    </row>
    <row r="113" spans="1:11" x14ac:dyDescent="0.2">
      <c r="A113" s="376"/>
      <c r="B113" s="69" t="str">
        <f>IF(A113&lt;&gt;"",IFERROR(VLOOKUP(A113,L!$J$11:$K$260,2,FALSE),"Eingabeart wurde geändert"),"")</f>
        <v/>
      </c>
      <c r="C113" s="361"/>
      <c r="D113" s="174"/>
      <c r="E113" s="197"/>
      <c r="F113" s="197"/>
      <c r="G113" s="197"/>
      <c r="H113" s="197"/>
      <c r="I113" s="197"/>
      <c r="J113" s="197"/>
      <c r="K113" s="213" t="str">
        <f t="shared" si="2"/>
        <v/>
      </c>
    </row>
    <row r="114" spans="1:11" x14ac:dyDescent="0.2">
      <c r="A114" s="376"/>
      <c r="B114" s="69" t="str">
        <f>IF(A114&lt;&gt;"",IFERROR(VLOOKUP(A114,L!$J$11:$K$260,2,FALSE),"Eingabeart wurde geändert"),"")</f>
        <v/>
      </c>
      <c r="C114" s="361"/>
      <c r="D114" s="174"/>
      <c r="E114" s="197"/>
      <c r="F114" s="197"/>
      <c r="G114" s="197"/>
      <c r="H114" s="197"/>
      <c r="I114" s="197"/>
      <c r="J114" s="197"/>
      <c r="K114" s="213" t="str">
        <f t="shared" si="2"/>
        <v/>
      </c>
    </row>
    <row r="115" spans="1:11" x14ac:dyDescent="0.2">
      <c r="A115" s="376"/>
      <c r="B115" s="69" t="str">
        <f>IF(A115&lt;&gt;"",IFERROR(VLOOKUP(A115,L!$J$11:$K$260,2,FALSE),"Eingabeart wurde geändert"),"")</f>
        <v/>
      </c>
      <c r="C115" s="361"/>
      <c r="D115" s="174"/>
      <c r="E115" s="197"/>
      <c r="F115" s="197"/>
      <c r="G115" s="197"/>
      <c r="H115" s="197"/>
      <c r="I115" s="197"/>
      <c r="J115" s="197"/>
      <c r="K115" s="213" t="str">
        <f t="shared" si="2"/>
        <v/>
      </c>
    </row>
    <row r="116" spans="1:11" x14ac:dyDescent="0.2">
      <c r="A116" s="376"/>
      <c r="B116" s="69" t="str">
        <f>IF(A116&lt;&gt;"",IFERROR(VLOOKUP(A116,L!$J$11:$K$260,2,FALSE),"Eingabeart wurde geändert"),"")</f>
        <v/>
      </c>
      <c r="C116" s="361"/>
      <c r="D116" s="174"/>
      <c r="E116" s="197"/>
      <c r="F116" s="197"/>
      <c r="G116" s="197"/>
      <c r="H116" s="197"/>
      <c r="I116" s="197"/>
      <c r="J116" s="197"/>
      <c r="K116" s="213" t="str">
        <f t="shared" si="2"/>
        <v/>
      </c>
    </row>
    <row r="117" spans="1:11" x14ac:dyDescent="0.2">
      <c r="A117" s="376"/>
      <c r="B117" s="69" t="str">
        <f>IF(A117&lt;&gt;"",IFERROR(VLOOKUP(A117,L!$J$11:$K$260,2,FALSE),"Eingabeart wurde geändert"),"")</f>
        <v/>
      </c>
      <c r="C117" s="361"/>
      <c r="D117" s="174"/>
      <c r="E117" s="197"/>
      <c r="F117" s="197"/>
      <c r="G117" s="197"/>
      <c r="H117" s="197"/>
      <c r="I117" s="197"/>
      <c r="J117" s="197"/>
      <c r="K117" s="213" t="str">
        <f t="shared" si="2"/>
        <v/>
      </c>
    </row>
    <row r="118" spans="1:11" x14ac:dyDescent="0.2">
      <c r="A118" s="376"/>
      <c r="B118" s="69" t="str">
        <f>IF(A118&lt;&gt;"",IFERROR(VLOOKUP(A118,L!$J$11:$K$260,2,FALSE),"Eingabeart wurde geändert"),"")</f>
        <v/>
      </c>
      <c r="C118" s="361"/>
      <c r="D118" s="174"/>
      <c r="E118" s="197"/>
      <c r="F118" s="197"/>
      <c r="G118" s="197"/>
      <c r="H118" s="197"/>
      <c r="I118" s="197"/>
      <c r="J118" s="197"/>
      <c r="K118" s="213" t="str">
        <f t="shared" si="2"/>
        <v/>
      </c>
    </row>
    <row r="119" spans="1:11" x14ac:dyDescent="0.2">
      <c r="A119" s="376"/>
      <c r="B119" s="69" t="str">
        <f>IF(A119&lt;&gt;"",IFERROR(VLOOKUP(A119,L!$J$11:$K$260,2,FALSE),"Eingabeart wurde geändert"),"")</f>
        <v/>
      </c>
      <c r="C119" s="361"/>
      <c r="D119" s="174"/>
      <c r="E119" s="197"/>
      <c r="F119" s="197"/>
      <c r="G119" s="197"/>
      <c r="H119" s="197"/>
      <c r="I119" s="197"/>
      <c r="J119" s="197"/>
      <c r="K119" s="213" t="str">
        <f t="shared" si="2"/>
        <v/>
      </c>
    </row>
    <row r="120" spans="1:11" x14ac:dyDescent="0.2">
      <c r="A120" s="376"/>
      <c r="B120" s="69" t="str">
        <f>IF(A120&lt;&gt;"",IFERROR(VLOOKUP(A120,L!$J$11:$K$260,2,FALSE),"Eingabeart wurde geändert"),"")</f>
        <v/>
      </c>
      <c r="C120" s="361"/>
      <c r="D120" s="174"/>
      <c r="E120" s="197"/>
      <c r="F120" s="197"/>
      <c r="G120" s="197"/>
      <c r="H120" s="197"/>
      <c r="I120" s="197"/>
      <c r="J120" s="197"/>
      <c r="K120" s="213" t="str">
        <f t="shared" si="2"/>
        <v/>
      </c>
    </row>
    <row r="121" spans="1:11" x14ac:dyDescent="0.2">
      <c r="A121" s="376"/>
      <c r="B121" s="69" t="str">
        <f>IF(A121&lt;&gt;"",IFERROR(VLOOKUP(A121,L!$J$11:$K$260,2,FALSE),"Eingabeart wurde geändert"),"")</f>
        <v/>
      </c>
      <c r="C121" s="361"/>
      <c r="D121" s="174"/>
      <c r="E121" s="197"/>
      <c r="F121" s="197"/>
      <c r="G121" s="197"/>
      <c r="H121" s="197"/>
      <c r="I121" s="197"/>
      <c r="J121" s="197"/>
      <c r="K121" s="213" t="str">
        <f t="shared" si="2"/>
        <v/>
      </c>
    </row>
    <row r="122" spans="1:11" x14ac:dyDescent="0.2">
      <c r="A122" s="376"/>
      <c r="B122" s="69" t="str">
        <f>IF(A122&lt;&gt;"",IFERROR(VLOOKUP(A122,L!$J$11:$K$260,2,FALSE),"Eingabeart wurde geändert"),"")</f>
        <v/>
      </c>
      <c r="C122" s="361"/>
      <c r="D122" s="174"/>
      <c r="E122" s="197"/>
      <c r="F122" s="197"/>
      <c r="G122" s="197"/>
      <c r="H122" s="197"/>
      <c r="I122" s="197"/>
      <c r="J122" s="197"/>
      <c r="K122" s="213" t="str">
        <f t="shared" si="2"/>
        <v/>
      </c>
    </row>
    <row r="123" spans="1:11" x14ac:dyDescent="0.2">
      <c r="A123" s="376"/>
      <c r="B123" s="69" t="str">
        <f>IF(A123&lt;&gt;"",IFERROR(VLOOKUP(A123,L!$J$11:$K$260,2,FALSE),"Eingabeart wurde geändert"),"")</f>
        <v/>
      </c>
      <c r="C123" s="361"/>
      <c r="D123" s="174"/>
      <c r="E123" s="197"/>
      <c r="F123" s="197"/>
      <c r="G123" s="197"/>
      <c r="H123" s="197"/>
      <c r="I123" s="197"/>
      <c r="J123" s="197"/>
      <c r="K123" s="213" t="str">
        <f t="shared" si="2"/>
        <v/>
      </c>
    </row>
    <row r="124" spans="1:11" x14ac:dyDescent="0.2">
      <c r="A124" s="376"/>
      <c r="B124" s="69" t="str">
        <f>IF(A124&lt;&gt;"",IFERROR(VLOOKUP(A124,L!$J$11:$K$260,2,FALSE),"Eingabeart wurde geändert"),"")</f>
        <v/>
      </c>
      <c r="C124" s="361"/>
      <c r="D124" s="174"/>
      <c r="E124" s="197"/>
      <c r="F124" s="197"/>
      <c r="G124" s="197"/>
      <c r="H124" s="197"/>
      <c r="I124" s="197"/>
      <c r="J124" s="197"/>
      <c r="K124" s="213" t="str">
        <f t="shared" si="2"/>
        <v/>
      </c>
    </row>
    <row r="125" spans="1:11" x14ac:dyDescent="0.2">
      <c r="A125" s="376"/>
      <c r="B125" s="69" t="str">
        <f>IF(A125&lt;&gt;"",IFERROR(VLOOKUP(A125,L!$J$11:$K$260,2,FALSE),"Eingabeart wurde geändert"),"")</f>
        <v/>
      </c>
      <c r="C125" s="361"/>
      <c r="D125" s="174"/>
      <c r="E125" s="197"/>
      <c r="F125" s="197"/>
      <c r="G125" s="197"/>
      <c r="H125" s="197"/>
      <c r="I125" s="197"/>
      <c r="J125" s="197"/>
      <c r="K125" s="213" t="str">
        <f t="shared" si="2"/>
        <v/>
      </c>
    </row>
    <row r="126" spans="1:11" x14ac:dyDescent="0.2">
      <c r="A126" s="376"/>
      <c r="B126" s="69" t="str">
        <f>IF(A126&lt;&gt;"",IFERROR(VLOOKUP(A126,L!$J$11:$K$260,2,FALSE),"Eingabeart wurde geändert"),"")</f>
        <v/>
      </c>
      <c r="C126" s="361"/>
      <c r="D126" s="174"/>
      <c r="E126" s="197"/>
      <c r="F126" s="197"/>
      <c r="G126" s="197"/>
      <c r="H126" s="197"/>
      <c r="I126" s="197"/>
      <c r="J126" s="197"/>
      <c r="K126" s="213" t="str">
        <f t="shared" si="2"/>
        <v/>
      </c>
    </row>
    <row r="127" spans="1:11" x14ac:dyDescent="0.2">
      <c r="A127" s="376"/>
      <c r="B127" s="69" t="str">
        <f>IF(A127&lt;&gt;"",IFERROR(VLOOKUP(A127,L!$J$11:$K$260,2,FALSE),"Eingabeart wurde geändert"),"")</f>
        <v/>
      </c>
      <c r="C127" s="361"/>
      <c r="D127" s="174"/>
      <c r="E127" s="197"/>
      <c r="F127" s="197"/>
      <c r="G127" s="197"/>
      <c r="H127" s="197"/>
      <c r="I127" s="197"/>
      <c r="J127" s="197"/>
      <c r="K127" s="213" t="str">
        <f t="shared" si="2"/>
        <v/>
      </c>
    </row>
    <row r="128" spans="1:11" x14ac:dyDescent="0.2">
      <c r="A128" s="376"/>
      <c r="B128" s="69" t="str">
        <f>IF(A128&lt;&gt;"",IFERROR(VLOOKUP(A128,L!$J$11:$K$260,2,FALSE),"Eingabeart wurde geändert"),"")</f>
        <v/>
      </c>
      <c r="C128" s="361"/>
      <c r="D128" s="174"/>
      <c r="E128" s="197"/>
      <c r="F128" s="197"/>
      <c r="G128" s="197"/>
      <c r="H128" s="197"/>
      <c r="I128" s="197"/>
      <c r="J128" s="197"/>
      <c r="K128" s="213" t="str">
        <f t="shared" si="2"/>
        <v/>
      </c>
    </row>
    <row r="129" spans="1:11" x14ac:dyDescent="0.2">
      <c r="A129" s="376"/>
      <c r="B129" s="69" t="str">
        <f>IF(A129&lt;&gt;"",IFERROR(VLOOKUP(A129,L!$J$11:$K$260,2,FALSE),"Eingabeart wurde geändert"),"")</f>
        <v/>
      </c>
      <c r="C129" s="361"/>
      <c r="D129" s="174"/>
      <c r="E129" s="197"/>
      <c r="F129" s="197"/>
      <c r="G129" s="197"/>
      <c r="H129" s="197"/>
      <c r="I129" s="197"/>
      <c r="J129" s="197"/>
      <c r="K129" s="213" t="str">
        <f t="shared" si="2"/>
        <v/>
      </c>
    </row>
    <row r="130" spans="1:11" x14ac:dyDescent="0.2">
      <c r="A130" s="376"/>
      <c r="B130" s="69" t="str">
        <f>IF(A130&lt;&gt;"",IFERROR(VLOOKUP(A130,L!$J$11:$K$260,2,FALSE),"Eingabeart wurde geändert"),"")</f>
        <v/>
      </c>
      <c r="C130" s="361"/>
      <c r="D130" s="174"/>
      <c r="E130" s="197"/>
      <c r="F130" s="197"/>
      <c r="G130" s="197"/>
      <c r="H130" s="197"/>
      <c r="I130" s="197"/>
      <c r="J130" s="197"/>
      <c r="K130" s="213" t="str">
        <f t="shared" si="2"/>
        <v/>
      </c>
    </row>
    <row r="131" spans="1:11" x14ac:dyDescent="0.2">
      <c r="A131" s="376"/>
      <c r="B131" s="69" t="str">
        <f>IF(A131&lt;&gt;"",IFERROR(VLOOKUP(A131,L!$J$11:$K$260,2,FALSE),"Eingabeart wurde geändert"),"")</f>
        <v/>
      </c>
      <c r="C131" s="361"/>
      <c r="D131" s="174"/>
      <c r="E131" s="197"/>
      <c r="F131" s="197"/>
      <c r="G131" s="197"/>
      <c r="H131" s="197"/>
      <c r="I131" s="197"/>
      <c r="J131" s="197"/>
      <c r="K131" s="213" t="str">
        <f t="shared" si="2"/>
        <v/>
      </c>
    </row>
    <row r="132" spans="1:11" x14ac:dyDescent="0.2">
      <c r="A132" s="376"/>
      <c r="B132" s="69" t="str">
        <f>IF(A132&lt;&gt;"",IFERROR(VLOOKUP(A132,L!$J$11:$K$260,2,FALSE),"Eingabeart wurde geändert"),"")</f>
        <v/>
      </c>
      <c r="C132" s="361"/>
      <c r="D132" s="174"/>
      <c r="E132" s="197"/>
      <c r="F132" s="197"/>
      <c r="G132" s="197"/>
      <c r="H132" s="197"/>
      <c r="I132" s="197"/>
      <c r="J132" s="197"/>
      <c r="K132" s="213" t="str">
        <f t="shared" si="2"/>
        <v/>
      </c>
    </row>
    <row r="133" spans="1:11" x14ac:dyDescent="0.2">
      <c r="A133" s="376"/>
      <c r="B133" s="69" t="str">
        <f>IF(A133&lt;&gt;"",IFERROR(VLOOKUP(A133,L!$J$11:$K$260,2,FALSE),"Eingabeart wurde geändert"),"")</f>
        <v/>
      </c>
      <c r="C133" s="361"/>
      <c r="D133" s="174"/>
      <c r="E133" s="197"/>
      <c r="F133" s="197"/>
      <c r="G133" s="197"/>
      <c r="H133" s="197"/>
      <c r="I133" s="197"/>
      <c r="J133" s="197"/>
      <c r="K133" s="213" t="str">
        <f t="shared" si="2"/>
        <v/>
      </c>
    </row>
    <row r="134" spans="1:11" x14ac:dyDescent="0.2">
      <c r="A134" s="376"/>
      <c r="B134" s="69" t="str">
        <f>IF(A134&lt;&gt;"",IFERROR(VLOOKUP(A134,L!$J$11:$K$260,2,FALSE),"Eingabeart wurde geändert"),"")</f>
        <v/>
      </c>
      <c r="C134" s="361"/>
      <c r="D134" s="174"/>
      <c r="E134" s="197"/>
      <c r="F134" s="197"/>
      <c r="G134" s="197"/>
      <c r="H134" s="197"/>
      <c r="I134" s="197"/>
      <c r="J134" s="197"/>
      <c r="K134" s="213" t="str">
        <f t="shared" si="2"/>
        <v/>
      </c>
    </row>
    <row r="135" spans="1:11" x14ac:dyDescent="0.2">
      <c r="A135" s="376"/>
      <c r="B135" s="69" t="str">
        <f>IF(A135&lt;&gt;"",IFERROR(VLOOKUP(A135,L!$J$11:$K$260,2,FALSE),"Eingabeart wurde geändert"),"")</f>
        <v/>
      </c>
      <c r="C135" s="361"/>
      <c r="D135" s="174"/>
      <c r="E135" s="197"/>
      <c r="F135" s="197"/>
      <c r="G135" s="197"/>
      <c r="H135" s="197"/>
      <c r="I135" s="197"/>
      <c r="J135" s="197"/>
      <c r="K135" s="213" t="str">
        <f t="shared" si="2"/>
        <v/>
      </c>
    </row>
    <row r="136" spans="1:11" x14ac:dyDescent="0.2">
      <c r="A136" s="376"/>
      <c r="B136" s="69" t="str">
        <f>IF(A136&lt;&gt;"",IFERROR(VLOOKUP(A136,L!$J$11:$K$260,2,FALSE),"Eingabeart wurde geändert"),"")</f>
        <v/>
      </c>
      <c r="C136" s="361"/>
      <c r="D136" s="174"/>
      <c r="E136" s="197"/>
      <c r="F136" s="197"/>
      <c r="G136" s="197"/>
      <c r="H136" s="197"/>
      <c r="I136" s="197"/>
      <c r="J136" s="197"/>
      <c r="K136" s="213" t="str">
        <f t="shared" si="2"/>
        <v/>
      </c>
    </row>
    <row r="137" spans="1:11" x14ac:dyDescent="0.2">
      <c r="A137" s="376"/>
      <c r="B137" s="69" t="str">
        <f>IF(A137&lt;&gt;"",IFERROR(VLOOKUP(A137,L!$J$11:$K$260,2,FALSE),"Eingabeart wurde geändert"),"")</f>
        <v/>
      </c>
      <c r="C137" s="361"/>
      <c r="D137" s="174"/>
      <c r="E137" s="197"/>
      <c r="F137" s="197"/>
      <c r="G137" s="197"/>
      <c r="H137" s="197"/>
      <c r="I137" s="197"/>
      <c r="J137" s="197"/>
      <c r="K137" s="213" t="str">
        <f t="shared" si="2"/>
        <v/>
      </c>
    </row>
    <row r="138" spans="1:11" x14ac:dyDescent="0.2">
      <c r="A138" s="376"/>
      <c r="B138" s="69" t="str">
        <f>IF(A138&lt;&gt;"",IFERROR(VLOOKUP(A138,L!$J$11:$K$260,2,FALSE),"Eingabeart wurde geändert"),"")</f>
        <v/>
      </c>
      <c r="C138" s="361"/>
      <c r="D138" s="174"/>
      <c r="E138" s="197"/>
      <c r="F138" s="197"/>
      <c r="G138" s="197"/>
      <c r="H138" s="197"/>
      <c r="I138" s="197"/>
      <c r="J138" s="197"/>
      <c r="K138" s="213" t="str">
        <f t="shared" si="2"/>
        <v/>
      </c>
    </row>
    <row r="139" spans="1:11" x14ac:dyDescent="0.2">
      <c r="A139" s="376"/>
      <c r="B139" s="69" t="str">
        <f>IF(A139&lt;&gt;"",IFERROR(VLOOKUP(A139,L!$J$11:$K$260,2,FALSE),"Eingabeart wurde geändert"),"")</f>
        <v/>
      </c>
      <c r="C139" s="361"/>
      <c r="D139" s="174"/>
      <c r="E139" s="197"/>
      <c r="F139" s="197"/>
      <c r="G139" s="197"/>
      <c r="H139" s="197"/>
      <c r="I139" s="197"/>
      <c r="J139" s="197"/>
      <c r="K139" s="213" t="str">
        <f t="shared" si="2"/>
        <v/>
      </c>
    </row>
    <row r="140" spans="1:11" x14ac:dyDescent="0.2">
      <c r="A140" s="376"/>
      <c r="B140" s="69" t="str">
        <f>IF(A140&lt;&gt;"",IFERROR(VLOOKUP(A140,L!$J$11:$K$260,2,FALSE),"Eingabeart wurde geändert"),"")</f>
        <v/>
      </c>
      <c r="C140" s="361"/>
      <c r="D140" s="174"/>
      <c r="E140" s="197"/>
      <c r="F140" s="197"/>
      <c r="G140" s="197"/>
      <c r="H140" s="197"/>
      <c r="I140" s="197"/>
      <c r="J140" s="197"/>
      <c r="K140" s="213" t="str">
        <f t="shared" si="2"/>
        <v/>
      </c>
    </row>
    <row r="141" spans="1:11" x14ac:dyDescent="0.2">
      <c r="A141" s="376"/>
      <c r="B141" s="69" t="str">
        <f>IF(A141&lt;&gt;"",IFERROR(VLOOKUP(A141,L!$J$11:$K$260,2,FALSE),"Eingabeart wurde geändert"),"")</f>
        <v/>
      </c>
      <c r="C141" s="361"/>
      <c r="D141" s="174"/>
      <c r="E141" s="197"/>
      <c r="F141" s="197"/>
      <c r="G141" s="197"/>
      <c r="H141" s="197"/>
      <c r="I141" s="197"/>
      <c r="J141" s="197"/>
      <c r="K141" s="213" t="str">
        <f t="shared" ref="K141:K204" si="3">IF(G141&gt;F141,"Die Einspeisezählpunkte müssen in den Zählpunkten enthalten sein.","")</f>
        <v/>
      </c>
    </row>
    <row r="142" spans="1:11" x14ac:dyDescent="0.2">
      <c r="A142" s="376"/>
      <c r="B142" s="69" t="str">
        <f>IF(A142&lt;&gt;"",IFERROR(VLOOKUP(A142,L!$J$11:$K$260,2,FALSE),"Eingabeart wurde geändert"),"")</f>
        <v/>
      </c>
      <c r="C142" s="361"/>
      <c r="D142" s="174"/>
      <c r="E142" s="197"/>
      <c r="F142" s="197"/>
      <c r="G142" s="197"/>
      <c r="H142" s="197"/>
      <c r="I142" s="197"/>
      <c r="J142" s="197"/>
      <c r="K142" s="213" t="str">
        <f t="shared" si="3"/>
        <v/>
      </c>
    </row>
    <row r="143" spans="1:11" x14ac:dyDescent="0.2">
      <c r="A143" s="376"/>
      <c r="B143" s="69" t="str">
        <f>IF(A143&lt;&gt;"",IFERROR(VLOOKUP(A143,L!$J$11:$K$260,2,FALSE),"Eingabeart wurde geändert"),"")</f>
        <v/>
      </c>
      <c r="C143" s="361"/>
      <c r="D143" s="174"/>
      <c r="E143" s="197"/>
      <c r="F143" s="197"/>
      <c r="G143" s="197"/>
      <c r="H143" s="197"/>
      <c r="I143" s="197"/>
      <c r="J143" s="197"/>
      <c r="K143" s="213" t="str">
        <f t="shared" si="3"/>
        <v/>
      </c>
    </row>
    <row r="144" spans="1:11" x14ac:dyDescent="0.2">
      <c r="A144" s="376"/>
      <c r="B144" s="69" t="str">
        <f>IF(A144&lt;&gt;"",IFERROR(VLOOKUP(A144,L!$J$11:$K$260,2,FALSE),"Eingabeart wurde geändert"),"")</f>
        <v/>
      </c>
      <c r="C144" s="361"/>
      <c r="D144" s="174"/>
      <c r="E144" s="197"/>
      <c r="F144" s="197"/>
      <c r="G144" s="197"/>
      <c r="H144" s="197"/>
      <c r="I144" s="197"/>
      <c r="J144" s="197"/>
      <c r="K144" s="213" t="str">
        <f t="shared" si="3"/>
        <v/>
      </c>
    </row>
    <row r="145" spans="1:11" x14ac:dyDescent="0.2">
      <c r="A145" s="376"/>
      <c r="B145" s="69" t="str">
        <f>IF(A145&lt;&gt;"",IFERROR(VLOOKUP(A145,L!$J$11:$K$260,2,FALSE),"Eingabeart wurde geändert"),"")</f>
        <v/>
      </c>
      <c r="C145" s="361"/>
      <c r="D145" s="174"/>
      <c r="E145" s="197"/>
      <c r="F145" s="197"/>
      <c r="G145" s="197"/>
      <c r="H145" s="197"/>
      <c r="I145" s="197"/>
      <c r="J145" s="197"/>
      <c r="K145" s="213" t="str">
        <f t="shared" si="3"/>
        <v/>
      </c>
    </row>
    <row r="146" spans="1:11" x14ac:dyDescent="0.2">
      <c r="A146" s="376"/>
      <c r="B146" s="69" t="str">
        <f>IF(A146&lt;&gt;"",IFERROR(VLOOKUP(A146,L!$J$11:$K$260,2,FALSE),"Eingabeart wurde geändert"),"")</f>
        <v/>
      </c>
      <c r="C146" s="361"/>
      <c r="D146" s="174"/>
      <c r="E146" s="197"/>
      <c r="F146" s="197"/>
      <c r="G146" s="197"/>
      <c r="H146" s="197"/>
      <c r="I146" s="197"/>
      <c r="J146" s="197"/>
      <c r="K146" s="213" t="str">
        <f t="shared" si="3"/>
        <v/>
      </c>
    </row>
    <row r="147" spans="1:11" x14ac:dyDescent="0.2">
      <c r="A147" s="376"/>
      <c r="B147" s="69" t="str">
        <f>IF(A147&lt;&gt;"",IFERROR(VLOOKUP(A147,L!$J$11:$K$260,2,FALSE),"Eingabeart wurde geändert"),"")</f>
        <v/>
      </c>
      <c r="C147" s="361"/>
      <c r="D147" s="174"/>
      <c r="E147" s="197"/>
      <c r="F147" s="197"/>
      <c r="G147" s="197"/>
      <c r="H147" s="197"/>
      <c r="I147" s="197"/>
      <c r="J147" s="197"/>
      <c r="K147" s="213" t="str">
        <f t="shared" si="3"/>
        <v/>
      </c>
    </row>
    <row r="148" spans="1:11" x14ac:dyDescent="0.2">
      <c r="A148" s="376"/>
      <c r="B148" s="69" t="str">
        <f>IF(A148&lt;&gt;"",IFERROR(VLOOKUP(A148,L!$J$11:$K$260,2,FALSE),"Eingabeart wurde geändert"),"")</f>
        <v/>
      </c>
      <c r="C148" s="361"/>
      <c r="D148" s="174"/>
      <c r="E148" s="197"/>
      <c r="F148" s="197"/>
      <c r="G148" s="197"/>
      <c r="H148" s="197"/>
      <c r="I148" s="197"/>
      <c r="J148" s="197"/>
      <c r="K148" s="213" t="str">
        <f t="shared" si="3"/>
        <v/>
      </c>
    </row>
    <row r="149" spans="1:11" x14ac:dyDescent="0.2">
      <c r="A149" s="376"/>
      <c r="B149" s="69" t="str">
        <f>IF(A149&lt;&gt;"",IFERROR(VLOOKUP(A149,L!$J$11:$K$260,2,FALSE),"Eingabeart wurde geändert"),"")</f>
        <v/>
      </c>
      <c r="C149" s="361"/>
      <c r="D149" s="174"/>
      <c r="E149" s="197"/>
      <c r="F149" s="197"/>
      <c r="G149" s="197"/>
      <c r="H149" s="197"/>
      <c r="I149" s="197"/>
      <c r="J149" s="197"/>
      <c r="K149" s="213" t="str">
        <f t="shared" si="3"/>
        <v/>
      </c>
    </row>
    <row r="150" spans="1:11" x14ac:dyDescent="0.2">
      <c r="A150" s="376"/>
      <c r="B150" s="69" t="str">
        <f>IF(A150&lt;&gt;"",IFERROR(VLOOKUP(A150,L!$J$11:$K$260,2,FALSE),"Eingabeart wurde geändert"),"")</f>
        <v/>
      </c>
      <c r="C150" s="361"/>
      <c r="D150" s="174"/>
      <c r="E150" s="197"/>
      <c r="F150" s="197"/>
      <c r="G150" s="197"/>
      <c r="H150" s="197"/>
      <c r="I150" s="197"/>
      <c r="J150" s="197"/>
      <c r="K150" s="213" t="str">
        <f t="shared" si="3"/>
        <v/>
      </c>
    </row>
    <row r="151" spans="1:11" x14ac:dyDescent="0.2">
      <c r="A151" s="376"/>
      <c r="B151" s="69" t="str">
        <f>IF(A151&lt;&gt;"",IFERROR(VLOOKUP(A151,L!$J$11:$K$260,2,FALSE),"Eingabeart wurde geändert"),"")</f>
        <v/>
      </c>
      <c r="C151" s="361"/>
      <c r="D151" s="174"/>
      <c r="E151" s="197"/>
      <c r="F151" s="197"/>
      <c r="G151" s="197"/>
      <c r="H151" s="197"/>
      <c r="I151" s="197"/>
      <c r="J151" s="197"/>
      <c r="K151" s="213" t="str">
        <f t="shared" si="3"/>
        <v/>
      </c>
    </row>
    <row r="152" spans="1:11" x14ac:dyDescent="0.2">
      <c r="A152" s="376"/>
      <c r="B152" s="69" t="str">
        <f>IF(A152&lt;&gt;"",IFERROR(VLOOKUP(A152,L!$J$11:$K$260,2,FALSE),"Eingabeart wurde geändert"),"")</f>
        <v/>
      </c>
      <c r="C152" s="361"/>
      <c r="D152" s="174"/>
      <c r="E152" s="197"/>
      <c r="F152" s="197"/>
      <c r="G152" s="197"/>
      <c r="H152" s="197"/>
      <c r="I152" s="197"/>
      <c r="J152" s="197"/>
      <c r="K152" s="213" t="str">
        <f t="shared" si="3"/>
        <v/>
      </c>
    </row>
    <row r="153" spans="1:11" x14ac:dyDescent="0.2">
      <c r="A153" s="376"/>
      <c r="B153" s="69" t="str">
        <f>IF(A153&lt;&gt;"",IFERROR(VLOOKUP(A153,L!$J$11:$K$260,2,FALSE),"Eingabeart wurde geändert"),"")</f>
        <v/>
      </c>
      <c r="C153" s="361"/>
      <c r="D153" s="174"/>
      <c r="E153" s="197"/>
      <c r="F153" s="197"/>
      <c r="G153" s="197"/>
      <c r="H153" s="197"/>
      <c r="I153" s="197"/>
      <c r="J153" s="197"/>
      <c r="K153" s="213" t="str">
        <f t="shared" si="3"/>
        <v/>
      </c>
    </row>
    <row r="154" spans="1:11" x14ac:dyDescent="0.2">
      <c r="A154" s="376"/>
      <c r="B154" s="69" t="str">
        <f>IF(A154&lt;&gt;"",IFERROR(VLOOKUP(A154,L!$J$11:$K$260,2,FALSE),"Eingabeart wurde geändert"),"")</f>
        <v/>
      </c>
      <c r="C154" s="361"/>
      <c r="D154" s="174"/>
      <c r="E154" s="197"/>
      <c r="F154" s="197"/>
      <c r="G154" s="197"/>
      <c r="H154" s="197"/>
      <c r="I154" s="197"/>
      <c r="J154" s="197"/>
      <c r="K154" s="213" t="str">
        <f t="shared" si="3"/>
        <v/>
      </c>
    </row>
    <row r="155" spans="1:11" x14ac:dyDescent="0.2">
      <c r="A155" s="376"/>
      <c r="B155" s="69" t="str">
        <f>IF(A155&lt;&gt;"",IFERROR(VLOOKUP(A155,L!$J$11:$K$260,2,FALSE),"Eingabeart wurde geändert"),"")</f>
        <v/>
      </c>
      <c r="C155" s="361"/>
      <c r="D155" s="174"/>
      <c r="E155" s="197"/>
      <c r="F155" s="197"/>
      <c r="G155" s="197"/>
      <c r="H155" s="197"/>
      <c r="I155" s="197"/>
      <c r="J155" s="197"/>
      <c r="K155" s="213" t="str">
        <f t="shared" si="3"/>
        <v/>
      </c>
    </row>
    <row r="156" spans="1:11" x14ac:dyDescent="0.2">
      <c r="A156" s="376"/>
      <c r="B156" s="69" t="str">
        <f>IF(A156&lt;&gt;"",IFERROR(VLOOKUP(A156,L!$J$11:$K$260,2,FALSE),"Eingabeart wurde geändert"),"")</f>
        <v/>
      </c>
      <c r="C156" s="361"/>
      <c r="D156" s="174"/>
      <c r="E156" s="197"/>
      <c r="F156" s="197"/>
      <c r="G156" s="197"/>
      <c r="H156" s="197"/>
      <c r="I156" s="197"/>
      <c r="J156" s="197"/>
      <c r="K156" s="213" t="str">
        <f t="shared" si="3"/>
        <v/>
      </c>
    </row>
    <row r="157" spans="1:11" x14ac:dyDescent="0.2">
      <c r="A157" s="376"/>
      <c r="B157" s="69" t="str">
        <f>IF(A157&lt;&gt;"",IFERROR(VLOOKUP(A157,L!$J$11:$K$260,2,FALSE),"Eingabeart wurde geändert"),"")</f>
        <v/>
      </c>
      <c r="C157" s="361"/>
      <c r="D157" s="174"/>
      <c r="E157" s="197"/>
      <c r="F157" s="197"/>
      <c r="G157" s="197"/>
      <c r="H157" s="197"/>
      <c r="I157" s="197"/>
      <c r="J157" s="197"/>
      <c r="K157" s="213" t="str">
        <f t="shared" si="3"/>
        <v/>
      </c>
    </row>
    <row r="158" spans="1:11" x14ac:dyDescent="0.2">
      <c r="A158" s="376"/>
      <c r="B158" s="69" t="str">
        <f>IF(A158&lt;&gt;"",IFERROR(VLOOKUP(A158,L!$J$11:$K$260,2,FALSE),"Eingabeart wurde geändert"),"")</f>
        <v/>
      </c>
      <c r="C158" s="361"/>
      <c r="D158" s="174"/>
      <c r="E158" s="197"/>
      <c r="F158" s="197"/>
      <c r="G158" s="197"/>
      <c r="H158" s="197"/>
      <c r="I158" s="197"/>
      <c r="J158" s="197"/>
      <c r="K158" s="213" t="str">
        <f t="shared" si="3"/>
        <v/>
      </c>
    </row>
    <row r="159" spans="1:11" x14ac:dyDescent="0.2">
      <c r="A159" s="376"/>
      <c r="B159" s="69" t="str">
        <f>IF(A159&lt;&gt;"",IFERROR(VLOOKUP(A159,L!$J$11:$K$260,2,FALSE),"Eingabeart wurde geändert"),"")</f>
        <v/>
      </c>
      <c r="C159" s="361"/>
      <c r="D159" s="174"/>
      <c r="E159" s="197"/>
      <c r="F159" s="197"/>
      <c r="G159" s="197"/>
      <c r="H159" s="197"/>
      <c r="I159" s="197"/>
      <c r="J159" s="197"/>
      <c r="K159" s="213" t="str">
        <f t="shared" si="3"/>
        <v/>
      </c>
    </row>
    <row r="160" spans="1:11" x14ac:dyDescent="0.2">
      <c r="A160" s="376"/>
      <c r="B160" s="69" t="str">
        <f>IF(A160&lt;&gt;"",IFERROR(VLOOKUP(A160,L!$J$11:$K$260,2,FALSE),"Eingabeart wurde geändert"),"")</f>
        <v/>
      </c>
      <c r="C160" s="361"/>
      <c r="D160" s="174"/>
      <c r="E160" s="197"/>
      <c r="F160" s="197"/>
      <c r="G160" s="197"/>
      <c r="H160" s="197"/>
      <c r="I160" s="197"/>
      <c r="J160" s="197"/>
      <c r="K160" s="213" t="str">
        <f t="shared" si="3"/>
        <v/>
      </c>
    </row>
    <row r="161" spans="1:11" x14ac:dyDescent="0.2">
      <c r="A161" s="376"/>
      <c r="B161" s="69" t="str">
        <f>IF(A161&lt;&gt;"",IFERROR(VLOOKUP(A161,L!$J$11:$K$260,2,FALSE),"Eingabeart wurde geändert"),"")</f>
        <v/>
      </c>
      <c r="C161" s="361"/>
      <c r="D161" s="174"/>
      <c r="E161" s="197"/>
      <c r="F161" s="197"/>
      <c r="G161" s="197"/>
      <c r="H161" s="197"/>
      <c r="I161" s="197"/>
      <c r="J161" s="197"/>
      <c r="K161" s="213" t="str">
        <f t="shared" si="3"/>
        <v/>
      </c>
    </row>
    <row r="162" spans="1:11" x14ac:dyDescent="0.2">
      <c r="A162" s="376"/>
      <c r="B162" s="69" t="str">
        <f>IF(A162&lt;&gt;"",IFERROR(VLOOKUP(A162,L!$J$11:$K$260,2,FALSE),"Eingabeart wurde geändert"),"")</f>
        <v/>
      </c>
      <c r="C162" s="361"/>
      <c r="D162" s="174"/>
      <c r="E162" s="197"/>
      <c r="F162" s="197"/>
      <c r="G162" s="197"/>
      <c r="H162" s="197"/>
      <c r="I162" s="197"/>
      <c r="J162" s="197"/>
      <c r="K162" s="213" t="str">
        <f t="shared" si="3"/>
        <v/>
      </c>
    </row>
    <row r="163" spans="1:11" x14ac:dyDescent="0.2">
      <c r="A163" s="376"/>
      <c r="B163" s="69" t="str">
        <f>IF(A163&lt;&gt;"",IFERROR(VLOOKUP(A163,L!$J$11:$K$260,2,FALSE),"Eingabeart wurde geändert"),"")</f>
        <v/>
      </c>
      <c r="C163" s="361"/>
      <c r="D163" s="174"/>
      <c r="E163" s="197"/>
      <c r="F163" s="197"/>
      <c r="G163" s="197"/>
      <c r="H163" s="197"/>
      <c r="I163" s="197"/>
      <c r="J163" s="197"/>
      <c r="K163" s="213" t="str">
        <f t="shared" si="3"/>
        <v/>
      </c>
    </row>
    <row r="164" spans="1:11" x14ac:dyDescent="0.2">
      <c r="A164" s="376"/>
      <c r="B164" s="69" t="str">
        <f>IF(A164&lt;&gt;"",IFERROR(VLOOKUP(A164,L!$J$11:$K$260,2,FALSE),"Eingabeart wurde geändert"),"")</f>
        <v/>
      </c>
      <c r="C164" s="361"/>
      <c r="D164" s="174"/>
      <c r="E164" s="197"/>
      <c r="F164" s="197"/>
      <c r="G164" s="197"/>
      <c r="H164" s="197"/>
      <c r="I164" s="197"/>
      <c r="J164" s="197"/>
      <c r="K164" s="213" t="str">
        <f t="shared" si="3"/>
        <v/>
      </c>
    </row>
    <row r="165" spans="1:11" x14ac:dyDescent="0.2">
      <c r="A165" s="376"/>
      <c r="B165" s="69" t="str">
        <f>IF(A165&lt;&gt;"",IFERROR(VLOOKUP(A165,L!$J$11:$K$260,2,FALSE),"Eingabeart wurde geändert"),"")</f>
        <v/>
      </c>
      <c r="C165" s="361"/>
      <c r="D165" s="174"/>
      <c r="E165" s="197"/>
      <c r="F165" s="197"/>
      <c r="G165" s="197"/>
      <c r="H165" s="197"/>
      <c r="I165" s="197"/>
      <c r="J165" s="197"/>
      <c r="K165" s="213" t="str">
        <f t="shared" si="3"/>
        <v/>
      </c>
    </row>
    <row r="166" spans="1:11" x14ac:dyDescent="0.2">
      <c r="A166" s="376"/>
      <c r="B166" s="69" t="str">
        <f>IF(A166&lt;&gt;"",IFERROR(VLOOKUP(A166,L!$J$11:$K$260,2,FALSE),"Eingabeart wurde geändert"),"")</f>
        <v/>
      </c>
      <c r="C166" s="361"/>
      <c r="D166" s="174"/>
      <c r="E166" s="197"/>
      <c r="F166" s="197"/>
      <c r="G166" s="197"/>
      <c r="H166" s="197"/>
      <c r="I166" s="197"/>
      <c r="J166" s="197"/>
      <c r="K166" s="213" t="str">
        <f t="shared" si="3"/>
        <v/>
      </c>
    </row>
    <row r="167" spans="1:11" x14ac:dyDescent="0.2">
      <c r="A167" s="376"/>
      <c r="B167" s="69" t="str">
        <f>IF(A167&lt;&gt;"",IFERROR(VLOOKUP(A167,L!$J$11:$K$260,2,FALSE),"Eingabeart wurde geändert"),"")</f>
        <v/>
      </c>
      <c r="C167" s="361"/>
      <c r="D167" s="174"/>
      <c r="E167" s="197"/>
      <c r="F167" s="197"/>
      <c r="G167" s="197"/>
      <c r="H167" s="197"/>
      <c r="I167" s="197"/>
      <c r="J167" s="197"/>
      <c r="K167" s="213" t="str">
        <f t="shared" si="3"/>
        <v/>
      </c>
    </row>
    <row r="168" spans="1:11" x14ac:dyDescent="0.2">
      <c r="A168" s="376"/>
      <c r="B168" s="69" t="str">
        <f>IF(A168&lt;&gt;"",IFERROR(VLOOKUP(A168,L!$J$11:$K$260,2,FALSE),"Eingabeart wurde geändert"),"")</f>
        <v/>
      </c>
      <c r="C168" s="361"/>
      <c r="D168" s="174"/>
      <c r="E168" s="197"/>
      <c r="F168" s="197"/>
      <c r="G168" s="197"/>
      <c r="H168" s="197"/>
      <c r="I168" s="197"/>
      <c r="J168" s="197"/>
      <c r="K168" s="213" t="str">
        <f t="shared" si="3"/>
        <v/>
      </c>
    </row>
    <row r="169" spans="1:11" x14ac:dyDescent="0.2">
      <c r="A169" s="376"/>
      <c r="B169" s="69" t="str">
        <f>IF(A169&lt;&gt;"",IFERROR(VLOOKUP(A169,L!$J$11:$K$260,2,FALSE),"Eingabeart wurde geändert"),"")</f>
        <v/>
      </c>
      <c r="C169" s="361"/>
      <c r="D169" s="174"/>
      <c r="E169" s="197"/>
      <c r="F169" s="197"/>
      <c r="G169" s="197"/>
      <c r="H169" s="197"/>
      <c r="I169" s="197"/>
      <c r="J169" s="197"/>
      <c r="K169" s="213" t="str">
        <f t="shared" si="3"/>
        <v/>
      </c>
    </row>
    <row r="170" spans="1:11" x14ac:dyDescent="0.2">
      <c r="A170" s="376"/>
      <c r="B170" s="69" t="str">
        <f>IF(A170&lt;&gt;"",IFERROR(VLOOKUP(A170,L!$J$11:$K$260,2,FALSE),"Eingabeart wurde geändert"),"")</f>
        <v/>
      </c>
      <c r="C170" s="361"/>
      <c r="D170" s="174"/>
      <c r="E170" s="197"/>
      <c r="F170" s="197"/>
      <c r="G170" s="197"/>
      <c r="H170" s="197"/>
      <c r="I170" s="197"/>
      <c r="J170" s="197"/>
      <c r="K170" s="213" t="str">
        <f t="shared" si="3"/>
        <v/>
      </c>
    </row>
    <row r="171" spans="1:11" x14ac:dyDescent="0.2">
      <c r="A171" s="376"/>
      <c r="B171" s="69" t="str">
        <f>IF(A171&lt;&gt;"",IFERROR(VLOOKUP(A171,L!$J$11:$K$260,2,FALSE),"Eingabeart wurde geändert"),"")</f>
        <v/>
      </c>
      <c r="C171" s="361"/>
      <c r="D171" s="174"/>
      <c r="E171" s="197"/>
      <c r="F171" s="197"/>
      <c r="G171" s="197"/>
      <c r="H171" s="197"/>
      <c r="I171" s="197"/>
      <c r="J171" s="197"/>
      <c r="K171" s="213" t="str">
        <f t="shared" si="3"/>
        <v/>
      </c>
    </row>
    <row r="172" spans="1:11" x14ac:dyDescent="0.2">
      <c r="A172" s="376"/>
      <c r="B172" s="69" t="str">
        <f>IF(A172&lt;&gt;"",IFERROR(VLOOKUP(A172,L!$J$11:$K$260,2,FALSE),"Eingabeart wurde geändert"),"")</f>
        <v/>
      </c>
      <c r="C172" s="361"/>
      <c r="D172" s="174"/>
      <c r="E172" s="197"/>
      <c r="F172" s="197"/>
      <c r="G172" s="197"/>
      <c r="H172" s="197"/>
      <c r="I172" s="197"/>
      <c r="J172" s="197"/>
      <c r="K172" s="213" t="str">
        <f t="shared" si="3"/>
        <v/>
      </c>
    </row>
    <row r="173" spans="1:11" x14ac:dyDescent="0.2">
      <c r="A173" s="376"/>
      <c r="B173" s="69" t="str">
        <f>IF(A173&lt;&gt;"",IFERROR(VLOOKUP(A173,L!$J$11:$K$260,2,FALSE),"Eingabeart wurde geändert"),"")</f>
        <v/>
      </c>
      <c r="C173" s="361"/>
      <c r="D173" s="174"/>
      <c r="E173" s="197"/>
      <c r="F173" s="197"/>
      <c r="G173" s="197"/>
      <c r="H173" s="197"/>
      <c r="I173" s="197"/>
      <c r="J173" s="197"/>
      <c r="K173" s="213" t="str">
        <f t="shared" si="3"/>
        <v/>
      </c>
    </row>
    <row r="174" spans="1:11" x14ac:dyDescent="0.2">
      <c r="A174" s="376"/>
      <c r="B174" s="69" t="str">
        <f>IF(A174&lt;&gt;"",IFERROR(VLOOKUP(A174,L!$J$11:$K$260,2,FALSE),"Eingabeart wurde geändert"),"")</f>
        <v/>
      </c>
      <c r="C174" s="361"/>
      <c r="D174" s="174"/>
      <c r="E174" s="197"/>
      <c r="F174" s="197"/>
      <c r="G174" s="197"/>
      <c r="H174" s="197"/>
      <c r="I174" s="197"/>
      <c r="J174" s="197"/>
      <c r="K174" s="213" t="str">
        <f t="shared" si="3"/>
        <v/>
      </c>
    </row>
    <row r="175" spans="1:11" x14ac:dyDescent="0.2">
      <c r="A175" s="376"/>
      <c r="B175" s="69" t="str">
        <f>IF(A175&lt;&gt;"",IFERROR(VLOOKUP(A175,L!$J$11:$K$260,2,FALSE),"Eingabeart wurde geändert"),"")</f>
        <v/>
      </c>
      <c r="C175" s="361"/>
      <c r="D175" s="174"/>
      <c r="E175" s="197"/>
      <c r="F175" s="197"/>
      <c r="G175" s="197"/>
      <c r="H175" s="197"/>
      <c r="I175" s="197"/>
      <c r="J175" s="197"/>
      <c r="K175" s="213" t="str">
        <f t="shared" si="3"/>
        <v/>
      </c>
    </row>
    <row r="176" spans="1:11" x14ac:dyDescent="0.2">
      <c r="A176" s="376"/>
      <c r="B176" s="69" t="str">
        <f>IF(A176&lt;&gt;"",IFERROR(VLOOKUP(A176,L!$J$11:$K$260,2,FALSE),"Eingabeart wurde geändert"),"")</f>
        <v/>
      </c>
      <c r="C176" s="361"/>
      <c r="D176" s="174"/>
      <c r="E176" s="197"/>
      <c r="F176" s="197"/>
      <c r="G176" s="197"/>
      <c r="H176" s="197"/>
      <c r="I176" s="197"/>
      <c r="J176" s="197"/>
      <c r="K176" s="213" t="str">
        <f t="shared" si="3"/>
        <v/>
      </c>
    </row>
    <row r="177" spans="1:11" x14ac:dyDescent="0.2">
      <c r="A177" s="376"/>
      <c r="B177" s="69" t="str">
        <f>IF(A177&lt;&gt;"",IFERROR(VLOOKUP(A177,L!$J$11:$K$260,2,FALSE),"Eingabeart wurde geändert"),"")</f>
        <v/>
      </c>
      <c r="C177" s="361"/>
      <c r="D177" s="174"/>
      <c r="E177" s="197"/>
      <c r="F177" s="197"/>
      <c r="G177" s="197"/>
      <c r="H177" s="197"/>
      <c r="I177" s="197"/>
      <c r="J177" s="197"/>
      <c r="K177" s="213" t="str">
        <f t="shared" si="3"/>
        <v/>
      </c>
    </row>
    <row r="178" spans="1:11" x14ac:dyDescent="0.2">
      <c r="A178" s="376"/>
      <c r="B178" s="69" t="str">
        <f>IF(A178&lt;&gt;"",IFERROR(VLOOKUP(A178,L!$J$11:$K$260,2,FALSE),"Eingabeart wurde geändert"),"")</f>
        <v/>
      </c>
      <c r="C178" s="361"/>
      <c r="D178" s="174"/>
      <c r="E178" s="197"/>
      <c r="F178" s="197"/>
      <c r="G178" s="197"/>
      <c r="H178" s="197"/>
      <c r="I178" s="197"/>
      <c r="J178" s="197"/>
      <c r="K178" s="213" t="str">
        <f t="shared" si="3"/>
        <v/>
      </c>
    </row>
    <row r="179" spans="1:11" x14ac:dyDescent="0.2">
      <c r="A179" s="376"/>
      <c r="B179" s="69" t="str">
        <f>IF(A179&lt;&gt;"",IFERROR(VLOOKUP(A179,L!$J$11:$K$260,2,FALSE),"Eingabeart wurde geändert"),"")</f>
        <v/>
      </c>
      <c r="C179" s="361"/>
      <c r="D179" s="174"/>
      <c r="E179" s="197"/>
      <c r="F179" s="197"/>
      <c r="G179" s="197"/>
      <c r="H179" s="197"/>
      <c r="I179" s="197"/>
      <c r="J179" s="197"/>
      <c r="K179" s="213" t="str">
        <f t="shared" si="3"/>
        <v/>
      </c>
    </row>
    <row r="180" spans="1:11" x14ac:dyDescent="0.2">
      <c r="A180" s="376"/>
      <c r="B180" s="69" t="str">
        <f>IF(A180&lt;&gt;"",IFERROR(VLOOKUP(A180,L!$J$11:$K$260,2,FALSE),"Eingabeart wurde geändert"),"")</f>
        <v/>
      </c>
      <c r="C180" s="361"/>
      <c r="D180" s="174"/>
      <c r="E180" s="197"/>
      <c r="F180" s="197"/>
      <c r="G180" s="197"/>
      <c r="H180" s="197"/>
      <c r="I180" s="197"/>
      <c r="J180" s="197"/>
      <c r="K180" s="213" t="str">
        <f t="shared" si="3"/>
        <v/>
      </c>
    </row>
    <row r="181" spans="1:11" x14ac:dyDescent="0.2">
      <c r="A181" s="376"/>
      <c r="B181" s="69" t="str">
        <f>IF(A181&lt;&gt;"",IFERROR(VLOOKUP(A181,L!$J$11:$K$260,2,FALSE),"Eingabeart wurde geändert"),"")</f>
        <v/>
      </c>
      <c r="C181" s="361"/>
      <c r="D181" s="174"/>
      <c r="E181" s="197"/>
      <c r="F181" s="197"/>
      <c r="G181" s="197"/>
      <c r="H181" s="197"/>
      <c r="I181" s="197"/>
      <c r="J181" s="197"/>
      <c r="K181" s="213" t="str">
        <f t="shared" si="3"/>
        <v/>
      </c>
    </row>
    <row r="182" spans="1:11" x14ac:dyDescent="0.2">
      <c r="A182" s="376"/>
      <c r="B182" s="69" t="str">
        <f>IF(A182&lt;&gt;"",IFERROR(VLOOKUP(A182,L!$J$11:$K$260,2,FALSE),"Eingabeart wurde geändert"),"")</f>
        <v/>
      </c>
      <c r="C182" s="361"/>
      <c r="D182" s="174"/>
      <c r="E182" s="197"/>
      <c r="F182" s="197"/>
      <c r="G182" s="197"/>
      <c r="H182" s="197"/>
      <c r="I182" s="197"/>
      <c r="J182" s="197"/>
      <c r="K182" s="213" t="str">
        <f t="shared" si="3"/>
        <v/>
      </c>
    </row>
    <row r="183" spans="1:11" x14ac:dyDescent="0.2">
      <c r="A183" s="376"/>
      <c r="B183" s="69" t="str">
        <f>IF(A183&lt;&gt;"",IFERROR(VLOOKUP(A183,L!$J$11:$K$260,2,FALSE),"Eingabeart wurde geändert"),"")</f>
        <v/>
      </c>
      <c r="C183" s="361"/>
      <c r="D183" s="174"/>
      <c r="E183" s="197"/>
      <c r="F183" s="197"/>
      <c r="G183" s="197"/>
      <c r="H183" s="197"/>
      <c r="I183" s="197"/>
      <c r="J183" s="197"/>
      <c r="K183" s="213" t="str">
        <f t="shared" si="3"/>
        <v/>
      </c>
    </row>
    <row r="184" spans="1:11" x14ac:dyDescent="0.2">
      <c r="A184" s="376"/>
      <c r="B184" s="69" t="str">
        <f>IF(A184&lt;&gt;"",IFERROR(VLOOKUP(A184,L!$J$11:$K$260,2,FALSE),"Eingabeart wurde geändert"),"")</f>
        <v/>
      </c>
      <c r="C184" s="361"/>
      <c r="D184" s="174"/>
      <c r="E184" s="197"/>
      <c r="F184" s="197"/>
      <c r="G184" s="197"/>
      <c r="H184" s="197"/>
      <c r="I184" s="197"/>
      <c r="J184" s="197"/>
      <c r="K184" s="213" t="str">
        <f t="shared" si="3"/>
        <v/>
      </c>
    </row>
    <row r="185" spans="1:11" x14ac:dyDescent="0.2">
      <c r="A185" s="376"/>
      <c r="B185" s="69" t="str">
        <f>IF(A185&lt;&gt;"",IFERROR(VLOOKUP(A185,L!$J$11:$K$260,2,FALSE),"Eingabeart wurde geändert"),"")</f>
        <v/>
      </c>
      <c r="C185" s="361"/>
      <c r="D185" s="174"/>
      <c r="E185" s="197"/>
      <c r="F185" s="197"/>
      <c r="G185" s="197"/>
      <c r="H185" s="197"/>
      <c r="I185" s="197"/>
      <c r="J185" s="197"/>
      <c r="K185" s="213" t="str">
        <f t="shared" si="3"/>
        <v/>
      </c>
    </row>
    <row r="186" spans="1:11" x14ac:dyDescent="0.2">
      <c r="A186" s="376"/>
      <c r="B186" s="69" t="str">
        <f>IF(A186&lt;&gt;"",IFERROR(VLOOKUP(A186,L!$J$11:$K$260,2,FALSE),"Eingabeart wurde geändert"),"")</f>
        <v/>
      </c>
      <c r="C186" s="361"/>
      <c r="D186" s="174"/>
      <c r="E186" s="197"/>
      <c r="F186" s="197"/>
      <c r="G186" s="197"/>
      <c r="H186" s="197"/>
      <c r="I186" s="197"/>
      <c r="J186" s="197"/>
      <c r="K186" s="213" t="str">
        <f t="shared" si="3"/>
        <v/>
      </c>
    </row>
    <row r="187" spans="1:11" x14ac:dyDescent="0.2">
      <c r="A187" s="376"/>
      <c r="B187" s="69" t="str">
        <f>IF(A187&lt;&gt;"",IFERROR(VLOOKUP(A187,L!$J$11:$K$260,2,FALSE),"Eingabeart wurde geändert"),"")</f>
        <v/>
      </c>
      <c r="C187" s="361"/>
      <c r="D187" s="174"/>
      <c r="E187" s="197"/>
      <c r="F187" s="197"/>
      <c r="G187" s="197"/>
      <c r="H187" s="197"/>
      <c r="I187" s="197"/>
      <c r="J187" s="197"/>
      <c r="K187" s="213" t="str">
        <f t="shared" si="3"/>
        <v/>
      </c>
    </row>
    <row r="188" spans="1:11" x14ac:dyDescent="0.2">
      <c r="A188" s="376"/>
      <c r="B188" s="69" t="str">
        <f>IF(A188&lt;&gt;"",IFERROR(VLOOKUP(A188,L!$J$11:$K$260,2,FALSE),"Eingabeart wurde geändert"),"")</f>
        <v/>
      </c>
      <c r="C188" s="361"/>
      <c r="D188" s="174"/>
      <c r="E188" s="197"/>
      <c r="F188" s="197"/>
      <c r="G188" s="197"/>
      <c r="H188" s="197"/>
      <c r="I188" s="197"/>
      <c r="J188" s="197"/>
      <c r="K188" s="213" t="str">
        <f t="shared" si="3"/>
        <v/>
      </c>
    </row>
    <row r="189" spans="1:11" x14ac:dyDescent="0.2">
      <c r="A189" s="376"/>
      <c r="B189" s="69" t="str">
        <f>IF(A189&lt;&gt;"",IFERROR(VLOOKUP(A189,L!$J$11:$K$260,2,FALSE),"Eingabeart wurde geändert"),"")</f>
        <v/>
      </c>
      <c r="C189" s="361"/>
      <c r="D189" s="174"/>
      <c r="E189" s="197"/>
      <c r="F189" s="197"/>
      <c r="G189" s="197"/>
      <c r="H189" s="197"/>
      <c r="I189" s="197"/>
      <c r="J189" s="197"/>
      <c r="K189" s="213" t="str">
        <f t="shared" si="3"/>
        <v/>
      </c>
    </row>
    <row r="190" spans="1:11" x14ac:dyDescent="0.2">
      <c r="A190" s="376"/>
      <c r="B190" s="69" t="str">
        <f>IF(A190&lt;&gt;"",IFERROR(VLOOKUP(A190,L!$J$11:$K$260,2,FALSE),"Eingabeart wurde geändert"),"")</f>
        <v/>
      </c>
      <c r="C190" s="361"/>
      <c r="D190" s="174"/>
      <c r="E190" s="197"/>
      <c r="F190" s="197"/>
      <c r="G190" s="197"/>
      <c r="H190" s="197"/>
      <c r="I190" s="197"/>
      <c r="J190" s="197"/>
      <c r="K190" s="213" t="str">
        <f t="shared" si="3"/>
        <v/>
      </c>
    </row>
    <row r="191" spans="1:11" x14ac:dyDescent="0.2">
      <c r="A191" s="376"/>
      <c r="B191" s="69" t="str">
        <f>IF(A191&lt;&gt;"",IFERROR(VLOOKUP(A191,L!$J$11:$K$260,2,FALSE),"Eingabeart wurde geändert"),"")</f>
        <v/>
      </c>
      <c r="C191" s="361"/>
      <c r="D191" s="174"/>
      <c r="E191" s="197"/>
      <c r="F191" s="197"/>
      <c r="G191" s="197"/>
      <c r="H191" s="197"/>
      <c r="I191" s="197"/>
      <c r="J191" s="197"/>
      <c r="K191" s="213" t="str">
        <f t="shared" si="3"/>
        <v/>
      </c>
    </row>
    <row r="192" spans="1:11" x14ac:dyDescent="0.2">
      <c r="A192" s="376"/>
      <c r="B192" s="69" t="str">
        <f>IF(A192&lt;&gt;"",IFERROR(VLOOKUP(A192,L!$J$11:$K$260,2,FALSE),"Eingabeart wurde geändert"),"")</f>
        <v/>
      </c>
      <c r="C192" s="361"/>
      <c r="D192" s="174"/>
      <c r="E192" s="197"/>
      <c r="F192" s="197"/>
      <c r="G192" s="197"/>
      <c r="H192" s="197"/>
      <c r="I192" s="197"/>
      <c r="J192" s="197"/>
      <c r="K192" s="213" t="str">
        <f t="shared" si="3"/>
        <v/>
      </c>
    </row>
    <row r="193" spans="1:11" x14ac:dyDescent="0.2">
      <c r="A193" s="376"/>
      <c r="B193" s="69" t="str">
        <f>IF(A193&lt;&gt;"",IFERROR(VLOOKUP(A193,L!$J$11:$K$260,2,FALSE),"Eingabeart wurde geändert"),"")</f>
        <v/>
      </c>
      <c r="C193" s="361"/>
      <c r="D193" s="174"/>
      <c r="E193" s="197"/>
      <c r="F193" s="197"/>
      <c r="G193" s="197"/>
      <c r="H193" s="197"/>
      <c r="I193" s="197"/>
      <c r="J193" s="197"/>
      <c r="K193" s="213" t="str">
        <f t="shared" si="3"/>
        <v/>
      </c>
    </row>
    <row r="194" spans="1:11" x14ac:dyDescent="0.2">
      <c r="A194" s="376"/>
      <c r="B194" s="69" t="str">
        <f>IF(A194&lt;&gt;"",IFERROR(VLOOKUP(A194,L!$J$11:$K$260,2,FALSE),"Eingabeart wurde geändert"),"")</f>
        <v/>
      </c>
      <c r="C194" s="361"/>
      <c r="D194" s="174"/>
      <c r="E194" s="197"/>
      <c r="F194" s="197"/>
      <c r="G194" s="197"/>
      <c r="H194" s="197"/>
      <c r="I194" s="197"/>
      <c r="J194" s="197"/>
      <c r="K194" s="213" t="str">
        <f t="shared" si="3"/>
        <v/>
      </c>
    </row>
    <row r="195" spans="1:11" x14ac:dyDescent="0.2">
      <c r="A195" s="376"/>
      <c r="B195" s="69" t="str">
        <f>IF(A195&lt;&gt;"",IFERROR(VLOOKUP(A195,L!$J$11:$K$260,2,FALSE),"Eingabeart wurde geändert"),"")</f>
        <v/>
      </c>
      <c r="C195" s="361"/>
      <c r="D195" s="174"/>
      <c r="E195" s="197"/>
      <c r="F195" s="197"/>
      <c r="G195" s="197"/>
      <c r="H195" s="197"/>
      <c r="I195" s="197"/>
      <c r="J195" s="197"/>
      <c r="K195" s="213" t="str">
        <f t="shared" si="3"/>
        <v/>
      </c>
    </row>
    <row r="196" spans="1:11" x14ac:dyDescent="0.2">
      <c r="A196" s="376"/>
      <c r="B196" s="69" t="str">
        <f>IF(A196&lt;&gt;"",IFERROR(VLOOKUP(A196,L!$J$11:$K$260,2,FALSE),"Eingabeart wurde geändert"),"")</f>
        <v/>
      </c>
      <c r="C196" s="361"/>
      <c r="D196" s="174"/>
      <c r="E196" s="197"/>
      <c r="F196" s="197"/>
      <c r="G196" s="197"/>
      <c r="H196" s="197"/>
      <c r="I196" s="197"/>
      <c r="J196" s="197"/>
      <c r="K196" s="213" t="str">
        <f t="shared" si="3"/>
        <v/>
      </c>
    </row>
    <row r="197" spans="1:11" x14ac:dyDescent="0.2">
      <c r="A197" s="376"/>
      <c r="B197" s="69" t="str">
        <f>IF(A197&lt;&gt;"",IFERROR(VLOOKUP(A197,L!$J$11:$K$260,2,FALSE),"Eingabeart wurde geändert"),"")</f>
        <v/>
      </c>
      <c r="C197" s="361"/>
      <c r="D197" s="174"/>
      <c r="E197" s="197"/>
      <c r="F197" s="197"/>
      <c r="G197" s="197"/>
      <c r="H197" s="197"/>
      <c r="I197" s="197"/>
      <c r="J197" s="197"/>
      <c r="K197" s="213" t="str">
        <f t="shared" si="3"/>
        <v/>
      </c>
    </row>
    <row r="198" spans="1:11" x14ac:dyDescent="0.2">
      <c r="A198" s="376"/>
      <c r="B198" s="69" t="str">
        <f>IF(A198&lt;&gt;"",IFERROR(VLOOKUP(A198,L!$J$11:$K$260,2,FALSE),"Eingabeart wurde geändert"),"")</f>
        <v/>
      </c>
      <c r="C198" s="361"/>
      <c r="D198" s="174"/>
      <c r="E198" s="197"/>
      <c r="F198" s="197"/>
      <c r="G198" s="197"/>
      <c r="H198" s="197"/>
      <c r="I198" s="197"/>
      <c r="J198" s="197"/>
      <c r="K198" s="213" t="str">
        <f t="shared" si="3"/>
        <v/>
      </c>
    </row>
    <row r="199" spans="1:11" x14ac:dyDescent="0.2">
      <c r="A199" s="376"/>
      <c r="B199" s="69" t="str">
        <f>IF(A199&lt;&gt;"",IFERROR(VLOOKUP(A199,L!$J$11:$K$260,2,FALSE),"Eingabeart wurde geändert"),"")</f>
        <v/>
      </c>
      <c r="C199" s="361"/>
      <c r="D199" s="174"/>
      <c r="E199" s="197"/>
      <c r="F199" s="197"/>
      <c r="G199" s="197"/>
      <c r="H199" s="197"/>
      <c r="I199" s="197"/>
      <c r="J199" s="197"/>
      <c r="K199" s="213" t="str">
        <f t="shared" si="3"/>
        <v/>
      </c>
    </row>
    <row r="200" spans="1:11" x14ac:dyDescent="0.2">
      <c r="A200" s="376"/>
      <c r="B200" s="69" t="str">
        <f>IF(A200&lt;&gt;"",IFERROR(VLOOKUP(A200,L!$J$11:$K$260,2,FALSE),"Eingabeart wurde geändert"),"")</f>
        <v/>
      </c>
      <c r="C200" s="361"/>
      <c r="D200" s="174"/>
      <c r="E200" s="197"/>
      <c r="F200" s="197"/>
      <c r="G200" s="197"/>
      <c r="H200" s="197"/>
      <c r="I200" s="197"/>
      <c r="J200" s="197"/>
      <c r="K200" s="213" t="str">
        <f t="shared" si="3"/>
        <v/>
      </c>
    </row>
    <row r="201" spans="1:11" x14ac:dyDescent="0.2">
      <c r="A201" s="376"/>
      <c r="B201" s="69" t="str">
        <f>IF(A201&lt;&gt;"",IFERROR(VLOOKUP(A201,L!$J$11:$K$260,2,FALSE),"Eingabeart wurde geändert"),"")</f>
        <v/>
      </c>
      <c r="C201" s="361"/>
      <c r="D201" s="174"/>
      <c r="E201" s="197"/>
      <c r="F201" s="197"/>
      <c r="G201" s="197"/>
      <c r="H201" s="197"/>
      <c r="I201" s="197"/>
      <c r="J201" s="197"/>
      <c r="K201" s="213" t="str">
        <f t="shared" si="3"/>
        <v/>
      </c>
    </row>
    <row r="202" spans="1:11" x14ac:dyDescent="0.2">
      <c r="A202" s="376"/>
      <c r="B202" s="69" t="str">
        <f>IF(A202&lt;&gt;"",IFERROR(VLOOKUP(A202,L!$J$11:$K$260,2,FALSE),"Eingabeart wurde geändert"),"")</f>
        <v/>
      </c>
      <c r="C202" s="361"/>
      <c r="D202" s="174"/>
      <c r="E202" s="197"/>
      <c r="F202" s="197"/>
      <c r="G202" s="197"/>
      <c r="H202" s="197"/>
      <c r="I202" s="197"/>
      <c r="J202" s="197"/>
      <c r="K202" s="213" t="str">
        <f t="shared" si="3"/>
        <v/>
      </c>
    </row>
    <row r="203" spans="1:11" x14ac:dyDescent="0.2">
      <c r="A203" s="376"/>
      <c r="B203" s="69" t="str">
        <f>IF(A203&lt;&gt;"",IFERROR(VLOOKUP(A203,L!$J$11:$K$260,2,FALSE),"Eingabeart wurde geändert"),"")</f>
        <v/>
      </c>
      <c r="C203" s="361"/>
      <c r="D203" s="174"/>
      <c r="E203" s="197"/>
      <c r="F203" s="197"/>
      <c r="G203" s="197"/>
      <c r="H203" s="197"/>
      <c r="I203" s="197"/>
      <c r="J203" s="197"/>
      <c r="K203" s="213" t="str">
        <f t="shared" si="3"/>
        <v/>
      </c>
    </row>
    <row r="204" spans="1:11" x14ac:dyDescent="0.2">
      <c r="A204" s="376"/>
      <c r="B204" s="69" t="str">
        <f>IF(A204&lt;&gt;"",IFERROR(VLOOKUP(A204,L!$J$11:$K$260,2,FALSE),"Eingabeart wurde geändert"),"")</f>
        <v/>
      </c>
      <c r="C204" s="361"/>
      <c r="D204" s="174"/>
      <c r="E204" s="197"/>
      <c r="F204" s="197"/>
      <c r="G204" s="197"/>
      <c r="H204" s="197"/>
      <c r="I204" s="197"/>
      <c r="J204" s="197"/>
      <c r="K204" s="213" t="str">
        <f t="shared" si="3"/>
        <v/>
      </c>
    </row>
    <row r="205" spans="1:11" x14ac:dyDescent="0.2">
      <c r="A205" s="376"/>
      <c r="B205" s="69" t="str">
        <f>IF(A205&lt;&gt;"",IFERROR(VLOOKUP(A205,L!$J$11:$K$260,2,FALSE),"Eingabeart wurde geändert"),"")</f>
        <v/>
      </c>
      <c r="C205" s="361"/>
      <c r="D205" s="174"/>
      <c r="E205" s="197"/>
      <c r="F205" s="197"/>
      <c r="G205" s="197"/>
      <c r="H205" s="197"/>
      <c r="I205" s="197"/>
      <c r="J205" s="197"/>
      <c r="K205" s="213" t="str">
        <f t="shared" ref="K205:K268" si="4">IF(G205&gt;F205,"Die Einspeisezählpunkte müssen in den Zählpunkten enthalten sein.","")</f>
        <v/>
      </c>
    </row>
    <row r="206" spans="1:11" x14ac:dyDescent="0.2">
      <c r="A206" s="376"/>
      <c r="B206" s="69" t="str">
        <f>IF(A206&lt;&gt;"",IFERROR(VLOOKUP(A206,L!$J$11:$K$260,2,FALSE),"Eingabeart wurde geändert"),"")</f>
        <v/>
      </c>
      <c r="C206" s="361"/>
      <c r="D206" s="174"/>
      <c r="E206" s="197"/>
      <c r="F206" s="197"/>
      <c r="G206" s="197"/>
      <c r="H206" s="197"/>
      <c r="I206" s="197"/>
      <c r="J206" s="197"/>
      <c r="K206" s="213" t="str">
        <f t="shared" si="4"/>
        <v/>
      </c>
    </row>
    <row r="207" spans="1:11" x14ac:dyDescent="0.2">
      <c r="A207" s="376"/>
      <c r="B207" s="69" t="str">
        <f>IF(A207&lt;&gt;"",IFERROR(VLOOKUP(A207,L!$J$11:$K$260,2,FALSE),"Eingabeart wurde geändert"),"")</f>
        <v/>
      </c>
      <c r="C207" s="361"/>
      <c r="D207" s="174"/>
      <c r="E207" s="197"/>
      <c r="F207" s="197"/>
      <c r="G207" s="197"/>
      <c r="H207" s="197"/>
      <c r="I207" s="197"/>
      <c r="J207" s="197"/>
      <c r="K207" s="213" t="str">
        <f t="shared" si="4"/>
        <v/>
      </c>
    </row>
    <row r="208" spans="1:11" x14ac:dyDescent="0.2">
      <c r="A208" s="376"/>
      <c r="B208" s="69" t="str">
        <f>IF(A208&lt;&gt;"",IFERROR(VLOOKUP(A208,L!$J$11:$K$260,2,FALSE),"Eingabeart wurde geändert"),"")</f>
        <v/>
      </c>
      <c r="C208" s="361"/>
      <c r="D208" s="174"/>
      <c r="E208" s="197"/>
      <c r="F208" s="197"/>
      <c r="G208" s="197"/>
      <c r="H208" s="197"/>
      <c r="I208" s="197"/>
      <c r="J208" s="197"/>
      <c r="K208" s="213" t="str">
        <f t="shared" si="4"/>
        <v/>
      </c>
    </row>
    <row r="209" spans="1:11" x14ac:dyDescent="0.2">
      <c r="A209" s="376"/>
      <c r="B209" s="69" t="str">
        <f>IF(A209&lt;&gt;"",IFERROR(VLOOKUP(A209,L!$J$11:$K$260,2,FALSE),"Eingabeart wurde geändert"),"")</f>
        <v/>
      </c>
      <c r="C209" s="361"/>
      <c r="D209" s="174"/>
      <c r="E209" s="197"/>
      <c r="F209" s="197"/>
      <c r="G209" s="197"/>
      <c r="H209" s="197"/>
      <c r="I209" s="197"/>
      <c r="J209" s="197"/>
      <c r="K209" s="213" t="str">
        <f t="shared" si="4"/>
        <v/>
      </c>
    </row>
    <row r="210" spans="1:11" x14ac:dyDescent="0.2">
      <c r="A210" s="376"/>
      <c r="B210" s="69" t="str">
        <f>IF(A210&lt;&gt;"",IFERROR(VLOOKUP(A210,L!$J$11:$K$260,2,FALSE),"Eingabeart wurde geändert"),"")</f>
        <v/>
      </c>
      <c r="C210" s="361"/>
      <c r="D210" s="174"/>
      <c r="E210" s="197"/>
      <c r="F210" s="197"/>
      <c r="G210" s="197"/>
      <c r="H210" s="197"/>
      <c r="I210" s="197"/>
      <c r="J210" s="197"/>
      <c r="K210" s="213" t="str">
        <f t="shared" si="4"/>
        <v/>
      </c>
    </row>
    <row r="211" spans="1:11" x14ac:dyDescent="0.2">
      <c r="A211" s="376"/>
      <c r="B211" s="69" t="str">
        <f>IF(A211&lt;&gt;"",IFERROR(VLOOKUP(A211,L!$J$11:$K$260,2,FALSE),"Eingabeart wurde geändert"),"")</f>
        <v/>
      </c>
      <c r="C211" s="361"/>
      <c r="D211" s="174"/>
      <c r="E211" s="197"/>
      <c r="F211" s="197"/>
      <c r="G211" s="197"/>
      <c r="H211" s="197"/>
      <c r="I211" s="197"/>
      <c r="J211" s="197"/>
      <c r="K211" s="213" t="str">
        <f t="shared" si="4"/>
        <v/>
      </c>
    </row>
    <row r="212" spans="1:11" x14ac:dyDescent="0.2">
      <c r="A212" s="376"/>
      <c r="B212" s="69" t="str">
        <f>IF(A212&lt;&gt;"",IFERROR(VLOOKUP(A212,L!$J$11:$K$260,2,FALSE),"Eingabeart wurde geändert"),"")</f>
        <v/>
      </c>
      <c r="C212" s="361"/>
      <c r="D212" s="174"/>
      <c r="E212" s="197"/>
      <c r="F212" s="197"/>
      <c r="G212" s="197"/>
      <c r="H212" s="197"/>
      <c r="I212" s="197"/>
      <c r="J212" s="197"/>
      <c r="K212" s="213" t="str">
        <f t="shared" si="4"/>
        <v/>
      </c>
    </row>
    <row r="213" spans="1:11" x14ac:dyDescent="0.2">
      <c r="A213" s="376"/>
      <c r="B213" s="69" t="str">
        <f>IF(A213&lt;&gt;"",IFERROR(VLOOKUP(A213,L!$J$11:$K$260,2,FALSE),"Eingabeart wurde geändert"),"")</f>
        <v/>
      </c>
      <c r="C213" s="361"/>
      <c r="D213" s="174"/>
      <c r="E213" s="197"/>
      <c r="F213" s="197"/>
      <c r="G213" s="197"/>
      <c r="H213" s="197"/>
      <c r="I213" s="197"/>
      <c r="J213" s="197"/>
      <c r="K213" s="213" t="str">
        <f t="shared" si="4"/>
        <v/>
      </c>
    </row>
    <row r="214" spans="1:11" x14ac:dyDescent="0.2">
      <c r="A214" s="376"/>
      <c r="B214" s="69" t="str">
        <f>IF(A214&lt;&gt;"",IFERROR(VLOOKUP(A214,L!$J$11:$K$260,2,FALSE),"Eingabeart wurde geändert"),"")</f>
        <v/>
      </c>
      <c r="C214" s="361"/>
      <c r="D214" s="174"/>
      <c r="E214" s="197"/>
      <c r="F214" s="197"/>
      <c r="G214" s="197"/>
      <c r="H214" s="197"/>
      <c r="I214" s="197"/>
      <c r="J214" s="197"/>
      <c r="K214" s="213" t="str">
        <f t="shared" si="4"/>
        <v/>
      </c>
    </row>
    <row r="215" spans="1:11" x14ac:dyDescent="0.2">
      <c r="A215" s="376"/>
      <c r="B215" s="69" t="str">
        <f>IF(A215&lt;&gt;"",IFERROR(VLOOKUP(A215,L!$J$11:$K$260,2,FALSE),"Eingabeart wurde geändert"),"")</f>
        <v/>
      </c>
      <c r="C215" s="361"/>
      <c r="D215" s="174"/>
      <c r="E215" s="197"/>
      <c r="F215" s="197"/>
      <c r="G215" s="197"/>
      <c r="H215" s="197"/>
      <c r="I215" s="197"/>
      <c r="J215" s="197"/>
      <c r="K215" s="213" t="str">
        <f t="shared" si="4"/>
        <v/>
      </c>
    </row>
    <row r="216" spans="1:11" x14ac:dyDescent="0.2">
      <c r="A216" s="376"/>
      <c r="B216" s="69" t="str">
        <f>IF(A216&lt;&gt;"",IFERROR(VLOOKUP(A216,L!$J$11:$K$260,2,FALSE),"Eingabeart wurde geändert"),"")</f>
        <v/>
      </c>
      <c r="C216" s="361"/>
      <c r="D216" s="174"/>
      <c r="E216" s="197"/>
      <c r="F216" s="197"/>
      <c r="G216" s="197"/>
      <c r="H216" s="197"/>
      <c r="I216" s="197"/>
      <c r="J216" s="197"/>
      <c r="K216" s="213" t="str">
        <f t="shared" si="4"/>
        <v/>
      </c>
    </row>
    <row r="217" spans="1:11" x14ac:dyDescent="0.2">
      <c r="A217" s="376"/>
      <c r="B217" s="69" t="str">
        <f>IF(A217&lt;&gt;"",IFERROR(VLOOKUP(A217,L!$J$11:$K$260,2,FALSE),"Eingabeart wurde geändert"),"")</f>
        <v/>
      </c>
      <c r="C217" s="361"/>
      <c r="D217" s="174"/>
      <c r="E217" s="197"/>
      <c r="F217" s="197"/>
      <c r="G217" s="197"/>
      <c r="H217" s="197"/>
      <c r="I217" s="197"/>
      <c r="J217" s="197"/>
      <c r="K217" s="213" t="str">
        <f t="shared" si="4"/>
        <v/>
      </c>
    </row>
    <row r="218" spans="1:11" x14ac:dyDescent="0.2">
      <c r="A218" s="376"/>
      <c r="B218" s="69" t="str">
        <f>IF(A218&lt;&gt;"",IFERROR(VLOOKUP(A218,L!$J$11:$K$260,2,FALSE),"Eingabeart wurde geändert"),"")</f>
        <v/>
      </c>
      <c r="C218" s="361"/>
      <c r="D218" s="174"/>
      <c r="E218" s="197"/>
      <c r="F218" s="197"/>
      <c r="G218" s="197"/>
      <c r="H218" s="197"/>
      <c r="I218" s="197"/>
      <c r="J218" s="197"/>
      <c r="K218" s="213" t="str">
        <f t="shared" si="4"/>
        <v/>
      </c>
    </row>
    <row r="219" spans="1:11" x14ac:dyDescent="0.2">
      <c r="A219" s="376"/>
      <c r="B219" s="69" t="str">
        <f>IF(A219&lt;&gt;"",IFERROR(VLOOKUP(A219,L!$J$11:$K$260,2,FALSE),"Eingabeart wurde geändert"),"")</f>
        <v/>
      </c>
      <c r="C219" s="361"/>
      <c r="D219" s="174"/>
      <c r="E219" s="197"/>
      <c r="F219" s="197"/>
      <c r="G219" s="197"/>
      <c r="H219" s="197"/>
      <c r="I219" s="197"/>
      <c r="J219" s="197"/>
      <c r="K219" s="213" t="str">
        <f t="shared" si="4"/>
        <v/>
      </c>
    </row>
    <row r="220" spans="1:11" x14ac:dyDescent="0.2">
      <c r="A220" s="376"/>
      <c r="B220" s="69" t="str">
        <f>IF(A220&lt;&gt;"",IFERROR(VLOOKUP(A220,L!$J$11:$K$260,2,FALSE),"Eingabeart wurde geändert"),"")</f>
        <v/>
      </c>
      <c r="C220" s="361"/>
      <c r="D220" s="174"/>
      <c r="E220" s="197"/>
      <c r="F220" s="197"/>
      <c r="G220" s="197"/>
      <c r="H220" s="197"/>
      <c r="I220" s="197"/>
      <c r="J220" s="197"/>
      <c r="K220" s="213" t="str">
        <f t="shared" si="4"/>
        <v/>
      </c>
    </row>
    <row r="221" spans="1:11" x14ac:dyDescent="0.2">
      <c r="A221" s="376"/>
      <c r="B221" s="69" t="str">
        <f>IF(A221&lt;&gt;"",IFERROR(VLOOKUP(A221,L!$J$11:$K$260,2,FALSE),"Eingabeart wurde geändert"),"")</f>
        <v/>
      </c>
      <c r="C221" s="361"/>
      <c r="D221" s="174"/>
      <c r="E221" s="197"/>
      <c r="F221" s="197"/>
      <c r="G221" s="197"/>
      <c r="H221" s="197"/>
      <c r="I221" s="197"/>
      <c r="J221" s="197"/>
      <c r="K221" s="213" t="str">
        <f t="shared" si="4"/>
        <v/>
      </c>
    </row>
    <row r="222" spans="1:11" x14ac:dyDescent="0.2">
      <c r="A222" s="376"/>
      <c r="B222" s="69" t="str">
        <f>IF(A222&lt;&gt;"",IFERROR(VLOOKUP(A222,L!$J$11:$K$260,2,FALSE),"Eingabeart wurde geändert"),"")</f>
        <v/>
      </c>
      <c r="C222" s="361"/>
      <c r="D222" s="174"/>
      <c r="E222" s="197"/>
      <c r="F222" s="197"/>
      <c r="G222" s="197"/>
      <c r="H222" s="197"/>
      <c r="I222" s="197"/>
      <c r="J222" s="197"/>
      <c r="K222" s="213" t="str">
        <f t="shared" si="4"/>
        <v/>
      </c>
    </row>
    <row r="223" spans="1:11" x14ac:dyDescent="0.2">
      <c r="A223" s="376"/>
      <c r="B223" s="69" t="str">
        <f>IF(A223&lt;&gt;"",IFERROR(VLOOKUP(A223,L!$J$11:$K$260,2,FALSE),"Eingabeart wurde geändert"),"")</f>
        <v/>
      </c>
      <c r="C223" s="361"/>
      <c r="D223" s="174"/>
      <c r="E223" s="197"/>
      <c r="F223" s="197"/>
      <c r="G223" s="197"/>
      <c r="H223" s="197"/>
      <c r="I223" s="197"/>
      <c r="J223" s="197"/>
      <c r="K223" s="213" t="str">
        <f t="shared" si="4"/>
        <v/>
      </c>
    </row>
    <row r="224" spans="1:11" x14ac:dyDescent="0.2">
      <c r="A224" s="376"/>
      <c r="B224" s="69" t="str">
        <f>IF(A224&lt;&gt;"",IFERROR(VLOOKUP(A224,L!$J$11:$K$260,2,FALSE),"Eingabeart wurde geändert"),"")</f>
        <v/>
      </c>
      <c r="C224" s="361"/>
      <c r="D224" s="174"/>
      <c r="E224" s="197"/>
      <c r="F224" s="197"/>
      <c r="G224" s="197"/>
      <c r="H224" s="197"/>
      <c r="I224" s="197"/>
      <c r="J224" s="197"/>
      <c r="K224" s="213" t="str">
        <f t="shared" si="4"/>
        <v/>
      </c>
    </row>
    <row r="225" spans="1:11" x14ac:dyDescent="0.2">
      <c r="A225" s="376"/>
      <c r="B225" s="69" t="str">
        <f>IF(A225&lt;&gt;"",IFERROR(VLOOKUP(A225,L!$J$11:$K$260,2,FALSE),"Eingabeart wurde geändert"),"")</f>
        <v/>
      </c>
      <c r="C225" s="361"/>
      <c r="D225" s="174"/>
      <c r="E225" s="197"/>
      <c r="F225" s="197"/>
      <c r="G225" s="197"/>
      <c r="H225" s="197"/>
      <c r="I225" s="197"/>
      <c r="J225" s="197"/>
      <c r="K225" s="213" t="str">
        <f t="shared" si="4"/>
        <v/>
      </c>
    </row>
    <row r="226" spans="1:11" x14ac:dyDescent="0.2">
      <c r="A226" s="376"/>
      <c r="B226" s="69" t="str">
        <f>IF(A226&lt;&gt;"",IFERROR(VLOOKUP(A226,L!$J$11:$K$260,2,FALSE),"Eingabeart wurde geändert"),"")</f>
        <v/>
      </c>
      <c r="C226" s="361"/>
      <c r="D226" s="174"/>
      <c r="E226" s="197"/>
      <c r="F226" s="197"/>
      <c r="G226" s="197"/>
      <c r="H226" s="197"/>
      <c r="I226" s="197"/>
      <c r="J226" s="197"/>
      <c r="K226" s="213" t="str">
        <f t="shared" si="4"/>
        <v/>
      </c>
    </row>
    <row r="227" spans="1:11" x14ac:dyDescent="0.2">
      <c r="A227" s="376"/>
      <c r="B227" s="69" t="str">
        <f>IF(A227&lt;&gt;"",IFERROR(VLOOKUP(A227,L!$J$11:$K$260,2,FALSE),"Eingabeart wurde geändert"),"")</f>
        <v/>
      </c>
      <c r="C227" s="361"/>
      <c r="D227" s="174"/>
      <c r="E227" s="197"/>
      <c r="F227" s="197"/>
      <c r="G227" s="197"/>
      <c r="H227" s="197"/>
      <c r="I227" s="197"/>
      <c r="J227" s="197"/>
      <c r="K227" s="213" t="str">
        <f t="shared" si="4"/>
        <v/>
      </c>
    </row>
    <row r="228" spans="1:11" x14ac:dyDescent="0.2">
      <c r="A228" s="376"/>
      <c r="B228" s="69" t="str">
        <f>IF(A228&lt;&gt;"",IFERROR(VLOOKUP(A228,L!$J$11:$K$260,2,FALSE),"Eingabeart wurde geändert"),"")</f>
        <v/>
      </c>
      <c r="C228" s="361"/>
      <c r="D228" s="174"/>
      <c r="E228" s="197"/>
      <c r="F228" s="197"/>
      <c r="G228" s="197"/>
      <c r="H228" s="197"/>
      <c r="I228" s="197"/>
      <c r="J228" s="197"/>
      <c r="K228" s="213" t="str">
        <f t="shared" si="4"/>
        <v/>
      </c>
    </row>
    <row r="229" spans="1:11" x14ac:dyDescent="0.2">
      <c r="A229" s="376"/>
      <c r="B229" s="69" t="str">
        <f>IF(A229&lt;&gt;"",IFERROR(VLOOKUP(A229,L!$J$11:$K$260,2,FALSE),"Eingabeart wurde geändert"),"")</f>
        <v/>
      </c>
      <c r="C229" s="361"/>
      <c r="D229" s="174"/>
      <c r="E229" s="197"/>
      <c r="F229" s="197"/>
      <c r="G229" s="197"/>
      <c r="H229" s="197"/>
      <c r="I229" s="197"/>
      <c r="J229" s="197"/>
      <c r="K229" s="213" t="str">
        <f t="shared" si="4"/>
        <v/>
      </c>
    </row>
    <row r="230" spans="1:11" x14ac:dyDescent="0.2">
      <c r="A230" s="376"/>
      <c r="B230" s="69" t="str">
        <f>IF(A230&lt;&gt;"",IFERROR(VLOOKUP(A230,L!$J$11:$K$260,2,FALSE),"Eingabeart wurde geändert"),"")</f>
        <v/>
      </c>
      <c r="C230" s="361"/>
      <c r="D230" s="174"/>
      <c r="E230" s="197"/>
      <c r="F230" s="197"/>
      <c r="G230" s="197"/>
      <c r="H230" s="197"/>
      <c r="I230" s="197"/>
      <c r="J230" s="197"/>
      <c r="K230" s="213" t="str">
        <f t="shared" si="4"/>
        <v/>
      </c>
    </row>
    <row r="231" spans="1:11" x14ac:dyDescent="0.2">
      <c r="A231" s="376"/>
      <c r="B231" s="69" t="str">
        <f>IF(A231&lt;&gt;"",IFERROR(VLOOKUP(A231,L!$J$11:$K$260,2,FALSE),"Eingabeart wurde geändert"),"")</f>
        <v/>
      </c>
      <c r="C231" s="361"/>
      <c r="D231" s="174"/>
      <c r="E231" s="197"/>
      <c r="F231" s="197"/>
      <c r="G231" s="197"/>
      <c r="H231" s="197"/>
      <c r="I231" s="197"/>
      <c r="J231" s="197"/>
      <c r="K231" s="213" t="str">
        <f t="shared" si="4"/>
        <v/>
      </c>
    </row>
    <row r="232" spans="1:11" x14ac:dyDescent="0.2">
      <c r="A232" s="376"/>
      <c r="B232" s="69" t="str">
        <f>IF(A232&lt;&gt;"",IFERROR(VLOOKUP(A232,L!$J$11:$K$260,2,FALSE),"Eingabeart wurde geändert"),"")</f>
        <v/>
      </c>
      <c r="C232" s="361"/>
      <c r="D232" s="174"/>
      <c r="E232" s="197"/>
      <c r="F232" s="197"/>
      <c r="G232" s="197"/>
      <c r="H232" s="197"/>
      <c r="I232" s="197"/>
      <c r="J232" s="197"/>
      <c r="K232" s="213" t="str">
        <f t="shared" si="4"/>
        <v/>
      </c>
    </row>
    <row r="233" spans="1:11" x14ac:dyDescent="0.2">
      <c r="A233" s="376"/>
      <c r="B233" s="69" t="str">
        <f>IF(A233&lt;&gt;"",IFERROR(VLOOKUP(A233,L!$J$11:$K$260,2,FALSE),"Eingabeart wurde geändert"),"")</f>
        <v/>
      </c>
      <c r="C233" s="361"/>
      <c r="D233" s="174"/>
      <c r="E233" s="197"/>
      <c r="F233" s="197"/>
      <c r="G233" s="197"/>
      <c r="H233" s="197"/>
      <c r="I233" s="197"/>
      <c r="J233" s="197"/>
      <c r="K233" s="213" t="str">
        <f t="shared" si="4"/>
        <v/>
      </c>
    </row>
    <row r="234" spans="1:11" x14ac:dyDescent="0.2">
      <c r="A234" s="376"/>
      <c r="B234" s="69" t="str">
        <f>IF(A234&lt;&gt;"",IFERROR(VLOOKUP(A234,L!$J$11:$K$260,2,FALSE),"Eingabeart wurde geändert"),"")</f>
        <v/>
      </c>
      <c r="C234" s="361"/>
      <c r="D234" s="174"/>
      <c r="E234" s="197"/>
      <c r="F234" s="197"/>
      <c r="G234" s="197"/>
      <c r="H234" s="197"/>
      <c r="I234" s="197"/>
      <c r="J234" s="197"/>
      <c r="K234" s="213" t="str">
        <f t="shared" si="4"/>
        <v/>
      </c>
    </row>
    <row r="235" spans="1:11" x14ac:dyDescent="0.2">
      <c r="A235" s="376"/>
      <c r="B235" s="69" t="str">
        <f>IF(A235&lt;&gt;"",IFERROR(VLOOKUP(A235,L!$J$11:$K$260,2,FALSE),"Eingabeart wurde geändert"),"")</f>
        <v/>
      </c>
      <c r="C235" s="361"/>
      <c r="D235" s="174"/>
      <c r="E235" s="197"/>
      <c r="F235" s="197"/>
      <c r="G235" s="197"/>
      <c r="H235" s="197"/>
      <c r="I235" s="197"/>
      <c r="J235" s="197"/>
      <c r="K235" s="213" t="str">
        <f t="shared" si="4"/>
        <v/>
      </c>
    </row>
    <row r="236" spans="1:11" x14ac:dyDescent="0.2">
      <c r="A236" s="376"/>
      <c r="B236" s="69" t="str">
        <f>IF(A236&lt;&gt;"",IFERROR(VLOOKUP(A236,L!$J$11:$K$260,2,FALSE),"Eingabeart wurde geändert"),"")</f>
        <v/>
      </c>
      <c r="C236" s="361"/>
      <c r="D236" s="174"/>
      <c r="E236" s="197"/>
      <c r="F236" s="197"/>
      <c r="G236" s="197"/>
      <c r="H236" s="197"/>
      <c r="I236" s="197"/>
      <c r="J236" s="197"/>
      <c r="K236" s="213" t="str">
        <f t="shared" si="4"/>
        <v/>
      </c>
    </row>
    <row r="237" spans="1:11" x14ac:dyDescent="0.2">
      <c r="A237" s="376"/>
      <c r="B237" s="69" t="str">
        <f>IF(A237&lt;&gt;"",IFERROR(VLOOKUP(A237,L!$J$11:$K$260,2,FALSE),"Eingabeart wurde geändert"),"")</f>
        <v/>
      </c>
      <c r="C237" s="361"/>
      <c r="D237" s="174"/>
      <c r="E237" s="197"/>
      <c r="F237" s="197"/>
      <c r="G237" s="197"/>
      <c r="H237" s="197"/>
      <c r="I237" s="197"/>
      <c r="J237" s="197"/>
      <c r="K237" s="213" t="str">
        <f t="shared" si="4"/>
        <v/>
      </c>
    </row>
    <row r="238" spans="1:11" x14ac:dyDescent="0.2">
      <c r="A238" s="376"/>
      <c r="B238" s="69" t="str">
        <f>IF(A238&lt;&gt;"",IFERROR(VLOOKUP(A238,L!$J$11:$K$260,2,FALSE),"Eingabeart wurde geändert"),"")</f>
        <v/>
      </c>
      <c r="C238" s="361"/>
      <c r="D238" s="174"/>
      <c r="E238" s="197"/>
      <c r="F238" s="197"/>
      <c r="G238" s="197"/>
      <c r="H238" s="197"/>
      <c r="I238" s="197"/>
      <c r="J238" s="197"/>
      <c r="K238" s="213" t="str">
        <f t="shared" si="4"/>
        <v/>
      </c>
    </row>
    <row r="239" spans="1:11" x14ac:dyDescent="0.2">
      <c r="A239" s="376"/>
      <c r="B239" s="69" t="str">
        <f>IF(A239&lt;&gt;"",IFERROR(VLOOKUP(A239,L!$J$11:$K$260,2,FALSE),"Eingabeart wurde geändert"),"")</f>
        <v/>
      </c>
      <c r="C239" s="361"/>
      <c r="D239" s="174"/>
      <c r="E239" s="197"/>
      <c r="F239" s="197"/>
      <c r="G239" s="197"/>
      <c r="H239" s="197"/>
      <c r="I239" s="197"/>
      <c r="J239" s="197"/>
      <c r="K239" s="213" t="str">
        <f t="shared" si="4"/>
        <v/>
      </c>
    </row>
    <row r="240" spans="1:11" x14ac:dyDescent="0.2">
      <c r="A240" s="376"/>
      <c r="B240" s="69" t="str">
        <f>IF(A240&lt;&gt;"",IFERROR(VLOOKUP(A240,L!$J$11:$K$260,2,FALSE),"Eingabeart wurde geändert"),"")</f>
        <v/>
      </c>
      <c r="C240" s="361"/>
      <c r="D240" s="174"/>
      <c r="E240" s="197"/>
      <c r="F240" s="197"/>
      <c r="G240" s="197"/>
      <c r="H240" s="197"/>
      <c r="I240" s="197"/>
      <c r="J240" s="197"/>
      <c r="K240" s="213" t="str">
        <f t="shared" si="4"/>
        <v/>
      </c>
    </row>
    <row r="241" spans="1:11" x14ac:dyDescent="0.2">
      <c r="A241" s="376"/>
      <c r="B241" s="69" t="str">
        <f>IF(A241&lt;&gt;"",IFERROR(VLOOKUP(A241,L!$J$11:$K$260,2,FALSE),"Eingabeart wurde geändert"),"")</f>
        <v/>
      </c>
      <c r="C241" s="361"/>
      <c r="D241" s="174"/>
      <c r="E241" s="197"/>
      <c r="F241" s="197"/>
      <c r="G241" s="197"/>
      <c r="H241" s="197"/>
      <c r="I241" s="197"/>
      <c r="J241" s="197"/>
      <c r="K241" s="213" t="str">
        <f t="shared" si="4"/>
        <v/>
      </c>
    </row>
    <row r="242" spans="1:11" x14ac:dyDescent="0.2">
      <c r="A242" s="376"/>
      <c r="B242" s="69" t="str">
        <f>IF(A242&lt;&gt;"",IFERROR(VLOOKUP(A242,L!$J$11:$K$260,2,FALSE),"Eingabeart wurde geändert"),"")</f>
        <v/>
      </c>
      <c r="C242" s="361"/>
      <c r="D242" s="174"/>
      <c r="E242" s="197"/>
      <c r="F242" s="197"/>
      <c r="G242" s="197"/>
      <c r="H242" s="197"/>
      <c r="I242" s="197"/>
      <c r="J242" s="197"/>
      <c r="K242" s="213" t="str">
        <f t="shared" si="4"/>
        <v/>
      </c>
    </row>
    <row r="243" spans="1:11" x14ac:dyDescent="0.2">
      <c r="A243" s="376"/>
      <c r="B243" s="69" t="str">
        <f>IF(A243&lt;&gt;"",IFERROR(VLOOKUP(A243,L!$J$11:$K$260,2,FALSE),"Eingabeart wurde geändert"),"")</f>
        <v/>
      </c>
      <c r="C243" s="361"/>
      <c r="D243" s="174"/>
      <c r="E243" s="197"/>
      <c r="F243" s="197"/>
      <c r="G243" s="197"/>
      <c r="H243" s="197"/>
      <c r="I243" s="197"/>
      <c r="J243" s="197"/>
      <c r="K243" s="213" t="str">
        <f t="shared" si="4"/>
        <v/>
      </c>
    </row>
    <row r="244" spans="1:11" x14ac:dyDescent="0.2">
      <c r="A244" s="376"/>
      <c r="B244" s="69" t="str">
        <f>IF(A244&lt;&gt;"",IFERROR(VLOOKUP(A244,L!$J$11:$K$260,2,FALSE),"Eingabeart wurde geändert"),"")</f>
        <v/>
      </c>
      <c r="C244" s="361"/>
      <c r="D244" s="174"/>
      <c r="E244" s="197"/>
      <c r="F244" s="197"/>
      <c r="G244" s="197"/>
      <c r="H244" s="197"/>
      <c r="I244" s="197"/>
      <c r="J244" s="197"/>
      <c r="K244" s="213" t="str">
        <f t="shared" si="4"/>
        <v/>
      </c>
    </row>
    <row r="245" spans="1:11" x14ac:dyDescent="0.2">
      <c r="A245" s="376"/>
      <c r="B245" s="69" t="str">
        <f>IF(A245&lt;&gt;"",IFERROR(VLOOKUP(A245,L!$J$11:$K$260,2,FALSE),"Eingabeart wurde geändert"),"")</f>
        <v/>
      </c>
      <c r="C245" s="361"/>
      <c r="D245" s="174"/>
      <c r="E245" s="197"/>
      <c r="F245" s="197"/>
      <c r="G245" s="197"/>
      <c r="H245" s="197"/>
      <c r="I245" s="197"/>
      <c r="J245" s="197"/>
      <c r="K245" s="213" t="str">
        <f t="shared" si="4"/>
        <v/>
      </c>
    </row>
    <row r="246" spans="1:11" x14ac:dyDescent="0.2">
      <c r="A246" s="376"/>
      <c r="B246" s="69" t="str">
        <f>IF(A246&lt;&gt;"",IFERROR(VLOOKUP(A246,L!$J$11:$K$260,2,FALSE),"Eingabeart wurde geändert"),"")</f>
        <v/>
      </c>
      <c r="C246" s="361"/>
      <c r="D246" s="174"/>
      <c r="E246" s="197"/>
      <c r="F246" s="197"/>
      <c r="G246" s="197"/>
      <c r="H246" s="197"/>
      <c r="I246" s="197"/>
      <c r="J246" s="197"/>
      <c r="K246" s="213" t="str">
        <f t="shared" si="4"/>
        <v/>
      </c>
    </row>
    <row r="247" spans="1:11" x14ac:dyDescent="0.2">
      <c r="A247" s="376"/>
      <c r="B247" s="69" t="str">
        <f>IF(A247&lt;&gt;"",IFERROR(VLOOKUP(A247,L!$J$11:$K$260,2,FALSE),"Eingabeart wurde geändert"),"")</f>
        <v/>
      </c>
      <c r="C247" s="361"/>
      <c r="D247" s="174"/>
      <c r="E247" s="197"/>
      <c r="F247" s="197"/>
      <c r="G247" s="197"/>
      <c r="H247" s="197"/>
      <c r="I247" s="197"/>
      <c r="J247" s="197"/>
      <c r="K247" s="213" t="str">
        <f t="shared" si="4"/>
        <v/>
      </c>
    </row>
    <row r="248" spans="1:11" x14ac:dyDescent="0.2">
      <c r="A248" s="376"/>
      <c r="B248" s="69" t="str">
        <f>IF(A248&lt;&gt;"",IFERROR(VLOOKUP(A248,L!$J$11:$K$260,2,FALSE),"Eingabeart wurde geändert"),"")</f>
        <v/>
      </c>
      <c r="C248" s="361"/>
      <c r="D248" s="174"/>
      <c r="E248" s="197"/>
      <c r="F248" s="197"/>
      <c r="G248" s="197"/>
      <c r="H248" s="197"/>
      <c r="I248" s="197"/>
      <c r="J248" s="197"/>
      <c r="K248" s="213" t="str">
        <f t="shared" si="4"/>
        <v/>
      </c>
    </row>
    <row r="249" spans="1:11" x14ac:dyDescent="0.2">
      <c r="A249" s="376"/>
      <c r="B249" s="69" t="str">
        <f>IF(A249&lt;&gt;"",IFERROR(VLOOKUP(A249,L!$J$11:$K$260,2,FALSE),"Eingabeart wurde geändert"),"")</f>
        <v/>
      </c>
      <c r="C249" s="361"/>
      <c r="D249" s="174"/>
      <c r="E249" s="197"/>
      <c r="F249" s="197"/>
      <c r="G249" s="197"/>
      <c r="H249" s="197"/>
      <c r="I249" s="197"/>
      <c r="J249" s="197"/>
      <c r="K249" s="213" t="str">
        <f t="shared" si="4"/>
        <v/>
      </c>
    </row>
    <row r="250" spans="1:11" x14ac:dyDescent="0.2">
      <c r="A250" s="376"/>
      <c r="B250" s="69" t="str">
        <f>IF(A250&lt;&gt;"",IFERROR(VLOOKUP(A250,L!$J$11:$K$260,2,FALSE),"Eingabeart wurde geändert"),"")</f>
        <v/>
      </c>
      <c r="C250" s="361"/>
      <c r="D250" s="174"/>
      <c r="E250" s="197"/>
      <c r="F250" s="197"/>
      <c r="G250" s="197"/>
      <c r="H250" s="197"/>
      <c r="I250" s="197"/>
      <c r="J250" s="197"/>
      <c r="K250" s="213" t="str">
        <f t="shared" si="4"/>
        <v/>
      </c>
    </row>
    <row r="251" spans="1:11" x14ac:dyDescent="0.2">
      <c r="A251" s="376"/>
      <c r="B251" s="69" t="str">
        <f>IF(A251&lt;&gt;"",IFERROR(VLOOKUP(A251,L!$J$11:$K$260,2,FALSE),"Eingabeart wurde geändert"),"")</f>
        <v/>
      </c>
      <c r="C251" s="361"/>
      <c r="D251" s="174"/>
      <c r="E251" s="197"/>
      <c r="F251" s="197"/>
      <c r="G251" s="197"/>
      <c r="H251" s="197"/>
      <c r="I251" s="197"/>
      <c r="J251" s="197"/>
      <c r="K251" s="213" t="str">
        <f t="shared" si="4"/>
        <v/>
      </c>
    </row>
    <row r="252" spans="1:11" x14ac:dyDescent="0.2">
      <c r="A252" s="376"/>
      <c r="B252" s="69" t="str">
        <f>IF(A252&lt;&gt;"",IFERROR(VLOOKUP(A252,L!$J$11:$K$260,2,FALSE),"Eingabeart wurde geändert"),"")</f>
        <v/>
      </c>
      <c r="C252" s="361"/>
      <c r="D252" s="174"/>
      <c r="E252" s="197"/>
      <c r="F252" s="197"/>
      <c r="G252" s="197"/>
      <c r="H252" s="197"/>
      <c r="I252" s="197"/>
      <c r="J252" s="197"/>
      <c r="K252" s="213" t="str">
        <f t="shared" si="4"/>
        <v/>
      </c>
    </row>
    <row r="253" spans="1:11" x14ac:dyDescent="0.2">
      <c r="A253" s="376"/>
      <c r="B253" s="69" t="str">
        <f>IF(A253&lt;&gt;"",IFERROR(VLOOKUP(A253,L!$J$11:$K$260,2,FALSE),"Eingabeart wurde geändert"),"")</f>
        <v/>
      </c>
      <c r="C253" s="361"/>
      <c r="D253" s="174"/>
      <c r="E253" s="197"/>
      <c r="F253" s="197"/>
      <c r="G253" s="197"/>
      <c r="H253" s="197"/>
      <c r="I253" s="197"/>
      <c r="J253" s="197"/>
      <c r="K253" s="213" t="str">
        <f t="shared" si="4"/>
        <v/>
      </c>
    </row>
    <row r="254" spans="1:11" x14ac:dyDescent="0.2">
      <c r="A254" s="376"/>
      <c r="B254" s="69" t="str">
        <f>IF(A254&lt;&gt;"",IFERROR(VLOOKUP(A254,L!$J$11:$K$260,2,FALSE),"Eingabeart wurde geändert"),"")</f>
        <v/>
      </c>
      <c r="C254" s="361"/>
      <c r="D254" s="174"/>
      <c r="E254" s="197"/>
      <c r="F254" s="197"/>
      <c r="G254" s="197"/>
      <c r="H254" s="197"/>
      <c r="I254" s="197"/>
      <c r="J254" s="197"/>
      <c r="K254" s="213" t="str">
        <f t="shared" si="4"/>
        <v/>
      </c>
    </row>
    <row r="255" spans="1:11" x14ac:dyDescent="0.2">
      <c r="A255" s="376"/>
      <c r="B255" s="69" t="str">
        <f>IF(A255&lt;&gt;"",IFERROR(VLOOKUP(A255,L!$J$11:$K$260,2,FALSE),"Eingabeart wurde geändert"),"")</f>
        <v/>
      </c>
      <c r="C255" s="361"/>
      <c r="D255" s="174"/>
      <c r="E255" s="197"/>
      <c r="F255" s="197"/>
      <c r="G255" s="197"/>
      <c r="H255" s="197"/>
      <c r="I255" s="197"/>
      <c r="J255" s="197"/>
      <c r="K255" s="213" t="str">
        <f t="shared" si="4"/>
        <v/>
      </c>
    </row>
    <row r="256" spans="1:11" x14ac:dyDescent="0.2">
      <c r="A256" s="376"/>
      <c r="B256" s="69" t="str">
        <f>IF(A256&lt;&gt;"",IFERROR(VLOOKUP(A256,L!$J$11:$K$260,2,FALSE),"Eingabeart wurde geändert"),"")</f>
        <v/>
      </c>
      <c r="C256" s="361"/>
      <c r="D256" s="174"/>
      <c r="E256" s="197"/>
      <c r="F256" s="197"/>
      <c r="G256" s="197"/>
      <c r="H256" s="197"/>
      <c r="I256" s="197"/>
      <c r="J256" s="197"/>
      <c r="K256" s="213" t="str">
        <f t="shared" si="4"/>
        <v/>
      </c>
    </row>
    <row r="257" spans="1:11" x14ac:dyDescent="0.2">
      <c r="A257" s="376"/>
      <c r="B257" s="69" t="str">
        <f>IF(A257&lt;&gt;"",IFERROR(VLOOKUP(A257,L!$J$11:$K$260,2,FALSE),"Eingabeart wurde geändert"),"")</f>
        <v/>
      </c>
      <c r="C257" s="361"/>
      <c r="D257" s="174"/>
      <c r="E257" s="197"/>
      <c r="F257" s="197"/>
      <c r="G257" s="197"/>
      <c r="H257" s="197"/>
      <c r="I257" s="197"/>
      <c r="J257" s="197"/>
      <c r="K257" s="213" t="str">
        <f t="shared" si="4"/>
        <v/>
      </c>
    </row>
    <row r="258" spans="1:11" x14ac:dyDescent="0.2">
      <c r="A258" s="376"/>
      <c r="B258" s="69" t="str">
        <f>IF(A258&lt;&gt;"",IFERROR(VLOOKUP(A258,L!$J$11:$K$260,2,FALSE),"Eingabeart wurde geändert"),"")</f>
        <v/>
      </c>
      <c r="C258" s="361"/>
      <c r="D258" s="174"/>
      <c r="E258" s="197"/>
      <c r="F258" s="197"/>
      <c r="G258" s="197"/>
      <c r="H258" s="197"/>
      <c r="I258" s="197"/>
      <c r="J258" s="197"/>
      <c r="K258" s="213" t="str">
        <f t="shared" si="4"/>
        <v/>
      </c>
    </row>
    <row r="259" spans="1:11" x14ac:dyDescent="0.2">
      <c r="A259" s="376"/>
      <c r="B259" s="69" t="str">
        <f>IF(A259&lt;&gt;"",IFERROR(VLOOKUP(A259,L!$J$11:$K$260,2,FALSE),"Eingabeart wurde geändert"),"")</f>
        <v/>
      </c>
      <c r="C259" s="361"/>
      <c r="D259" s="174"/>
      <c r="E259" s="197"/>
      <c r="F259" s="197"/>
      <c r="G259" s="197"/>
      <c r="H259" s="197"/>
      <c r="I259" s="197"/>
      <c r="J259" s="197"/>
      <c r="K259" s="213" t="str">
        <f t="shared" si="4"/>
        <v/>
      </c>
    </row>
    <row r="260" spans="1:11" x14ac:dyDescent="0.2">
      <c r="A260" s="376"/>
      <c r="B260" s="69" t="str">
        <f>IF(A260&lt;&gt;"",IFERROR(VLOOKUP(A260,L!$J$11:$K$260,2,FALSE),"Eingabeart wurde geändert"),"")</f>
        <v/>
      </c>
      <c r="C260" s="361"/>
      <c r="D260" s="174"/>
      <c r="E260" s="197"/>
      <c r="F260" s="197"/>
      <c r="G260" s="197"/>
      <c r="H260" s="197"/>
      <c r="I260" s="197"/>
      <c r="J260" s="197"/>
      <c r="K260" s="213" t="str">
        <f t="shared" si="4"/>
        <v/>
      </c>
    </row>
    <row r="261" spans="1:11" x14ac:dyDescent="0.2">
      <c r="A261" s="376"/>
      <c r="B261" s="69" t="str">
        <f>IF(A261&lt;&gt;"",IFERROR(VLOOKUP(A261,L!$J$11:$K$260,2,FALSE),"Eingabeart wurde geändert"),"")</f>
        <v/>
      </c>
      <c r="C261" s="361"/>
      <c r="D261" s="174"/>
      <c r="E261" s="197"/>
      <c r="F261" s="197"/>
      <c r="G261" s="197"/>
      <c r="H261" s="197"/>
      <c r="I261" s="197"/>
      <c r="J261" s="197"/>
      <c r="K261" s="213" t="str">
        <f t="shared" si="4"/>
        <v/>
      </c>
    </row>
    <row r="262" spans="1:11" x14ac:dyDescent="0.2">
      <c r="A262" s="376"/>
      <c r="B262" s="69" t="str">
        <f>IF(A262&lt;&gt;"",IFERROR(VLOOKUP(A262,L!$J$11:$K$260,2,FALSE),"Eingabeart wurde geändert"),"")</f>
        <v/>
      </c>
      <c r="C262" s="361"/>
      <c r="D262" s="174"/>
      <c r="E262" s="197"/>
      <c r="F262" s="197"/>
      <c r="G262" s="197"/>
      <c r="H262" s="197"/>
      <c r="I262" s="197"/>
      <c r="J262" s="197"/>
      <c r="K262" s="213" t="str">
        <f t="shared" si="4"/>
        <v/>
      </c>
    </row>
    <row r="263" spans="1:11" x14ac:dyDescent="0.2">
      <c r="A263" s="376"/>
      <c r="B263" s="69" t="str">
        <f>IF(A263&lt;&gt;"",IFERROR(VLOOKUP(A263,L!$J$11:$K$260,2,FALSE),"Eingabeart wurde geändert"),"")</f>
        <v/>
      </c>
      <c r="C263" s="361"/>
      <c r="D263" s="174"/>
      <c r="E263" s="197"/>
      <c r="F263" s="197"/>
      <c r="G263" s="197"/>
      <c r="H263" s="197"/>
      <c r="I263" s="197"/>
      <c r="J263" s="197"/>
      <c r="K263" s="213" t="str">
        <f t="shared" si="4"/>
        <v/>
      </c>
    </row>
    <row r="264" spans="1:11" x14ac:dyDescent="0.2">
      <c r="A264" s="376"/>
      <c r="B264" s="69" t="str">
        <f>IF(A264&lt;&gt;"",IFERROR(VLOOKUP(A264,L!$J$11:$K$260,2,FALSE),"Eingabeart wurde geändert"),"")</f>
        <v/>
      </c>
      <c r="C264" s="361"/>
      <c r="D264" s="174"/>
      <c r="E264" s="197"/>
      <c r="F264" s="197"/>
      <c r="G264" s="197"/>
      <c r="H264" s="197"/>
      <c r="I264" s="197"/>
      <c r="J264" s="197"/>
      <c r="K264" s="213" t="str">
        <f t="shared" si="4"/>
        <v/>
      </c>
    </row>
    <row r="265" spans="1:11" x14ac:dyDescent="0.2">
      <c r="A265" s="376"/>
      <c r="B265" s="69" t="str">
        <f>IF(A265&lt;&gt;"",IFERROR(VLOOKUP(A265,L!$J$11:$K$260,2,FALSE),"Eingabeart wurde geändert"),"")</f>
        <v/>
      </c>
      <c r="C265" s="361"/>
      <c r="D265" s="174"/>
      <c r="E265" s="197"/>
      <c r="F265" s="197"/>
      <c r="G265" s="197"/>
      <c r="H265" s="197"/>
      <c r="I265" s="197"/>
      <c r="J265" s="197"/>
      <c r="K265" s="213" t="str">
        <f t="shared" si="4"/>
        <v/>
      </c>
    </row>
    <row r="266" spans="1:11" x14ac:dyDescent="0.2">
      <c r="A266" s="376"/>
      <c r="B266" s="69" t="str">
        <f>IF(A266&lt;&gt;"",IFERROR(VLOOKUP(A266,L!$J$11:$K$260,2,FALSE),"Eingabeart wurde geändert"),"")</f>
        <v/>
      </c>
      <c r="C266" s="361"/>
      <c r="D266" s="174"/>
      <c r="E266" s="197"/>
      <c r="F266" s="197"/>
      <c r="G266" s="197"/>
      <c r="H266" s="197"/>
      <c r="I266" s="197"/>
      <c r="J266" s="197"/>
      <c r="K266" s="213" t="str">
        <f t="shared" si="4"/>
        <v/>
      </c>
    </row>
    <row r="267" spans="1:11" x14ac:dyDescent="0.2">
      <c r="A267" s="376"/>
      <c r="B267" s="69" t="str">
        <f>IF(A267&lt;&gt;"",IFERROR(VLOOKUP(A267,L!$J$11:$K$260,2,FALSE),"Eingabeart wurde geändert"),"")</f>
        <v/>
      </c>
      <c r="C267" s="361"/>
      <c r="D267" s="174"/>
      <c r="E267" s="197"/>
      <c r="F267" s="197"/>
      <c r="G267" s="197"/>
      <c r="H267" s="197"/>
      <c r="I267" s="197"/>
      <c r="J267" s="197"/>
      <c r="K267" s="213" t="str">
        <f t="shared" si="4"/>
        <v/>
      </c>
    </row>
    <row r="268" spans="1:11" x14ac:dyDescent="0.2">
      <c r="A268" s="376"/>
      <c r="B268" s="69" t="str">
        <f>IF(A268&lt;&gt;"",IFERROR(VLOOKUP(A268,L!$J$11:$K$260,2,FALSE),"Eingabeart wurde geändert"),"")</f>
        <v/>
      </c>
      <c r="C268" s="361"/>
      <c r="D268" s="174"/>
      <c r="E268" s="197"/>
      <c r="F268" s="197"/>
      <c r="G268" s="197"/>
      <c r="H268" s="197"/>
      <c r="I268" s="197"/>
      <c r="J268" s="197"/>
      <c r="K268" s="213" t="str">
        <f t="shared" si="4"/>
        <v/>
      </c>
    </row>
    <row r="269" spans="1:11" x14ac:dyDescent="0.2">
      <c r="A269" s="376"/>
      <c r="B269" s="69" t="str">
        <f>IF(A269&lt;&gt;"",IFERROR(VLOOKUP(A269,L!$J$11:$K$260,2,FALSE),"Eingabeart wurde geändert"),"")</f>
        <v/>
      </c>
      <c r="C269" s="361"/>
      <c r="D269" s="174"/>
      <c r="E269" s="197"/>
      <c r="F269" s="197"/>
      <c r="G269" s="197"/>
      <c r="H269" s="197"/>
      <c r="I269" s="197"/>
      <c r="J269" s="197"/>
      <c r="K269" s="213" t="str">
        <f t="shared" ref="K269:K299" si="5">IF(G269&gt;F269,"Die Einspeisezählpunkte müssen in den Zählpunkten enthalten sein.","")</f>
        <v/>
      </c>
    </row>
    <row r="270" spans="1:11" x14ac:dyDescent="0.2">
      <c r="A270" s="376"/>
      <c r="B270" s="69" t="str">
        <f>IF(A270&lt;&gt;"",IFERROR(VLOOKUP(A270,L!$J$11:$K$260,2,FALSE),"Eingabeart wurde geändert"),"")</f>
        <v/>
      </c>
      <c r="C270" s="361"/>
      <c r="D270" s="174"/>
      <c r="E270" s="197"/>
      <c r="F270" s="197"/>
      <c r="G270" s="197"/>
      <c r="H270" s="197"/>
      <c r="I270" s="197"/>
      <c r="J270" s="197"/>
      <c r="K270" s="213" t="str">
        <f t="shared" si="5"/>
        <v/>
      </c>
    </row>
    <row r="271" spans="1:11" x14ac:dyDescent="0.2">
      <c r="A271" s="376"/>
      <c r="B271" s="69" t="str">
        <f>IF(A271&lt;&gt;"",IFERROR(VLOOKUP(A271,L!$J$11:$K$260,2,FALSE),"Eingabeart wurde geändert"),"")</f>
        <v/>
      </c>
      <c r="C271" s="361"/>
      <c r="D271" s="174"/>
      <c r="E271" s="197"/>
      <c r="F271" s="197"/>
      <c r="G271" s="197"/>
      <c r="H271" s="197"/>
      <c r="I271" s="197"/>
      <c r="J271" s="197"/>
      <c r="K271" s="213" t="str">
        <f t="shared" si="5"/>
        <v/>
      </c>
    </row>
    <row r="272" spans="1:11" x14ac:dyDescent="0.2">
      <c r="A272" s="376"/>
      <c r="B272" s="69" t="str">
        <f>IF(A272&lt;&gt;"",IFERROR(VLOOKUP(A272,L!$J$11:$K$260,2,FALSE),"Eingabeart wurde geändert"),"")</f>
        <v/>
      </c>
      <c r="C272" s="361"/>
      <c r="D272" s="174"/>
      <c r="E272" s="197"/>
      <c r="F272" s="197"/>
      <c r="G272" s="197"/>
      <c r="H272" s="197"/>
      <c r="I272" s="197"/>
      <c r="J272" s="197"/>
      <c r="K272" s="213" t="str">
        <f t="shared" si="5"/>
        <v/>
      </c>
    </row>
    <row r="273" spans="1:11" x14ac:dyDescent="0.2">
      <c r="A273" s="376"/>
      <c r="B273" s="69" t="str">
        <f>IF(A273&lt;&gt;"",IFERROR(VLOOKUP(A273,L!$J$11:$K$260,2,FALSE),"Eingabeart wurde geändert"),"")</f>
        <v/>
      </c>
      <c r="C273" s="361"/>
      <c r="D273" s="174"/>
      <c r="E273" s="197"/>
      <c r="F273" s="197"/>
      <c r="G273" s="197"/>
      <c r="H273" s="197"/>
      <c r="I273" s="197"/>
      <c r="J273" s="197"/>
      <c r="K273" s="213" t="str">
        <f t="shared" si="5"/>
        <v/>
      </c>
    </row>
    <row r="274" spans="1:11" x14ac:dyDescent="0.2">
      <c r="A274" s="376"/>
      <c r="B274" s="69" t="str">
        <f>IF(A274&lt;&gt;"",IFERROR(VLOOKUP(A274,L!$J$11:$K$260,2,FALSE),"Eingabeart wurde geändert"),"")</f>
        <v/>
      </c>
      <c r="C274" s="361"/>
      <c r="D274" s="174"/>
      <c r="E274" s="197"/>
      <c r="F274" s="197"/>
      <c r="G274" s="197"/>
      <c r="H274" s="197"/>
      <c r="I274" s="197"/>
      <c r="J274" s="197"/>
      <c r="K274" s="213" t="str">
        <f t="shared" si="5"/>
        <v/>
      </c>
    </row>
    <row r="275" spans="1:11" x14ac:dyDescent="0.2">
      <c r="A275" s="376"/>
      <c r="B275" s="69" t="str">
        <f>IF(A275&lt;&gt;"",IFERROR(VLOOKUP(A275,L!$J$11:$K$260,2,FALSE),"Eingabeart wurde geändert"),"")</f>
        <v/>
      </c>
      <c r="C275" s="361"/>
      <c r="D275" s="174"/>
      <c r="E275" s="197"/>
      <c r="F275" s="197"/>
      <c r="G275" s="197"/>
      <c r="H275" s="197"/>
      <c r="I275" s="197"/>
      <c r="J275" s="197"/>
      <c r="K275" s="213" t="str">
        <f t="shared" si="5"/>
        <v/>
      </c>
    </row>
    <row r="276" spans="1:11" x14ac:dyDescent="0.2">
      <c r="A276" s="376"/>
      <c r="B276" s="69" t="str">
        <f>IF(A276&lt;&gt;"",IFERROR(VLOOKUP(A276,L!$J$11:$K$260,2,FALSE),"Eingabeart wurde geändert"),"")</f>
        <v/>
      </c>
      <c r="C276" s="361"/>
      <c r="D276" s="174"/>
      <c r="E276" s="197"/>
      <c r="F276" s="197"/>
      <c r="G276" s="197"/>
      <c r="H276" s="197"/>
      <c r="I276" s="197"/>
      <c r="J276" s="197"/>
      <c r="K276" s="213" t="str">
        <f t="shared" si="5"/>
        <v/>
      </c>
    </row>
    <row r="277" spans="1:11" x14ac:dyDescent="0.2">
      <c r="A277" s="376"/>
      <c r="B277" s="69" t="str">
        <f>IF(A277&lt;&gt;"",IFERROR(VLOOKUP(A277,L!$J$11:$K$260,2,FALSE),"Eingabeart wurde geändert"),"")</f>
        <v/>
      </c>
      <c r="C277" s="361"/>
      <c r="D277" s="174"/>
      <c r="E277" s="197"/>
      <c r="F277" s="197"/>
      <c r="G277" s="197"/>
      <c r="H277" s="197"/>
      <c r="I277" s="197"/>
      <c r="J277" s="197"/>
      <c r="K277" s="213" t="str">
        <f t="shared" si="5"/>
        <v/>
      </c>
    </row>
    <row r="278" spans="1:11" x14ac:dyDescent="0.2">
      <c r="A278" s="376"/>
      <c r="B278" s="69" t="str">
        <f>IF(A278&lt;&gt;"",IFERROR(VLOOKUP(A278,L!$J$11:$K$260,2,FALSE),"Eingabeart wurde geändert"),"")</f>
        <v/>
      </c>
      <c r="C278" s="361"/>
      <c r="D278" s="174"/>
      <c r="E278" s="197"/>
      <c r="F278" s="197"/>
      <c r="G278" s="197"/>
      <c r="H278" s="197"/>
      <c r="I278" s="197"/>
      <c r="J278" s="197"/>
      <c r="K278" s="213" t="str">
        <f t="shared" si="5"/>
        <v/>
      </c>
    </row>
    <row r="279" spans="1:11" x14ac:dyDescent="0.2">
      <c r="A279" s="376"/>
      <c r="B279" s="69" t="str">
        <f>IF(A279&lt;&gt;"",IFERROR(VLOOKUP(A279,L!$J$11:$K$260,2,FALSE),"Eingabeart wurde geändert"),"")</f>
        <v/>
      </c>
      <c r="C279" s="361"/>
      <c r="D279" s="174"/>
      <c r="E279" s="197"/>
      <c r="F279" s="197"/>
      <c r="G279" s="197"/>
      <c r="H279" s="197"/>
      <c r="I279" s="197"/>
      <c r="J279" s="197"/>
      <c r="K279" s="213" t="str">
        <f t="shared" si="5"/>
        <v/>
      </c>
    </row>
    <row r="280" spans="1:11" x14ac:dyDescent="0.2">
      <c r="A280" s="376"/>
      <c r="B280" s="69" t="str">
        <f>IF(A280&lt;&gt;"",IFERROR(VLOOKUP(A280,L!$J$11:$K$260,2,FALSE),"Eingabeart wurde geändert"),"")</f>
        <v/>
      </c>
      <c r="C280" s="361"/>
      <c r="D280" s="174"/>
      <c r="E280" s="197"/>
      <c r="F280" s="197"/>
      <c r="G280" s="197"/>
      <c r="H280" s="197"/>
      <c r="I280" s="197"/>
      <c r="J280" s="197"/>
      <c r="K280" s="213" t="str">
        <f t="shared" si="5"/>
        <v/>
      </c>
    </row>
    <row r="281" spans="1:11" x14ac:dyDescent="0.2">
      <c r="A281" s="376"/>
      <c r="B281" s="69" t="str">
        <f>IF(A281&lt;&gt;"",IFERROR(VLOOKUP(A281,L!$J$11:$K$260,2,FALSE),"Eingabeart wurde geändert"),"")</f>
        <v/>
      </c>
      <c r="C281" s="361"/>
      <c r="D281" s="174"/>
      <c r="E281" s="197"/>
      <c r="F281" s="197"/>
      <c r="G281" s="197"/>
      <c r="H281" s="197"/>
      <c r="I281" s="197"/>
      <c r="J281" s="197"/>
      <c r="K281" s="213" t="str">
        <f t="shared" si="5"/>
        <v/>
      </c>
    </row>
    <row r="282" spans="1:11" x14ac:dyDescent="0.2">
      <c r="A282" s="376"/>
      <c r="B282" s="69" t="str">
        <f>IF(A282&lt;&gt;"",IFERROR(VLOOKUP(A282,L!$J$11:$K$260,2,FALSE),"Eingabeart wurde geändert"),"")</f>
        <v/>
      </c>
      <c r="C282" s="361"/>
      <c r="D282" s="174"/>
      <c r="E282" s="197"/>
      <c r="F282" s="197"/>
      <c r="G282" s="197"/>
      <c r="H282" s="197"/>
      <c r="I282" s="197"/>
      <c r="J282" s="197"/>
      <c r="K282" s="213" t="str">
        <f t="shared" si="5"/>
        <v/>
      </c>
    </row>
    <row r="283" spans="1:11" x14ac:dyDescent="0.2">
      <c r="A283" s="376"/>
      <c r="B283" s="69" t="str">
        <f>IF(A283&lt;&gt;"",IFERROR(VLOOKUP(A283,L!$J$11:$K$260,2,FALSE),"Eingabeart wurde geändert"),"")</f>
        <v/>
      </c>
      <c r="C283" s="361"/>
      <c r="D283" s="174"/>
      <c r="E283" s="197"/>
      <c r="F283" s="197"/>
      <c r="G283" s="197"/>
      <c r="H283" s="197"/>
      <c r="I283" s="197"/>
      <c r="J283" s="197"/>
      <c r="K283" s="213" t="str">
        <f t="shared" si="5"/>
        <v/>
      </c>
    </row>
    <row r="284" spans="1:11" x14ac:dyDescent="0.2">
      <c r="A284" s="376"/>
      <c r="B284" s="69" t="str">
        <f>IF(A284&lt;&gt;"",IFERROR(VLOOKUP(A284,L!$J$11:$K$260,2,FALSE),"Eingabeart wurde geändert"),"")</f>
        <v/>
      </c>
      <c r="C284" s="361"/>
      <c r="D284" s="174"/>
      <c r="E284" s="197"/>
      <c r="F284" s="197"/>
      <c r="G284" s="197"/>
      <c r="H284" s="197"/>
      <c r="I284" s="197"/>
      <c r="J284" s="197"/>
      <c r="K284" s="213" t="str">
        <f t="shared" si="5"/>
        <v/>
      </c>
    </row>
    <row r="285" spans="1:11" x14ac:dyDescent="0.2">
      <c r="A285" s="376"/>
      <c r="B285" s="69" t="str">
        <f>IF(A285&lt;&gt;"",IFERROR(VLOOKUP(A285,L!$J$11:$K$260,2,FALSE),"Eingabeart wurde geändert"),"")</f>
        <v/>
      </c>
      <c r="C285" s="361"/>
      <c r="D285" s="174"/>
      <c r="E285" s="197"/>
      <c r="F285" s="197"/>
      <c r="G285" s="197"/>
      <c r="H285" s="197"/>
      <c r="I285" s="197"/>
      <c r="J285" s="197"/>
      <c r="K285" s="213" t="str">
        <f t="shared" si="5"/>
        <v/>
      </c>
    </row>
    <row r="286" spans="1:11" x14ac:dyDescent="0.2">
      <c r="A286" s="376"/>
      <c r="B286" s="69" t="str">
        <f>IF(A286&lt;&gt;"",IFERROR(VLOOKUP(A286,L!$J$11:$K$260,2,FALSE),"Eingabeart wurde geändert"),"")</f>
        <v/>
      </c>
      <c r="C286" s="361"/>
      <c r="D286" s="174"/>
      <c r="E286" s="197"/>
      <c r="F286" s="197"/>
      <c r="G286" s="197"/>
      <c r="H286" s="197"/>
      <c r="I286" s="197"/>
      <c r="J286" s="197"/>
      <c r="K286" s="213" t="str">
        <f t="shared" si="5"/>
        <v/>
      </c>
    </row>
    <row r="287" spans="1:11" x14ac:dyDescent="0.2">
      <c r="A287" s="376"/>
      <c r="B287" s="69" t="str">
        <f>IF(A287&lt;&gt;"",IFERROR(VLOOKUP(A287,L!$J$11:$K$260,2,FALSE),"Eingabeart wurde geändert"),"")</f>
        <v/>
      </c>
      <c r="C287" s="361"/>
      <c r="D287" s="174"/>
      <c r="E287" s="197"/>
      <c r="F287" s="197"/>
      <c r="G287" s="197"/>
      <c r="H287" s="197"/>
      <c r="I287" s="197"/>
      <c r="J287" s="197"/>
      <c r="K287" s="213" t="str">
        <f t="shared" si="5"/>
        <v/>
      </c>
    </row>
    <row r="288" spans="1:11" x14ac:dyDescent="0.2">
      <c r="A288" s="376"/>
      <c r="B288" s="69" t="str">
        <f>IF(A288&lt;&gt;"",IFERROR(VLOOKUP(A288,L!$J$11:$K$260,2,FALSE),"Eingabeart wurde geändert"),"")</f>
        <v/>
      </c>
      <c r="C288" s="361"/>
      <c r="D288" s="174"/>
      <c r="E288" s="197"/>
      <c r="F288" s="197"/>
      <c r="G288" s="197"/>
      <c r="H288" s="197"/>
      <c r="I288" s="197"/>
      <c r="J288" s="197"/>
      <c r="K288" s="213" t="str">
        <f t="shared" si="5"/>
        <v/>
      </c>
    </row>
    <row r="289" spans="1:11" x14ac:dyDescent="0.2">
      <c r="A289" s="376"/>
      <c r="B289" s="69" t="str">
        <f>IF(A289&lt;&gt;"",IFERROR(VLOOKUP(A289,L!$J$11:$K$260,2,FALSE),"Eingabeart wurde geändert"),"")</f>
        <v/>
      </c>
      <c r="C289" s="361"/>
      <c r="D289" s="174"/>
      <c r="E289" s="197"/>
      <c r="F289" s="197"/>
      <c r="G289" s="197"/>
      <c r="H289" s="197"/>
      <c r="I289" s="197"/>
      <c r="J289" s="197"/>
      <c r="K289" s="213" t="str">
        <f t="shared" si="5"/>
        <v/>
      </c>
    </row>
    <row r="290" spans="1:11" x14ac:dyDescent="0.2">
      <c r="A290" s="376"/>
      <c r="B290" s="69" t="str">
        <f>IF(A290&lt;&gt;"",IFERROR(VLOOKUP(A290,L!$J$11:$K$260,2,FALSE),"Eingabeart wurde geändert"),"")</f>
        <v/>
      </c>
      <c r="C290" s="361"/>
      <c r="D290" s="174"/>
      <c r="E290" s="197"/>
      <c r="F290" s="197"/>
      <c r="G290" s="197"/>
      <c r="H290" s="197"/>
      <c r="I290" s="197"/>
      <c r="J290" s="197"/>
      <c r="K290" s="213" t="str">
        <f t="shared" si="5"/>
        <v/>
      </c>
    </row>
    <row r="291" spans="1:11" x14ac:dyDescent="0.2">
      <c r="A291" s="376"/>
      <c r="B291" s="69" t="str">
        <f>IF(A291&lt;&gt;"",IFERROR(VLOOKUP(A291,L!$J$11:$K$260,2,FALSE),"Eingabeart wurde geändert"),"")</f>
        <v/>
      </c>
      <c r="C291" s="361"/>
      <c r="D291" s="174"/>
      <c r="E291" s="197"/>
      <c r="F291" s="197"/>
      <c r="G291" s="197"/>
      <c r="H291" s="197"/>
      <c r="I291" s="197"/>
      <c r="J291" s="197"/>
      <c r="K291" s="213" t="str">
        <f t="shared" si="5"/>
        <v/>
      </c>
    </row>
    <row r="292" spans="1:11" x14ac:dyDescent="0.2">
      <c r="A292" s="376"/>
      <c r="B292" s="69" t="str">
        <f>IF(A292&lt;&gt;"",IFERROR(VLOOKUP(A292,L!$J$11:$K$260,2,FALSE),"Eingabeart wurde geändert"),"")</f>
        <v/>
      </c>
      <c r="C292" s="361"/>
      <c r="D292" s="174"/>
      <c r="E292" s="197"/>
      <c r="F292" s="197"/>
      <c r="G292" s="197"/>
      <c r="H292" s="197"/>
      <c r="I292" s="197"/>
      <c r="J292" s="197"/>
      <c r="K292" s="213" t="str">
        <f t="shared" si="5"/>
        <v/>
      </c>
    </row>
    <row r="293" spans="1:11" x14ac:dyDescent="0.2">
      <c r="A293" s="376"/>
      <c r="B293" s="69" t="str">
        <f>IF(A293&lt;&gt;"",IFERROR(VLOOKUP(A293,L!$J$11:$K$260,2,FALSE),"Eingabeart wurde geändert"),"")</f>
        <v/>
      </c>
      <c r="C293" s="361"/>
      <c r="D293" s="174"/>
      <c r="E293" s="197"/>
      <c r="F293" s="197"/>
      <c r="G293" s="197"/>
      <c r="H293" s="197"/>
      <c r="I293" s="197"/>
      <c r="J293" s="197"/>
      <c r="K293" s="213" t="str">
        <f t="shared" si="5"/>
        <v/>
      </c>
    </row>
    <row r="294" spans="1:11" x14ac:dyDescent="0.2">
      <c r="A294" s="376"/>
      <c r="B294" s="69" t="str">
        <f>IF(A294&lt;&gt;"",IFERROR(VLOOKUP(A294,L!$J$11:$K$260,2,FALSE),"Eingabeart wurde geändert"),"")</f>
        <v/>
      </c>
      <c r="C294" s="361"/>
      <c r="D294" s="174"/>
      <c r="E294" s="197"/>
      <c r="F294" s="197"/>
      <c r="G294" s="197"/>
      <c r="H294" s="197"/>
      <c r="I294" s="197"/>
      <c r="J294" s="197"/>
      <c r="K294" s="213" t="str">
        <f t="shared" si="5"/>
        <v/>
      </c>
    </row>
    <row r="295" spans="1:11" x14ac:dyDescent="0.2">
      <c r="A295" s="376"/>
      <c r="B295" s="69" t="str">
        <f>IF(A295&lt;&gt;"",IFERROR(VLOOKUP(A295,L!$J$11:$K$260,2,FALSE),"Eingabeart wurde geändert"),"")</f>
        <v/>
      </c>
      <c r="C295" s="361"/>
      <c r="D295" s="174"/>
      <c r="E295" s="197"/>
      <c r="F295" s="197"/>
      <c r="G295" s="197"/>
      <c r="H295" s="197"/>
      <c r="I295" s="197"/>
      <c r="J295" s="197"/>
      <c r="K295" s="213" t="str">
        <f t="shared" si="5"/>
        <v/>
      </c>
    </row>
    <row r="296" spans="1:11" x14ac:dyDescent="0.2">
      <c r="A296" s="376"/>
      <c r="B296" s="69" t="str">
        <f>IF(A296&lt;&gt;"",IFERROR(VLOOKUP(A296,L!$J$11:$K$260,2,FALSE),"Eingabeart wurde geändert"),"")</f>
        <v/>
      </c>
      <c r="C296" s="361"/>
      <c r="D296" s="174"/>
      <c r="E296" s="197"/>
      <c r="F296" s="197"/>
      <c r="G296" s="197"/>
      <c r="H296" s="197"/>
      <c r="I296" s="197"/>
      <c r="J296" s="197"/>
      <c r="K296" s="213" t="str">
        <f t="shared" si="5"/>
        <v/>
      </c>
    </row>
    <row r="297" spans="1:11" x14ac:dyDescent="0.2">
      <c r="A297" s="376"/>
      <c r="B297" s="69" t="str">
        <f>IF(A297&lt;&gt;"",IFERROR(VLOOKUP(A297,L!$J$11:$K$260,2,FALSE),"Eingabeart wurde geändert"),"")</f>
        <v/>
      </c>
      <c r="C297" s="361"/>
      <c r="D297" s="174"/>
      <c r="E297" s="197"/>
      <c r="F297" s="197"/>
      <c r="G297" s="197"/>
      <c r="H297" s="197"/>
      <c r="I297" s="197"/>
      <c r="J297" s="197"/>
      <c r="K297" s="213" t="str">
        <f t="shared" si="5"/>
        <v/>
      </c>
    </row>
    <row r="298" spans="1:11" x14ac:dyDescent="0.2">
      <c r="A298" s="376"/>
      <c r="B298" s="69" t="str">
        <f>IF(A298&lt;&gt;"",IFERROR(VLOOKUP(A298,L!$J$11:$K$260,2,FALSE),"Eingabeart wurde geändert"),"")</f>
        <v/>
      </c>
      <c r="C298" s="361"/>
      <c r="D298" s="174"/>
      <c r="E298" s="197"/>
      <c r="F298" s="197"/>
      <c r="G298" s="197"/>
      <c r="H298" s="197"/>
      <c r="I298" s="197"/>
      <c r="J298" s="197"/>
      <c r="K298" s="213" t="str">
        <f t="shared" si="5"/>
        <v/>
      </c>
    </row>
    <row r="299" spans="1:11" x14ac:dyDescent="0.2">
      <c r="A299" s="376"/>
      <c r="B299" s="378" t="s">
        <v>494</v>
      </c>
      <c r="C299" s="361"/>
      <c r="D299" s="174"/>
      <c r="E299" s="197"/>
      <c r="F299" s="197"/>
      <c r="G299" s="197"/>
      <c r="H299" s="197"/>
      <c r="I299" s="197"/>
      <c r="J299" s="197"/>
      <c r="K299" s="213" t="str">
        <f t="shared" si="5"/>
        <v/>
      </c>
    </row>
    <row r="300" spans="1:11" x14ac:dyDescent="0.2">
      <c r="A300" s="376"/>
      <c r="B300" s="378" t="s">
        <v>494</v>
      </c>
      <c r="C300" s="361"/>
      <c r="D300" s="174"/>
      <c r="E300" s="197"/>
      <c r="F300" s="197"/>
      <c r="G300" s="197"/>
      <c r="H300" s="197"/>
      <c r="I300" s="197"/>
      <c r="J300" s="197"/>
    </row>
    <row r="301" spans="1:11" x14ac:dyDescent="0.2">
      <c r="C301" s="323"/>
      <c r="D301" s="323"/>
    </row>
    <row r="302" spans="1:11" x14ac:dyDescent="0.2">
      <c r="C302" s="323"/>
      <c r="D302" s="323"/>
    </row>
    <row r="303" spans="1:11" x14ac:dyDescent="0.2">
      <c r="C303" s="323"/>
      <c r="D303" s="323"/>
    </row>
    <row r="304" spans="1:11" x14ac:dyDescent="0.2">
      <c r="C304" s="323"/>
      <c r="D304" s="323"/>
    </row>
    <row r="305" spans="3:4" x14ac:dyDescent="0.2">
      <c r="C305" s="323"/>
      <c r="D305" s="323"/>
    </row>
    <row r="306" spans="3:4" x14ac:dyDescent="0.2">
      <c r="C306" s="323"/>
      <c r="D306" s="323"/>
    </row>
    <row r="307" spans="3:4" x14ac:dyDescent="0.2">
      <c r="C307" s="323"/>
      <c r="D307" s="323"/>
    </row>
    <row r="308" spans="3:4" x14ac:dyDescent="0.2">
      <c r="C308" s="323"/>
      <c r="D308" s="323"/>
    </row>
    <row r="309" spans="3:4" x14ac:dyDescent="0.2">
      <c r="C309" s="323"/>
      <c r="D309" s="323"/>
    </row>
    <row r="310" spans="3:4" x14ac:dyDescent="0.2">
      <c r="C310" s="323"/>
      <c r="D310" s="323"/>
    </row>
    <row r="311" spans="3:4" x14ac:dyDescent="0.2">
      <c r="C311" s="323"/>
      <c r="D311" s="323"/>
    </row>
    <row r="312" spans="3:4" x14ac:dyDescent="0.2">
      <c r="C312" s="323"/>
      <c r="D312" s="323"/>
    </row>
    <row r="313" spans="3:4" x14ac:dyDescent="0.2">
      <c r="C313" s="323"/>
      <c r="D313" s="323"/>
    </row>
    <row r="314" spans="3:4" x14ac:dyDescent="0.2">
      <c r="C314" s="323"/>
      <c r="D314" s="323"/>
    </row>
    <row r="315" spans="3:4" x14ac:dyDescent="0.2">
      <c r="C315" s="323"/>
      <c r="D315" s="323"/>
    </row>
    <row r="316" spans="3:4" x14ac:dyDescent="0.2">
      <c r="C316" s="323"/>
      <c r="D316" s="323"/>
    </row>
    <row r="317" spans="3:4" x14ac:dyDescent="0.2">
      <c r="C317" s="323"/>
      <c r="D317" s="323"/>
    </row>
    <row r="318" spans="3:4" x14ac:dyDescent="0.2">
      <c r="C318" s="323"/>
      <c r="D318" s="323"/>
    </row>
    <row r="319" spans="3:4" x14ac:dyDescent="0.2">
      <c r="C319" s="323"/>
      <c r="D319" s="323"/>
    </row>
    <row r="320" spans="3:4" x14ac:dyDescent="0.2">
      <c r="C320" s="323"/>
      <c r="D320" s="323"/>
    </row>
    <row r="321" spans="3:4" x14ac:dyDescent="0.2">
      <c r="C321" s="323"/>
      <c r="D321" s="323"/>
    </row>
    <row r="322" spans="3:4" x14ac:dyDescent="0.2">
      <c r="C322" s="323"/>
      <c r="D322" s="323"/>
    </row>
    <row r="323" spans="3:4" x14ac:dyDescent="0.2">
      <c r="C323" s="323"/>
      <c r="D323" s="323"/>
    </row>
    <row r="324" spans="3:4" x14ac:dyDescent="0.2">
      <c r="C324" s="323"/>
      <c r="D324" s="323"/>
    </row>
    <row r="325" spans="3:4" x14ac:dyDescent="0.2">
      <c r="C325" s="323"/>
      <c r="D325" s="323"/>
    </row>
    <row r="326" spans="3:4" x14ac:dyDescent="0.2">
      <c r="C326" s="323"/>
      <c r="D326" s="323"/>
    </row>
    <row r="327" spans="3:4" x14ac:dyDescent="0.2">
      <c r="C327" s="323"/>
      <c r="D327" s="323"/>
    </row>
    <row r="328" spans="3:4" x14ac:dyDescent="0.2">
      <c r="C328" s="323"/>
      <c r="D328" s="323"/>
    </row>
    <row r="329" spans="3:4" x14ac:dyDescent="0.2">
      <c r="C329" s="323"/>
      <c r="D329" s="323"/>
    </row>
    <row r="330" spans="3:4" x14ac:dyDescent="0.2">
      <c r="C330" s="323"/>
      <c r="D330" s="323"/>
    </row>
    <row r="331" spans="3:4" x14ac:dyDescent="0.2">
      <c r="C331" s="323"/>
      <c r="D331" s="323"/>
    </row>
    <row r="332" spans="3:4" x14ac:dyDescent="0.2">
      <c r="C332" s="323"/>
      <c r="D332" s="323"/>
    </row>
    <row r="333" spans="3:4" x14ac:dyDescent="0.2">
      <c r="C333" s="323"/>
      <c r="D333" s="323"/>
    </row>
    <row r="334" spans="3:4" x14ac:dyDescent="0.2">
      <c r="C334" s="323"/>
      <c r="D334" s="323"/>
    </row>
    <row r="335" spans="3:4" x14ac:dyDescent="0.2">
      <c r="C335" s="323"/>
      <c r="D335" s="323"/>
    </row>
    <row r="336" spans="3:4" x14ac:dyDescent="0.2">
      <c r="C336" s="323"/>
      <c r="D336" s="323"/>
    </row>
    <row r="337" spans="3:4" x14ac:dyDescent="0.2">
      <c r="C337" s="323"/>
      <c r="D337" s="323"/>
    </row>
    <row r="338" spans="3:4" x14ac:dyDescent="0.2">
      <c r="C338" s="323"/>
      <c r="D338" s="323"/>
    </row>
    <row r="339" spans="3:4" x14ac:dyDescent="0.2">
      <c r="C339" s="323"/>
      <c r="D339" s="323"/>
    </row>
    <row r="340" spans="3:4" x14ac:dyDescent="0.2">
      <c r="C340" s="323"/>
      <c r="D340" s="323"/>
    </row>
    <row r="341" spans="3:4" x14ac:dyDescent="0.2">
      <c r="C341" s="323"/>
      <c r="D341" s="323"/>
    </row>
    <row r="342" spans="3:4" x14ac:dyDescent="0.2">
      <c r="C342" s="323"/>
      <c r="D342" s="323"/>
    </row>
    <row r="343" spans="3:4" x14ac:dyDescent="0.2">
      <c r="C343" s="323"/>
      <c r="D343" s="323"/>
    </row>
    <row r="344" spans="3:4" x14ac:dyDescent="0.2">
      <c r="C344" s="323"/>
      <c r="D344" s="323"/>
    </row>
    <row r="345" spans="3:4" x14ac:dyDescent="0.2">
      <c r="C345" s="323"/>
      <c r="D345" s="323"/>
    </row>
    <row r="346" spans="3:4" x14ac:dyDescent="0.2">
      <c r="C346" s="323"/>
      <c r="D346" s="323"/>
    </row>
    <row r="347" spans="3:4" x14ac:dyDescent="0.2">
      <c r="C347" s="323"/>
      <c r="D347" s="323"/>
    </row>
    <row r="348" spans="3:4" x14ac:dyDescent="0.2">
      <c r="C348" s="323"/>
      <c r="D348" s="323"/>
    </row>
    <row r="349" spans="3:4" x14ac:dyDescent="0.2">
      <c r="C349" s="323"/>
      <c r="D349" s="323"/>
    </row>
    <row r="350" spans="3:4" x14ac:dyDescent="0.2">
      <c r="C350" s="323"/>
      <c r="D350" s="323"/>
    </row>
    <row r="351" spans="3:4" x14ac:dyDescent="0.2">
      <c r="C351" s="323"/>
      <c r="D351" s="323"/>
    </row>
    <row r="352" spans="3:4" x14ac:dyDescent="0.2">
      <c r="C352" s="323"/>
      <c r="D352" s="323"/>
    </row>
    <row r="353" spans="3:4" x14ac:dyDescent="0.2">
      <c r="C353" s="323"/>
      <c r="D353" s="323"/>
    </row>
    <row r="354" spans="3:4" x14ac:dyDescent="0.2">
      <c r="C354" s="323"/>
      <c r="D354" s="323"/>
    </row>
    <row r="355" spans="3:4" x14ac:dyDescent="0.2">
      <c r="C355" s="323"/>
      <c r="D355" s="323"/>
    </row>
    <row r="356" spans="3:4" x14ac:dyDescent="0.2">
      <c r="C356" s="323"/>
      <c r="D356" s="323"/>
    </row>
    <row r="357" spans="3:4" x14ac:dyDescent="0.2">
      <c r="C357" s="323"/>
      <c r="D357" s="323"/>
    </row>
    <row r="358" spans="3:4" x14ac:dyDescent="0.2">
      <c r="C358" s="323"/>
      <c r="D358" s="323"/>
    </row>
    <row r="359" spans="3:4" x14ac:dyDescent="0.2">
      <c r="C359" s="323"/>
      <c r="D359" s="323"/>
    </row>
    <row r="360" spans="3:4" x14ac:dyDescent="0.2">
      <c r="C360" s="323"/>
      <c r="D360" s="323"/>
    </row>
    <row r="361" spans="3:4" x14ac:dyDescent="0.2">
      <c r="C361" s="323"/>
      <c r="D361" s="323"/>
    </row>
    <row r="362" spans="3:4" x14ac:dyDescent="0.2">
      <c r="C362" s="323"/>
      <c r="D362" s="323"/>
    </row>
    <row r="363" spans="3:4" x14ac:dyDescent="0.2">
      <c r="C363" s="323"/>
      <c r="D363" s="323"/>
    </row>
    <row r="364" spans="3:4" x14ac:dyDescent="0.2">
      <c r="C364" s="323"/>
      <c r="D364" s="323"/>
    </row>
    <row r="365" spans="3:4" x14ac:dyDescent="0.2">
      <c r="C365" s="323"/>
      <c r="D365" s="323"/>
    </row>
    <row r="366" spans="3:4" x14ac:dyDescent="0.2">
      <c r="C366" s="323"/>
      <c r="D366" s="323"/>
    </row>
    <row r="367" spans="3:4" x14ac:dyDescent="0.2">
      <c r="C367" s="323"/>
      <c r="D367" s="323"/>
    </row>
    <row r="368" spans="3:4" x14ac:dyDescent="0.2">
      <c r="C368" s="323"/>
      <c r="D368" s="323"/>
    </row>
    <row r="369" spans="3:4" x14ac:dyDescent="0.2">
      <c r="C369" s="323"/>
      <c r="D369" s="323"/>
    </row>
    <row r="370" spans="3:4" x14ac:dyDescent="0.2">
      <c r="C370" s="323"/>
      <c r="D370" s="323"/>
    </row>
    <row r="371" spans="3:4" x14ac:dyDescent="0.2">
      <c r="C371" s="323"/>
      <c r="D371" s="323"/>
    </row>
    <row r="372" spans="3:4" x14ac:dyDescent="0.2">
      <c r="C372" s="323"/>
      <c r="D372" s="323"/>
    </row>
    <row r="373" spans="3:4" x14ac:dyDescent="0.2">
      <c r="C373" s="323"/>
      <c r="D373" s="323"/>
    </row>
    <row r="374" spans="3:4" x14ac:dyDescent="0.2">
      <c r="C374" s="323"/>
      <c r="D374" s="323"/>
    </row>
    <row r="375" spans="3:4" x14ac:dyDescent="0.2">
      <c r="C375" s="323"/>
      <c r="D375" s="323"/>
    </row>
    <row r="376" spans="3:4" x14ac:dyDescent="0.2">
      <c r="C376" s="323"/>
      <c r="D376" s="323"/>
    </row>
    <row r="377" spans="3:4" x14ac:dyDescent="0.2">
      <c r="C377" s="323"/>
      <c r="D377" s="323"/>
    </row>
    <row r="378" spans="3:4" x14ac:dyDescent="0.2">
      <c r="C378" s="323"/>
      <c r="D378" s="323"/>
    </row>
    <row r="379" spans="3:4" x14ac:dyDescent="0.2">
      <c r="C379" s="323"/>
      <c r="D379" s="323"/>
    </row>
    <row r="380" spans="3:4" x14ac:dyDescent="0.2">
      <c r="C380" s="323"/>
      <c r="D380" s="323"/>
    </row>
    <row r="381" spans="3:4" x14ac:dyDescent="0.2">
      <c r="C381" s="323"/>
      <c r="D381" s="323"/>
    </row>
    <row r="382" spans="3:4" x14ac:dyDescent="0.2">
      <c r="C382" s="323"/>
      <c r="D382" s="323"/>
    </row>
    <row r="383" spans="3:4" x14ac:dyDescent="0.2">
      <c r="C383" s="323"/>
      <c r="D383" s="323"/>
    </row>
    <row r="384" spans="3:4" x14ac:dyDescent="0.2">
      <c r="C384" s="323"/>
      <c r="D384" s="323"/>
    </row>
    <row r="385" spans="3:4" x14ac:dyDescent="0.2">
      <c r="C385" s="323"/>
      <c r="D385" s="323"/>
    </row>
    <row r="386" spans="3:4" x14ac:dyDescent="0.2">
      <c r="C386" s="323"/>
      <c r="D386" s="323"/>
    </row>
    <row r="387" spans="3:4" x14ac:dyDescent="0.2">
      <c r="C387" s="323"/>
      <c r="D387" s="323"/>
    </row>
    <row r="388" spans="3:4" x14ac:dyDescent="0.2">
      <c r="C388" s="323"/>
      <c r="D388" s="323"/>
    </row>
    <row r="389" spans="3:4" x14ac:dyDescent="0.2">
      <c r="C389" s="323"/>
      <c r="D389" s="323"/>
    </row>
    <row r="390" spans="3:4" x14ac:dyDescent="0.2">
      <c r="C390" s="323"/>
      <c r="D390" s="323"/>
    </row>
    <row r="391" spans="3:4" x14ac:dyDescent="0.2">
      <c r="C391" s="323"/>
      <c r="D391" s="323"/>
    </row>
    <row r="392" spans="3:4" x14ac:dyDescent="0.2">
      <c r="C392" s="323"/>
      <c r="D392" s="323"/>
    </row>
    <row r="393" spans="3:4" x14ac:dyDescent="0.2">
      <c r="C393" s="323"/>
      <c r="D393" s="323"/>
    </row>
    <row r="394" spans="3:4" x14ac:dyDescent="0.2">
      <c r="C394" s="323"/>
      <c r="D394" s="323"/>
    </row>
    <row r="395" spans="3:4" x14ac:dyDescent="0.2">
      <c r="C395" s="323"/>
      <c r="D395" s="323"/>
    </row>
    <row r="396" spans="3:4" x14ac:dyDescent="0.2">
      <c r="C396" s="323"/>
      <c r="D396" s="323"/>
    </row>
    <row r="397" spans="3:4" x14ac:dyDescent="0.2">
      <c r="C397" s="323"/>
      <c r="D397" s="323"/>
    </row>
    <row r="398" spans="3:4" x14ac:dyDescent="0.2">
      <c r="C398" s="323"/>
      <c r="D398" s="323"/>
    </row>
    <row r="399" spans="3:4" x14ac:dyDescent="0.2">
      <c r="C399" s="323"/>
      <c r="D399" s="323"/>
    </row>
    <row r="400" spans="3:4" x14ac:dyDescent="0.2">
      <c r="C400" s="323"/>
      <c r="D400" s="323"/>
    </row>
    <row r="401" spans="3:4" x14ac:dyDescent="0.2">
      <c r="C401" s="323"/>
      <c r="D401" s="323"/>
    </row>
    <row r="402" spans="3:4" x14ac:dyDescent="0.2">
      <c r="C402" s="323"/>
      <c r="D402" s="323"/>
    </row>
    <row r="403" spans="3:4" x14ac:dyDescent="0.2">
      <c r="C403" s="323"/>
      <c r="D403" s="323"/>
    </row>
    <row r="404" spans="3:4" x14ac:dyDescent="0.2">
      <c r="C404" s="323"/>
      <c r="D404" s="323"/>
    </row>
    <row r="405" spans="3:4" x14ac:dyDescent="0.2">
      <c r="C405" s="323"/>
      <c r="D405" s="323"/>
    </row>
    <row r="406" spans="3:4" x14ac:dyDescent="0.2">
      <c r="C406" s="323"/>
      <c r="D406" s="323"/>
    </row>
    <row r="407" spans="3:4" x14ac:dyDescent="0.2">
      <c r="C407" s="323"/>
      <c r="D407" s="323"/>
    </row>
    <row r="408" spans="3:4" x14ac:dyDescent="0.2">
      <c r="C408" s="323"/>
      <c r="D408" s="323"/>
    </row>
    <row r="409" spans="3:4" x14ac:dyDescent="0.2">
      <c r="C409" s="323"/>
      <c r="D409" s="323"/>
    </row>
    <row r="410" spans="3:4" x14ac:dyDescent="0.2">
      <c r="C410" s="323"/>
      <c r="D410" s="323"/>
    </row>
    <row r="411" spans="3:4" x14ac:dyDescent="0.2">
      <c r="C411" s="323"/>
      <c r="D411" s="323"/>
    </row>
    <row r="412" spans="3:4" x14ac:dyDescent="0.2">
      <c r="C412" s="323"/>
      <c r="D412" s="323"/>
    </row>
    <row r="413" spans="3:4" x14ac:dyDescent="0.2">
      <c r="C413" s="323"/>
      <c r="D413" s="323"/>
    </row>
    <row r="414" spans="3:4" x14ac:dyDescent="0.2">
      <c r="C414" s="323"/>
      <c r="D414" s="323"/>
    </row>
    <row r="415" spans="3:4" x14ac:dyDescent="0.2">
      <c r="C415" s="323"/>
      <c r="D415" s="323"/>
    </row>
    <row r="416" spans="3:4" x14ac:dyDescent="0.2">
      <c r="C416" s="323"/>
      <c r="D416" s="323"/>
    </row>
    <row r="417" spans="3:4" x14ac:dyDescent="0.2">
      <c r="C417" s="323"/>
      <c r="D417" s="323"/>
    </row>
    <row r="418" spans="3:4" x14ac:dyDescent="0.2">
      <c r="C418" s="323"/>
      <c r="D418" s="323"/>
    </row>
    <row r="419" spans="3:4" x14ac:dyDescent="0.2">
      <c r="C419" s="323"/>
      <c r="D419" s="323"/>
    </row>
    <row r="420" spans="3:4" x14ac:dyDescent="0.2">
      <c r="C420" s="323"/>
      <c r="D420" s="323"/>
    </row>
    <row r="421" spans="3:4" x14ac:dyDescent="0.2">
      <c r="C421" s="323"/>
      <c r="D421" s="323"/>
    </row>
    <row r="422" spans="3:4" x14ac:dyDescent="0.2">
      <c r="C422" s="323"/>
      <c r="D422" s="323"/>
    </row>
    <row r="423" spans="3:4" x14ac:dyDescent="0.2">
      <c r="C423" s="323"/>
      <c r="D423" s="323"/>
    </row>
    <row r="424" spans="3:4" x14ac:dyDescent="0.2">
      <c r="C424" s="323"/>
      <c r="D424" s="323"/>
    </row>
    <row r="425" spans="3:4" x14ac:dyDescent="0.2">
      <c r="C425" s="323"/>
      <c r="D425" s="323"/>
    </row>
    <row r="426" spans="3:4" x14ac:dyDescent="0.2">
      <c r="C426" s="323"/>
      <c r="D426" s="323"/>
    </row>
    <row r="427" spans="3:4" x14ac:dyDescent="0.2">
      <c r="C427" s="323"/>
      <c r="D427" s="323"/>
    </row>
    <row r="428" spans="3:4" x14ac:dyDescent="0.2">
      <c r="C428" s="323"/>
      <c r="D428" s="323"/>
    </row>
    <row r="429" spans="3:4" x14ac:dyDescent="0.2">
      <c r="C429" s="323"/>
      <c r="D429" s="323"/>
    </row>
    <row r="430" spans="3:4" x14ac:dyDescent="0.2">
      <c r="C430" s="323"/>
      <c r="D430" s="323"/>
    </row>
    <row r="431" spans="3:4" x14ac:dyDescent="0.2">
      <c r="C431" s="323"/>
      <c r="D431" s="323"/>
    </row>
    <row r="432" spans="3:4" x14ac:dyDescent="0.2">
      <c r="C432" s="323"/>
      <c r="D432" s="323"/>
    </row>
    <row r="433" spans="3:4" x14ac:dyDescent="0.2">
      <c r="C433" s="323"/>
      <c r="D433" s="323"/>
    </row>
    <row r="434" spans="3:4" x14ac:dyDescent="0.2">
      <c r="C434" s="323"/>
      <c r="D434" s="323"/>
    </row>
    <row r="435" spans="3:4" x14ac:dyDescent="0.2">
      <c r="C435" s="323"/>
      <c r="D435" s="323"/>
    </row>
    <row r="436" spans="3:4" x14ac:dyDescent="0.2">
      <c r="C436" s="323"/>
      <c r="D436" s="323"/>
    </row>
    <row r="437" spans="3:4" x14ac:dyDescent="0.2">
      <c r="C437" s="323"/>
      <c r="D437" s="323"/>
    </row>
    <row r="438" spans="3:4" x14ac:dyDescent="0.2">
      <c r="C438" s="323"/>
      <c r="D438" s="323"/>
    </row>
    <row r="439" spans="3:4" x14ac:dyDescent="0.2">
      <c r="C439" s="323"/>
      <c r="D439" s="323"/>
    </row>
    <row r="440" spans="3:4" x14ac:dyDescent="0.2">
      <c r="C440" s="323"/>
      <c r="D440" s="323"/>
    </row>
    <row r="441" spans="3:4" x14ac:dyDescent="0.2">
      <c r="C441" s="323"/>
      <c r="D441" s="323"/>
    </row>
    <row r="442" spans="3:4" x14ac:dyDescent="0.2">
      <c r="C442" s="323"/>
      <c r="D442" s="323"/>
    </row>
    <row r="443" spans="3:4" x14ac:dyDescent="0.2">
      <c r="C443" s="323"/>
      <c r="D443" s="323"/>
    </row>
    <row r="444" spans="3:4" x14ac:dyDescent="0.2">
      <c r="C444" s="323"/>
      <c r="D444" s="323"/>
    </row>
    <row r="445" spans="3:4" x14ac:dyDescent="0.2">
      <c r="C445" s="323"/>
      <c r="D445" s="323"/>
    </row>
    <row r="446" spans="3:4" x14ac:dyDescent="0.2">
      <c r="C446" s="323"/>
      <c r="D446" s="323"/>
    </row>
    <row r="447" spans="3:4" x14ac:dyDescent="0.2">
      <c r="C447" s="323"/>
      <c r="D447" s="323"/>
    </row>
    <row r="448" spans="3:4" x14ac:dyDescent="0.2">
      <c r="C448" s="323"/>
      <c r="D448" s="323"/>
    </row>
    <row r="449" spans="3:4" x14ac:dyDescent="0.2">
      <c r="C449" s="323"/>
      <c r="D449" s="323"/>
    </row>
    <row r="450" spans="3:4" x14ac:dyDescent="0.2">
      <c r="C450" s="323"/>
      <c r="D450" s="323"/>
    </row>
    <row r="451" spans="3:4" x14ac:dyDescent="0.2">
      <c r="C451" s="323"/>
      <c r="D451" s="323"/>
    </row>
    <row r="452" spans="3:4" x14ac:dyDescent="0.2">
      <c r="C452" s="323"/>
      <c r="D452" s="323"/>
    </row>
    <row r="453" spans="3:4" x14ac:dyDescent="0.2">
      <c r="C453" s="323"/>
      <c r="D453" s="323"/>
    </row>
    <row r="454" spans="3:4" x14ac:dyDescent="0.2">
      <c r="C454" s="323"/>
      <c r="D454" s="323"/>
    </row>
    <row r="455" spans="3:4" x14ac:dyDescent="0.2">
      <c r="C455" s="323"/>
      <c r="D455" s="323"/>
    </row>
    <row r="456" spans="3:4" x14ac:dyDescent="0.2">
      <c r="C456" s="323"/>
      <c r="D456" s="323"/>
    </row>
    <row r="457" spans="3:4" x14ac:dyDescent="0.2">
      <c r="C457" s="323"/>
      <c r="D457" s="323"/>
    </row>
    <row r="458" spans="3:4" x14ac:dyDescent="0.2">
      <c r="C458" s="323"/>
      <c r="D458" s="323"/>
    </row>
    <row r="459" spans="3:4" x14ac:dyDescent="0.2">
      <c r="C459" s="323"/>
      <c r="D459" s="323"/>
    </row>
    <row r="460" spans="3:4" x14ac:dyDescent="0.2">
      <c r="C460" s="323"/>
      <c r="D460" s="323"/>
    </row>
    <row r="461" spans="3:4" x14ac:dyDescent="0.2">
      <c r="C461" s="323"/>
      <c r="D461" s="323"/>
    </row>
    <row r="462" spans="3:4" x14ac:dyDescent="0.2">
      <c r="C462" s="323"/>
      <c r="D462" s="323"/>
    </row>
    <row r="463" spans="3:4" x14ac:dyDescent="0.2">
      <c r="C463" s="323"/>
      <c r="D463" s="323"/>
    </row>
    <row r="464" spans="3:4" x14ac:dyDescent="0.2">
      <c r="C464" s="323"/>
      <c r="D464" s="323"/>
    </row>
    <row r="465" spans="3:4" x14ac:dyDescent="0.2">
      <c r="C465" s="323"/>
      <c r="D465" s="323"/>
    </row>
    <row r="466" spans="3:4" x14ac:dyDescent="0.2">
      <c r="C466" s="323"/>
      <c r="D466" s="323"/>
    </row>
    <row r="467" spans="3:4" x14ac:dyDescent="0.2">
      <c r="C467" s="323"/>
      <c r="D467" s="323"/>
    </row>
    <row r="468" spans="3:4" x14ac:dyDescent="0.2">
      <c r="C468" s="323"/>
      <c r="D468" s="323"/>
    </row>
    <row r="469" spans="3:4" x14ac:dyDescent="0.2">
      <c r="C469" s="323"/>
      <c r="D469" s="323"/>
    </row>
    <row r="470" spans="3:4" x14ac:dyDescent="0.2">
      <c r="C470" s="323"/>
      <c r="D470" s="323"/>
    </row>
    <row r="471" spans="3:4" x14ac:dyDescent="0.2">
      <c r="C471" s="323"/>
      <c r="D471" s="323"/>
    </row>
    <row r="472" spans="3:4" x14ac:dyDescent="0.2">
      <c r="C472" s="323"/>
      <c r="D472" s="323"/>
    </row>
    <row r="473" spans="3:4" x14ac:dyDescent="0.2">
      <c r="C473" s="323"/>
      <c r="D473" s="323"/>
    </row>
    <row r="474" spans="3:4" x14ac:dyDescent="0.2">
      <c r="C474" s="323"/>
      <c r="D474" s="323"/>
    </row>
    <row r="475" spans="3:4" x14ac:dyDescent="0.2">
      <c r="C475" s="323"/>
      <c r="D475" s="323"/>
    </row>
    <row r="476" spans="3:4" x14ac:dyDescent="0.2">
      <c r="C476" s="323"/>
      <c r="D476" s="323"/>
    </row>
    <row r="477" spans="3:4" x14ac:dyDescent="0.2">
      <c r="C477" s="323"/>
      <c r="D477" s="323"/>
    </row>
    <row r="478" spans="3:4" x14ac:dyDescent="0.2">
      <c r="C478" s="323"/>
      <c r="D478" s="323"/>
    </row>
    <row r="479" spans="3:4" x14ac:dyDescent="0.2">
      <c r="C479" s="323"/>
      <c r="D479" s="323"/>
    </row>
    <row r="480" spans="3:4" x14ac:dyDescent="0.2">
      <c r="C480" s="323"/>
      <c r="D480" s="323"/>
    </row>
    <row r="481" spans="3:4" x14ac:dyDescent="0.2">
      <c r="C481" s="323"/>
      <c r="D481" s="323"/>
    </row>
    <row r="482" spans="3:4" x14ac:dyDescent="0.2">
      <c r="C482" s="323"/>
      <c r="D482" s="323"/>
    </row>
    <row r="483" spans="3:4" x14ac:dyDescent="0.2">
      <c r="C483" s="323"/>
      <c r="D483" s="323"/>
    </row>
    <row r="484" spans="3:4" x14ac:dyDescent="0.2">
      <c r="C484" s="323"/>
      <c r="D484" s="323"/>
    </row>
    <row r="485" spans="3:4" x14ac:dyDescent="0.2">
      <c r="C485" s="323"/>
      <c r="D485" s="323"/>
    </row>
    <row r="486" spans="3:4" x14ac:dyDescent="0.2">
      <c r="C486" s="323"/>
      <c r="D486" s="323"/>
    </row>
    <row r="487" spans="3:4" x14ac:dyDescent="0.2">
      <c r="C487" s="323"/>
      <c r="D487" s="323"/>
    </row>
    <row r="488" spans="3:4" x14ac:dyDescent="0.2">
      <c r="C488" s="323"/>
      <c r="D488" s="323"/>
    </row>
    <row r="489" spans="3:4" x14ac:dyDescent="0.2">
      <c r="C489" s="323"/>
      <c r="D489" s="323"/>
    </row>
    <row r="490" spans="3:4" x14ac:dyDescent="0.2">
      <c r="C490" s="323"/>
      <c r="D490" s="323"/>
    </row>
    <row r="491" spans="3:4" x14ac:dyDescent="0.2">
      <c r="C491" s="323"/>
      <c r="D491" s="323"/>
    </row>
    <row r="492" spans="3:4" x14ac:dyDescent="0.2">
      <c r="C492" s="323"/>
      <c r="D492" s="323"/>
    </row>
    <row r="493" spans="3:4" x14ac:dyDescent="0.2">
      <c r="C493" s="323"/>
      <c r="D493" s="323"/>
    </row>
    <row r="494" spans="3:4" x14ac:dyDescent="0.2">
      <c r="C494" s="323"/>
      <c r="D494" s="323"/>
    </row>
    <row r="495" spans="3:4" x14ac:dyDescent="0.2">
      <c r="C495" s="323"/>
      <c r="D495" s="323"/>
    </row>
    <row r="496" spans="3:4" x14ac:dyDescent="0.2">
      <c r="C496" s="323"/>
      <c r="D496" s="323"/>
    </row>
    <row r="497" spans="3:4" x14ac:dyDescent="0.2">
      <c r="C497" s="323"/>
      <c r="D497" s="323"/>
    </row>
    <row r="498" spans="3:4" x14ac:dyDescent="0.2">
      <c r="C498" s="323"/>
      <c r="D498" s="323"/>
    </row>
    <row r="499" spans="3:4" x14ac:dyDescent="0.2">
      <c r="C499" s="323"/>
      <c r="D499" s="323"/>
    </row>
    <row r="500" spans="3:4" x14ac:dyDescent="0.2">
      <c r="C500" s="323"/>
      <c r="D500" s="323"/>
    </row>
    <row r="501" spans="3:4" x14ac:dyDescent="0.2">
      <c r="C501" s="323"/>
      <c r="D501" s="323"/>
    </row>
    <row r="502" spans="3:4" x14ac:dyDescent="0.2">
      <c r="C502" s="323"/>
      <c r="D502" s="323"/>
    </row>
    <row r="503" spans="3:4" x14ac:dyDescent="0.2">
      <c r="C503" s="323"/>
      <c r="D503" s="323"/>
    </row>
    <row r="504" spans="3:4" x14ac:dyDescent="0.2">
      <c r="C504" s="323"/>
      <c r="D504" s="323"/>
    </row>
    <row r="505" spans="3:4" x14ac:dyDescent="0.2">
      <c r="C505" s="323"/>
      <c r="D505" s="323"/>
    </row>
    <row r="506" spans="3:4" x14ac:dyDescent="0.2">
      <c r="C506" s="323"/>
      <c r="D506" s="323"/>
    </row>
    <row r="507" spans="3:4" x14ac:dyDescent="0.2">
      <c r="C507" s="323"/>
      <c r="D507" s="323"/>
    </row>
    <row r="508" spans="3:4" x14ac:dyDescent="0.2">
      <c r="C508" s="323"/>
      <c r="D508" s="323"/>
    </row>
    <row r="509" spans="3:4" x14ac:dyDescent="0.2">
      <c r="C509" s="323"/>
      <c r="D509" s="323"/>
    </row>
    <row r="510" spans="3:4" x14ac:dyDescent="0.2">
      <c r="C510" s="323"/>
      <c r="D510" s="323"/>
    </row>
    <row r="511" spans="3:4" x14ac:dyDescent="0.2">
      <c r="C511" s="323"/>
      <c r="D511" s="323"/>
    </row>
    <row r="512" spans="3:4" x14ac:dyDescent="0.2">
      <c r="C512" s="323"/>
      <c r="D512" s="323"/>
    </row>
    <row r="513" spans="3:4" x14ac:dyDescent="0.2">
      <c r="C513" s="323"/>
      <c r="D513" s="323"/>
    </row>
    <row r="514" spans="3:4" x14ac:dyDescent="0.2">
      <c r="C514" s="323"/>
      <c r="D514" s="323"/>
    </row>
    <row r="515" spans="3:4" x14ac:dyDescent="0.2">
      <c r="C515" s="323"/>
      <c r="D515" s="323"/>
    </row>
    <row r="516" spans="3:4" x14ac:dyDescent="0.2">
      <c r="C516" s="323"/>
      <c r="D516" s="323"/>
    </row>
    <row r="517" spans="3:4" x14ac:dyDescent="0.2">
      <c r="C517" s="323"/>
      <c r="D517" s="323"/>
    </row>
    <row r="518" spans="3:4" x14ac:dyDescent="0.2">
      <c r="C518" s="323"/>
      <c r="D518" s="323"/>
    </row>
    <row r="519" spans="3:4" x14ac:dyDescent="0.2">
      <c r="C519" s="323"/>
      <c r="D519" s="323"/>
    </row>
    <row r="520" spans="3:4" x14ac:dyDescent="0.2">
      <c r="C520" s="323"/>
      <c r="D520" s="323"/>
    </row>
    <row r="521" spans="3:4" x14ac:dyDescent="0.2">
      <c r="C521" s="323"/>
      <c r="D521" s="323"/>
    </row>
    <row r="522" spans="3:4" x14ac:dyDescent="0.2">
      <c r="C522" s="323"/>
      <c r="D522" s="323"/>
    </row>
    <row r="523" spans="3:4" x14ac:dyDescent="0.2">
      <c r="C523" s="323"/>
      <c r="D523" s="323"/>
    </row>
    <row r="524" spans="3:4" x14ac:dyDescent="0.2">
      <c r="C524" s="323"/>
      <c r="D524" s="323"/>
    </row>
    <row r="525" spans="3:4" x14ac:dyDescent="0.2">
      <c r="C525" s="323"/>
      <c r="D525" s="323"/>
    </row>
    <row r="526" spans="3:4" x14ac:dyDescent="0.2">
      <c r="C526" s="323"/>
      <c r="D526" s="323"/>
    </row>
    <row r="527" spans="3:4" x14ac:dyDescent="0.2">
      <c r="C527" s="323"/>
      <c r="D527" s="323"/>
    </row>
    <row r="528" spans="3:4" x14ac:dyDescent="0.2">
      <c r="C528" s="323"/>
      <c r="D528" s="323"/>
    </row>
    <row r="529" spans="3:4" x14ac:dyDescent="0.2">
      <c r="C529" s="323"/>
      <c r="D529" s="323"/>
    </row>
    <row r="530" spans="3:4" x14ac:dyDescent="0.2">
      <c r="C530" s="323"/>
      <c r="D530" s="323"/>
    </row>
    <row r="531" spans="3:4" x14ac:dyDescent="0.2">
      <c r="C531" s="323"/>
      <c r="D531" s="323"/>
    </row>
    <row r="532" spans="3:4" x14ac:dyDescent="0.2">
      <c r="C532" s="323"/>
      <c r="D532" s="323"/>
    </row>
    <row r="533" spans="3:4" x14ac:dyDescent="0.2">
      <c r="C533" s="323"/>
      <c r="D533" s="323"/>
    </row>
    <row r="534" spans="3:4" x14ac:dyDescent="0.2">
      <c r="C534" s="323"/>
      <c r="D534" s="323"/>
    </row>
    <row r="535" spans="3:4" x14ac:dyDescent="0.2">
      <c r="C535" s="323"/>
      <c r="D535" s="323"/>
    </row>
    <row r="536" spans="3:4" x14ac:dyDescent="0.2">
      <c r="C536" s="323"/>
      <c r="D536" s="323"/>
    </row>
    <row r="537" spans="3:4" x14ac:dyDescent="0.2">
      <c r="C537" s="323"/>
      <c r="D537" s="323"/>
    </row>
    <row r="538" spans="3:4" x14ac:dyDescent="0.2">
      <c r="C538" s="323"/>
      <c r="D538" s="323"/>
    </row>
    <row r="539" spans="3:4" x14ac:dyDescent="0.2">
      <c r="C539" s="323"/>
      <c r="D539" s="323"/>
    </row>
    <row r="540" spans="3:4" x14ac:dyDescent="0.2">
      <c r="C540" s="323"/>
      <c r="D540" s="323"/>
    </row>
    <row r="541" spans="3:4" x14ac:dyDescent="0.2">
      <c r="C541" s="323"/>
      <c r="D541" s="323"/>
    </row>
    <row r="542" spans="3:4" x14ac:dyDescent="0.2">
      <c r="C542" s="323"/>
      <c r="D542" s="323"/>
    </row>
    <row r="543" spans="3:4" x14ac:dyDescent="0.2">
      <c r="C543" s="323"/>
      <c r="D543" s="323"/>
    </row>
    <row r="544" spans="3:4" x14ac:dyDescent="0.2">
      <c r="C544" s="323"/>
      <c r="D544" s="323"/>
    </row>
    <row r="545" spans="3:4" x14ac:dyDescent="0.2">
      <c r="C545" s="323"/>
      <c r="D545" s="323"/>
    </row>
    <row r="546" spans="3:4" x14ac:dyDescent="0.2">
      <c r="C546" s="323"/>
      <c r="D546" s="323"/>
    </row>
    <row r="547" spans="3:4" x14ac:dyDescent="0.2">
      <c r="C547" s="323"/>
      <c r="D547" s="323"/>
    </row>
    <row r="548" spans="3:4" x14ac:dyDescent="0.2">
      <c r="C548" s="323"/>
      <c r="D548" s="323"/>
    </row>
    <row r="549" spans="3:4" x14ac:dyDescent="0.2">
      <c r="C549" s="323"/>
      <c r="D549" s="323"/>
    </row>
    <row r="550" spans="3:4" x14ac:dyDescent="0.2">
      <c r="C550" s="323"/>
      <c r="D550" s="323"/>
    </row>
    <row r="551" spans="3:4" x14ac:dyDescent="0.2">
      <c r="C551" s="323"/>
      <c r="D551" s="323"/>
    </row>
    <row r="552" spans="3:4" x14ac:dyDescent="0.2">
      <c r="C552" s="323"/>
      <c r="D552" s="323"/>
    </row>
    <row r="553" spans="3:4" x14ac:dyDescent="0.2">
      <c r="C553" s="323"/>
      <c r="D553" s="323"/>
    </row>
    <row r="554" spans="3:4" x14ac:dyDescent="0.2">
      <c r="C554" s="323"/>
      <c r="D554" s="323"/>
    </row>
    <row r="555" spans="3:4" x14ac:dyDescent="0.2">
      <c r="C555" s="323"/>
      <c r="D555" s="323"/>
    </row>
    <row r="556" spans="3:4" x14ac:dyDescent="0.2">
      <c r="C556" s="323"/>
      <c r="D556" s="323"/>
    </row>
    <row r="557" spans="3:4" x14ac:dyDescent="0.2">
      <c r="C557" s="323"/>
      <c r="D557" s="323"/>
    </row>
    <row r="558" spans="3:4" x14ac:dyDescent="0.2">
      <c r="C558" s="323"/>
      <c r="D558" s="323"/>
    </row>
    <row r="559" spans="3:4" x14ac:dyDescent="0.2">
      <c r="C559" s="323"/>
      <c r="D559" s="323"/>
    </row>
    <row r="560" spans="3:4" x14ac:dyDescent="0.2">
      <c r="C560" s="323"/>
      <c r="D560" s="323"/>
    </row>
    <row r="561" spans="3:4" x14ac:dyDescent="0.2">
      <c r="C561" s="323"/>
      <c r="D561" s="323"/>
    </row>
    <row r="562" spans="3:4" x14ac:dyDescent="0.2">
      <c r="C562" s="323"/>
      <c r="D562" s="323"/>
    </row>
    <row r="563" spans="3:4" x14ac:dyDescent="0.2">
      <c r="C563" s="323"/>
      <c r="D563" s="323"/>
    </row>
    <row r="564" spans="3:4" x14ac:dyDescent="0.2">
      <c r="C564" s="323"/>
      <c r="D564" s="323"/>
    </row>
    <row r="565" spans="3:4" x14ac:dyDescent="0.2">
      <c r="C565" s="323"/>
      <c r="D565" s="323"/>
    </row>
    <row r="566" spans="3:4" x14ac:dyDescent="0.2">
      <c r="C566" s="323"/>
      <c r="D566" s="323"/>
    </row>
    <row r="567" spans="3:4" x14ac:dyDescent="0.2">
      <c r="C567" s="323"/>
      <c r="D567" s="323"/>
    </row>
    <row r="568" spans="3:4" x14ac:dyDescent="0.2">
      <c r="C568" s="323"/>
      <c r="D568" s="323"/>
    </row>
    <row r="569" spans="3:4" x14ac:dyDescent="0.2">
      <c r="C569" s="323"/>
      <c r="D569" s="323"/>
    </row>
    <row r="570" spans="3:4" x14ac:dyDescent="0.2">
      <c r="C570" s="323"/>
      <c r="D570" s="323"/>
    </row>
    <row r="571" spans="3:4" x14ac:dyDescent="0.2">
      <c r="C571" s="323"/>
      <c r="D571" s="323"/>
    </row>
    <row r="572" spans="3:4" x14ac:dyDescent="0.2">
      <c r="C572" s="323"/>
      <c r="D572" s="323"/>
    </row>
    <row r="573" spans="3:4" x14ac:dyDescent="0.2">
      <c r="C573" s="323"/>
      <c r="D573" s="323"/>
    </row>
    <row r="574" spans="3:4" x14ac:dyDescent="0.2">
      <c r="C574" s="323"/>
      <c r="D574" s="323"/>
    </row>
    <row r="575" spans="3:4" x14ac:dyDescent="0.2">
      <c r="C575" s="323"/>
      <c r="D575" s="323"/>
    </row>
    <row r="576" spans="3:4" x14ac:dyDescent="0.2">
      <c r="C576" s="323"/>
      <c r="D576" s="323"/>
    </row>
    <row r="577" spans="3:4" x14ac:dyDescent="0.2">
      <c r="C577" s="323"/>
      <c r="D577" s="323"/>
    </row>
    <row r="578" spans="3:4" x14ac:dyDescent="0.2">
      <c r="C578" s="323"/>
      <c r="D578" s="323"/>
    </row>
    <row r="579" spans="3:4" x14ac:dyDescent="0.2">
      <c r="C579" s="323"/>
      <c r="D579" s="323"/>
    </row>
    <row r="580" spans="3:4" x14ac:dyDescent="0.2">
      <c r="C580" s="323"/>
      <c r="D580" s="323"/>
    </row>
    <row r="581" spans="3:4" x14ac:dyDescent="0.2">
      <c r="C581" s="323"/>
      <c r="D581" s="323"/>
    </row>
    <row r="582" spans="3:4" x14ac:dyDescent="0.2">
      <c r="C582" s="323"/>
      <c r="D582" s="323"/>
    </row>
    <row r="583" spans="3:4" x14ac:dyDescent="0.2">
      <c r="C583" s="323"/>
      <c r="D583" s="323"/>
    </row>
    <row r="584" spans="3:4" x14ac:dyDescent="0.2">
      <c r="C584" s="323"/>
      <c r="D584" s="323"/>
    </row>
    <row r="585" spans="3:4" x14ac:dyDescent="0.2">
      <c r="C585" s="323"/>
      <c r="D585" s="323"/>
    </row>
    <row r="586" spans="3:4" x14ac:dyDescent="0.2">
      <c r="C586" s="323"/>
      <c r="D586" s="323"/>
    </row>
    <row r="587" spans="3:4" x14ac:dyDescent="0.2">
      <c r="C587" s="323"/>
      <c r="D587" s="323"/>
    </row>
    <row r="588" spans="3:4" x14ac:dyDescent="0.2">
      <c r="C588" s="323"/>
      <c r="D588" s="323"/>
    </row>
    <row r="589" spans="3:4" x14ac:dyDescent="0.2">
      <c r="C589" s="323"/>
      <c r="D589" s="323"/>
    </row>
    <row r="590" spans="3:4" x14ac:dyDescent="0.2">
      <c r="C590" s="323"/>
      <c r="D590" s="323"/>
    </row>
    <row r="591" spans="3:4" x14ac:dyDescent="0.2">
      <c r="C591" s="323"/>
      <c r="D591" s="323"/>
    </row>
    <row r="592" spans="3:4" x14ac:dyDescent="0.2">
      <c r="C592" s="323"/>
      <c r="D592" s="323"/>
    </row>
    <row r="593" spans="3:4" x14ac:dyDescent="0.2">
      <c r="C593" s="323"/>
      <c r="D593" s="323"/>
    </row>
    <row r="594" spans="3:4" x14ac:dyDescent="0.2">
      <c r="C594" s="323"/>
      <c r="D594" s="323"/>
    </row>
    <row r="595" spans="3:4" x14ac:dyDescent="0.2">
      <c r="C595" s="323"/>
      <c r="D595" s="323"/>
    </row>
    <row r="596" spans="3:4" x14ac:dyDescent="0.2">
      <c r="C596" s="323"/>
      <c r="D596" s="323"/>
    </row>
    <row r="597" spans="3:4" x14ac:dyDescent="0.2">
      <c r="C597" s="323"/>
      <c r="D597" s="323"/>
    </row>
    <row r="598" spans="3:4" x14ac:dyDescent="0.2">
      <c r="C598" s="323"/>
      <c r="D598" s="323"/>
    </row>
    <row r="599" spans="3:4" x14ac:dyDescent="0.2">
      <c r="C599" s="323"/>
      <c r="D599" s="323"/>
    </row>
    <row r="600" spans="3:4" x14ac:dyDescent="0.2">
      <c r="C600" s="323"/>
      <c r="D600" s="323"/>
    </row>
    <row r="601" spans="3:4" x14ac:dyDescent="0.2">
      <c r="C601" s="323"/>
      <c r="D601" s="323"/>
    </row>
    <row r="602" spans="3:4" x14ac:dyDescent="0.2">
      <c r="C602" s="323"/>
      <c r="D602" s="323"/>
    </row>
    <row r="603" spans="3:4" x14ac:dyDescent="0.2">
      <c r="C603" s="323"/>
      <c r="D603" s="323"/>
    </row>
    <row r="604" spans="3:4" x14ac:dyDescent="0.2">
      <c r="C604" s="323"/>
      <c r="D604" s="323"/>
    </row>
    <row r="605" spans="3:4" x14ac:dyDescent="0.2">
      <c r="C605" s="323"/>
      <c r="D605" s="323"/>
    </row>
    <row r="606" spans="3:4" x14ac:dyDescent="0.2">
      <c r="C606" s="323"/>
      <c r="D606" s="323"/>
    </row>
    <row r="607" spans="3:4" x14ac:dyDescent="0.2">
      <c r="C607" s="323"/>
      <c r="D607" s="323"/>
    </row>
    <row r="608" spans="3:4" x14ac:dyDescent="0.2">
      <c r="C608" s="323"/>
      <c r="D608" s="323"/>
    </row>
    <row r="609" spans="3:4" x14ac:dyDescent="0.2">
      <c r="C609" s="323"/>
      <c r="D609" s="323"/>
    </row>
    <row r="610" spans="3:4" x14ac:dyDescent="0.2">
      <c r="C610" s="323"/>
      <c r="D610" s="323"/>
    </row>
    <row r="611" spans="3:4" x14ac:dyDescent="0.2">
      <c r="C611" s="323"/>
      <c r="D611" s="323"/>
    </row>
    <row r="612" spans="3:4" x14ac:dyDescent="0.2">
      <c r="C612" s="323"/>
      <c r="D612" s="323"/>
    </row>
    <row r="613" spans="3:4" x14ac:dyDescent="0.2">
      <c r="C613" s="323"/>
      <c r="D613" s="323"/>
    </row>
    <row r="614" spans="3:4" x14ac:dyDescent="0.2">
      <c r="C614" s="323"/>
      <c r="D614" s="323"/>
    </row>
    <row r="615" spans="3:4" x14ac:dyDescent="0.2">
      <c r="C615" s="323"/>
      <c r="D615" s="323"/>
    </row>
    <row r="616" spans="3:4" x14ac:dyDescent="0.2">
      <c r="C616" s="323"/>
      <c r="D616" s="323"/>
    </row>
    <row r="617" spans="3:4" x14ac:dyDescent="0.2">
      <c r="C617" s="323"/>
      <c r="D617" s="323"/>
    </row>
    <row r="618" spans="3:4" x14ac:dyDescent="0.2">
      <c r="C618" s="323"/>
      <c r="D618" s="323"/>
    </row>
    <row r="619" spans="3:4" x14ac:dyDescent="0.2">
      <c r="C619" s="323"/>
      <c r="D619" s="323"/>
    </row>
    <row r="620" spans="3:4" x14ac:dyDescent="0.2">
      <c r="C620" s="323"/>
      <c r="D620" s="323"/>
    </row>
    <row r="621" spans="3:4" x14ac:dyDescent="0.2">
      <c r="C621" s="323"/>
      <c r="D621" s="323"/>
    </row>
    <row r="622" spans="3:4" x14ac:dyDescent="0.2">
      <c r="C622" s="323"/>
      <c r="D622" s="323"/>
    </row>
    <row r="623" spans="3:4" x14ac:dyDescent="0.2">
      <c r="C623" s="323"/>
      <c r="D623" s="323"/>
    </row>
    <row r="624" spans="3:4" x14ac:dyDescent="0.2">
      <c r="C624" s="323"/>
      <c r="D624" s="323"/>
    </row>
    <row r="625" spans="3:4" x14ac:dyDescent="0.2">
      <c r="C625" s="323"/>
      <c r="D625" s="323"/>
    </row>
    <row r="626" spans="3:4" x14ac:dyDescent="0.2">
      <c r="C626" s="323"/>
      <c r="D626" s="323"/>
    </row>
    <row r="627" spans="3:4" x14ac:dyDescent="0.2">
      <c r="C627" s="323"/>
      <c r="D627" s="323"/>
    </row>
    <row r="628" spans="3:4" x14ac:dyDescent="0.2">
      <c r="C628" s="323"/>
      <c r="D628" s="323"/>
    </row>
    <row r="629" spans="3:4" x14ac:dyDescent="0.2">
      <c r="C629" s="323"/>
      <c r="D629" s="323"/>
    </row>
    <row r="630" spans="3:4" x14ac:dyDescent="0.2">
      <c r="C630" s="323"/>
      <c r="D630" s="323"/>
    </row>
    <row r="631" spans="3:4" x14ac:dyDescent="0.2">
      <c r="C631" s="323"/>
      <c r="D631" s="323"/>
    </row>
    <row r="632" spans="3:4" x14ac:dyDescent="0.2">
      <c r="C632" s="323"/>
      <c r="D632" s="323"/>
    </row>
    <row r="633" spans="3:4" x14ac:dyDescent="0.2">
      <c r="C633" s="323"/>
      <c r="D633" s="323"/>
    </row>
    <row r="634" spans="3:4" x14ac:dyDescent="0.2">
      <c r="C634" s="323"/>
      <c r="D634" s="323"/>
    </row>
    <row r="635" spans="3:4" x14ac:dyDescent="0.2">
      <c r="C635" s="323"/>
      <c r="D635" s="323"/>
    </row>
    <row r="636" spans="3:4" x14ac:dyDescent="0.2">
      <c r="C636" s="323"/>
      <c r="D636" s="323"/>
    </row>
    <row r="637" spans="3:4" x14ac:dyDescent="0.2">
      <c r="C637" s="323"/>
      <c r="D637" s="323"/>
    </row>
    <row r="638" spans="3:4" x14ac:dyDescent="0.2">
      <c r="C638" s="323"/>
      <c r="D638" s="323"/>
    </row>
    <row r="639" spans="3:4" x14ac:dyDescent="0.2">
      <c r="C639" s="323"/>
      <c r="D639" s="323"/>
    </row>
    <row r="640" spans="3:4" x14ac:dyDescent="0.2">
      <c r="C640" s="323"/>
      <c r="D640" s="323"/>
    </row>
    <row r="641" spans="3:4" x14ac:dyDescent="0.2">
      <c r="C641" s="323"/>
      <c r="D641" s="323"/>
    </row>
    <row r="642" spans="3:4" x14ac:dyDescent="0.2">
      <c r="C642" s="323"/>
      <c r="D642" s="323"/>
    </row>
    <row r="643" spans="3:4" x14ac:dyDescent="0.2">
      <c r="C643" s="323"/>
      <c r="D643" s="323"/>
    </row>
    <row r="644" spans="3:4" x14ac:dyDescent="0.2">
      <c r="C644" s="323"/>
      <c r="D644" s="323"/>
    </row>
    <row r="645" spans="3:4" x14ac:dyDescent="0.2">
      <c r="C645" s="323"/>
      <c r="D645" s="323"/>
    </row>
    <row r="646" spans="3:4" x14ac:dyDescent="0.2">
      <c r="C646" s="323"/>
      <c r="D646" s="323"/>
    </row>
    <row r="647" spans="3:4" x14ac:dyDescent="0.2">
      <c r="C647" s="323"/>
      <c r="D647" s="323"/>
    </row>
    <row r="648" spans="3:4" x14ac:dyDescent="0.2">
      <c r="C648" s="323"/>
      <c r="D648" s="323"/>
    </row>
    <row r="649" spans="3:4" x14ac:dyDescent="0.2">
      <c r="C649" s="323"/>
      <c r="D649" s="323"/>
    </row>
    <row r="650" spans="3:4" x14ac:dyDescent="0.2">
      <c r="C650" s="323"/>
      <c r="D650" s="323"/>
    </row>
    <row r="651" spans="3:4" x14ac:dyDescent="0.2">
      <c r="C651" s="323"/>
      <c r="D651" s="323"/>
    </row>
    <row r="652" spans="3:4" x14ac:dyDescent="0.2">
      <c r="C652" s="323"/>
      <c r="D652" s="323"/>
    </row>
    <row r="653" spans="3:4" x14ac:dyDescent="0.2">
      <c r="C653" s="323"/>
      <c r="D653" s="323"/>
    </row>
    <row r="654" spans="3:4" x14ac:dyDescent="0.2">
      <c r="C654" s="323"/>
      <c r="D654" s="323"/>
    </row>
    <row r="655" spans="3:4" x14ac:dyDescent="0.2">
      <c r="C655" s="323"/>
      <c r="D655" s="323"/>
    </row>
    <row r="656" spans="3:4" x14ac:dyDescent="0.2">
      <c r="C656" s="323"/>
      <c r="D656" s="323"/>
    </row>
    <row r="657" spans="3:4" x14ac:dyDescent="0.2">
      <c r="C657" s="323"/>
      <c r="D657" s="323"/>
    </row>
    <row r="658" spans="3:4" x14ac:dyDescent="0.2">
      <c r="C658" s="323"/>
      <c r="D658" s="323"/>
    </row>
    <row r="659" spans="3:4" x14ac:dyDescent="0.2">
      <c r="C659" s="323"/>
      <c r="D659" s="323"/>
    </row>
    <row r="660" spans="3:4" x14ac:dyDescent="0.2">
      <c r="C660" s="323"/>
      <c r="D660" s="323"/>
    </row>
    <row r="661" spans="3:4" x14ac:dyDescent="0.2">
      <c r="C661" s="323"/>
      <c r="D661" s="323"/>
    </row>
    <row r="662" spans="3:4" x14ac:dyDescent="0.2">
      <c r="C662" s="323"/>
      <c r="D662" s="323"/>
    </row>
    <row r="663" spans="3:4" x14ac:dyDescent="0.2">
      <c r="C663" s="323"/>
      <c r="D663" s="323"/>
    </row>
    <row r="664" spans="3:4" x14ac:dyDescent="0.2">
      <c r="C664" s="323"/>
      <c r="D664" s="323"/>
    </row>
    <row r="665" spans="3:4" x14ac:dyDescent="0.2">
      <c r="C665" s="323"/>
      <c r="D665" s="323"/>
    </row>
    <row r="666" spans="3:4" x14ac:dyDescent="0.2">
      <c r="C666" s="323"/>
      <c r="D666" s="323"/>
    </row>
    <row r="667" spans="3:4" x14ac:dyDescent="0.2">
      <c r="C667" s="323"/>
      <c r="D667" s="323"/>
    </row>
    <row r="668" spans="3:4" x14ac:dyDescent="0.2">
      <c r="C668" s="323"/>
      <c r="D668" s="323"/>
    </row>
    <row r="669" spans="3:4" x14ac:dyDescent="0.2">
      <c r="C669" s="323"/>
      <c r="D669" s="323"/>
    </row>
    <row r="670" spans="3:4" x14ac:dyDescent="0.2">
      <c r="C670" s="323"/>
      <c r="D670" s="323"/>
    </row>
    <row r="671" spans="3:4" x14ac:dyDescent="0.2">
      <c r="C671" s="323"/>
      <c r="D671" s="323"/>
    </row>
    <row r="672" spans="3:4" x14ac:dyDescent="0.2">
      <c r="C672" s="323"/>
      <c r="D672" s="323"/>
    </row>
    <row r="673" spans="3:4" x14ac:dyDescent="0.2">
      <c r="C673" s="323"/>
      <c r="D673" s="323"/>
    </row>
    <row r="674" spans="3:4" x14ac:dyDescent="0.2">
      <c r="C674" s="323"/>
      <c r="D674" s="323"/>
    </row>
    <row r="675" spans="3:4" x14ac:dyDescent="0.2">
      <c r="C675" s="323"/>
      <c r="D675" s="323"/>
    </row>
    <row r="676" spans="3:4" x14ac:dyDescent="0.2">
      <c r="C676" s="323"/>
      <c r="D676" s="323"/>
    </row>
    <row r="677" spans="3:4" x14ac:dyDescent="0.2">
      <c r="C677" s="323"/>
      <c r="D677" s="323"/>
    </row>
    <row r="678" spans="3:4" x14ac:dyDescent="0.2">
      <c r="C678" s="323"/>
      <c r="D678" s="323"/>
    </row>
    <row r="679" spans="3:4" x14ac:dyDescent="0.2">
      <c r="C679" s="323"/>
      <c r="D679" s="323"/>
    </row>
    <row r="680" spans="3:4" x14ac:dyDescent="0.2">
      <c r="C680" s="323"/>
      <c r="D680" s="323"/>
    </row>
    <row r="681" spans="3:4" x14ac:dyDescent="0.2">
      <c r="C681" s="323"/>
      <c r="D681" s="323"/>
    </row>
    <row r="682" spans="3:4" x14ac:dyDescent="0.2">
      <c r="C682" s="323"/>
      <c r="D682" s="323"/>
    </row>
    <row r="683" spans="3:4" x14ac:dyDescent="0.2">
      <c r="C683" s="323"/>
      <c r="D683" s="323"/>
    </row>
    <row r="684" spans="3:4" x14ac:dyDescent="0.2">
      <c r="C684" s="323"/>
      <c r="D684" s="323"/>
    </row>
    <row r="685" spans="3:4" x14ac:dyDescent="0.2">
      <c r="C685" s="323"/>
      <c r="D685" s="323"/>
    </row>
    <row r="686" spans="3:4" x14ac:dyDescent="0.2">
      <c r="C686" s="323"/>
      <c r="D686" s="323"/>
    </row>
    <row r="687" spans="3:4" x14ac:dyDescent="0.2">
      <c r="C687" s="323"/>
      <c r="D687" s="323"/>
    </row>
    <row r="688" spans="3:4" x14ac:dyDescent="0.2">
      <c r="C688" s="323"/>
      <c r="D688" s="323"/>
    </row>
    <row r="689" spans="3:4" x14ac:dyDescent="0.2">
      <c r="C689" s="323"/>
      <c r="D689" s="323"/>
    </row>
    <row r="690" spans="3:4" x14ac:dyDescent="0.2">
      <c r="C690" s="323"/>
      <c r="D690" s="323"/>
    </row>
    <row r="691" spans="3:4" x14ac:dyDescent="0.2">
      <c r="C691" s="323"/>
      <c r="D691" s="323"/>
    </row>
    <row r="692" spans="3:4" x14ac:dyDescent="0.2">
      <c r="C692" s="323"/>
      <c r="D692" s="323"/>
    </row>
    <row r="693" spans="3:4" x14ac:dyDescent="0.2">
      <c r="C693" s="323"/>
      <c r="D693" s="323"/>
    </row>
    <row r="694" spans="3:4" x14ac:dyDescent="0.2">
      <c r="C694" s="323"/>
      <c r="D694" s="323"/>
    </row>
    <row r="695" spans="3:4" x14ac:dyDescent="0.2">
      <c r="C695" s="323"/>
      <c r="D695" s="323"/>
    </row>
    <row r="696" spans="3:4" x14ac:dyDescent="0.2">
      <c r="C696" s="323"/>
      <c r="D696" s="323"/>
    </row>
    <row r="697" spans="3:4" x14ac:dyDescent="0.2">
      <c r="C697" s="323"/>
      <c r="D697" s="323"/>
    </row>
    <row r="698" spans="3:4" x14ac:dyDescent="0.2">
      <c r="C698" s="323"/>
      <c r="D698" s="323"/>
    </row>
    <row r="699" spans="3:4" x14ac:dyDescent="0.2">
      <c r="C699" s="323"/>
      <c r="D699" s="323"/>
    </row>
    <row r="700" spans="3:4" x14ac:dyDescent="0.2">
      <c r="C700" s="323"/>
      <c r="D700" s="323"/>
    </row>
    <row r="701" spans="3:4" x14ac:dyDescent="0.2">
      <c r="C701" s="323"/>
      <c r="D701" s="323"/>
    </row>
    <row r="702" spans="3:4" x14ac:dyDescent="0.2">
      <c r="C702" s="323"/>
      <c r="D702" s="323"/>
    </row>
    <row r="703" spans="3:4" x14ac:dyDescent="0.2">
      <c r="C703" s="323"/>
      <c r="D703" s="323"/>
    </row>
    <row r="704" spans="3:4" x14ac:dyDescent="0.2">
      <c r="C704" s="323"/>
      <c r="D704" s="323"/>
    </row>
    <row r="705" spans="3:4" x14ac:dyDescent="0.2">
      <c r="C705" s="323"/>
      <c r="D705" s="323"/>
    </row>
    <row r="706" spans="3:4" x14ac:dyDescent="0.2">
      <c r="C706" s="323"/>
      <c r="D706" s="323"/>
    </row>
    <row r="707" spans="3:4" x14ac:dyDescent="0.2">
      <c r="C707" s="323"/>
      <c r="D707" s="323"/>
    </row>
    <row r="708" spans="3:4" x14ac:dyDescent="0.2">
      <c r="C708" s="323"/>
      <c r="D708" s="323"/>
    </row>
    <row r="709" spans="3:4" x14ac:dyDescent="0.2">
      <c r="C709" s="323"/>
      <c r="D709" s="323"/>
    </row>
    <row r="710" spans="3:4" x14ac:dyDescent="0.2">
      <c r="C710" s="323"/>
      <c r="D710" s="323"/>
    </row>
    <row r="711" spans="3:4" x14ac:dyDescent="0.2">
      <c r="C711" s="323"/>
      <c r="D711" s="323"/>
    </row>
    <row r="712" spans="3:4" x14ac:dyDescent="0.2">
      <c r="C712" s="323"/>
      <c r="D712" s="323"/>
    </row>
    <row r="713" spans="3:4" x14ac:dyDescent="0.2">
      <c r="C713" s="323"/>
      <c r="D713" s="323"/>
    </row>
    <row r="714" spans="3:4" x14ac:dyDescent="0.2">
      <c r="C714" s="323"/>
      <c r="D714" s="323"/>
    </row>
    <row r="715" spans="3:4" x14ac:dyDescent="0.2">
      <c r="C715" s="323"/>
      <c r="D715" s="323"/>
    </row>
    <row r="716" spans="3:4" x14ac:dyDescent="0.2">
      <c r="C716" s="323"/>
      <c r="D716" s="323"/>
    </row>
    <row r="717" spans="3:4" x14ac:dyDescent="0.2">
      <c r="C717" s="323"/>
      <c r="D717" s="323"/>
    </row>
    <row r="718" spans="3:4" x14ac:dyDescent="0.2">
      <c r="C718" s="323"/>
      <c r="D718" s="323"/>
    </row>
    <row r="719" spans="3:4" x14ac:dyDescent="0.2">
      <c r="C719" s="323"/>
      <c r="D719" s="323"/>
    </row>
    <row r="720" spans="3:4" x14ac:dyDescent="0.2">
      <c r="C720" s="323"/>
      <c r="D720" s="323"/>
    </row>
    <row r="721" spans="3:4" x14ac:dyDescent="0.2">
      <c r="C721" s="323"/>
      <c r="D721" s="323"/>
    </row>
    <row r="722" spans="3:4" x14ac:dyDescent="0.2">
      <c r="C722" s="323"/>
      <c r="D722" s="323"/>
    </row>
    <row r="723" spans="3:4" x14ac:dyDescent="0.2">
      <c r="C723" s="323"/>
      <c r="D723" s="323"/>
    </row>
    <row r="724" spans="3:4" x14ac:dyDescent="0.2">
      <c r="C724" s="323"/>
      <c r="D724" s="323"/>
    </row>
    <row r="725" spans="3:4" x14ac:dyDescent="0.2">
      <c r="C725" s="323"/>
      <c r="D725" s="323"/>
    </row>
    <row r="726" spans="3:4" x14ac:dyDescent="0.2">
      <c r="C726" s="323"/>
      <c r="D726" s="323"/>
    </row>
    <row r="727" spans="3:4" x14ac:dyDescent="0.2">
      <c r="C727" s="323"/>
      <c r="D727" s="323"/>
    </row>
    <row r="728" spans="3:4" x14ac:dyDescent="0.2">
      <c r="C728" s="323"/>
      <c r="D728" s="323"/>
    </row>
    <row r="729" spans="3:4" x14ac:dyDescent="0.2">
      <c r="C729" s="323"/>
      <c r="D729" s="323"/>
    </row>
    <row r="730" spans="3:4" x14ac:dyDescent="0.2">
      <c r="C730" s="323"/>
      <c r="D730" s="323"/>
    </row>
    <row r="731" spans="3:4" x14ac:dyDescent="0.2">
      <c r="C731" s="323"/>
      <c r="D731" s="323"/>
    </row>
    <row r="732" spans="3:4" x14ac:dyDescent="0.2">
      <c r="C732" s="323"/>
      <c r="D732" s="323"/>
    </row>
    <row r="733" spans="3:4" x14ac:dyDescent="0.2">
      <c r="C733" s="323"/>
      <c r="D733" s="323"/>
    </row>
    <row r="734" spans="3:4" x14ac:dyDescent="0.2">
      <c r="C734" s="323"/>
      <c r="D734" s="323"/>
    </row>
    <row r="735" spans="3:4" x14ac:dyDescent="0.2">
      <c r="C735" s="323"/>
      <c r="D735" s="323"/>
    </row>
    <row r="736" spans="3:4" x14ac:dyDescent="0.2">
      <c r="C736" s="323"/>
      <c r="D736" s="323"/>
    </row>
    <row r="737" spans="3:4" x14ac:dyDescent="0.2">
      <c r="C737" s="323"/>
      <c r="D737" s="323"/>
    </row>
    <row r="738" spans="3:4" x14ac:dyDescent="0.2">
      <c r="C738" s="323"/>
      <c r="D738" s="323"/>
    </row>
    <row r="739" spans="3:4" x14ac:dyDescent="0.2">
      <c r="C739" s="323"/>
      <c r="D739" s="323"/>
    </row>
    <row r="740" spans="3:4" x14ac:dyDescent="0.2">
      <c r="C740" s="323"/>
      <c r="D740" s="323"/>
    </row>
    <row r="741" spans="3:4" x14ac:dyDescent="0.2">
      <c r="C741" s="323"/>
      <c r="D741" s="323"/>
    </row>
    <row r="742" spans="3:4" x14ac:dyDescent="0.2">
      <c r="C742" s="323"/>
      <c r="D742" s="323"/>
    </row>
    <row r="743" spans="3:4" x14ac:dyDescent="0.2">
      <c r="C743" s="323"/>
      <c r="D743" s="323"/>
    </row>
    <row r="744" spans="3:4" x14ac:dyDescent="0.2">
      <c r="C744" s="323"/>
      <c r="D744" s="323"/>
    </row>
    <row r="745" spans="3:4" x14ac:dyDescent="0.2">
      <c r="C745" s="323"/>
      <c r="D745" s="323"/>
    </row>
    <row r="746" spans="3:4" x14ac:dyDescent="0.2">
      <c r="C746" s="323"/>
      <c r="D746" s="323"/>
    </row>
    <row r="747" spans="3:4" x14ac:dyDescent="0.2">
      <c r="C747" s="323"/>
      <c r="D747" s="323"/>
    </row>
    <row r="748" spans="3:4" x14ac:dyDescent="0.2">
      <c r="C748" s="323"/>
      <c r="D748" s="323"/>
    </row>
    <row r="749" spans="3:4" x14ac:dyDescent="0.2">
      <c r="C749" s="323"/>
      <c r="D749" s="323"/>
    </row>
    <row r="750" spans="3:4" x14ac:dyDescent="0.2">
      <c r="C750" s="323"/>
      <c r="D750" s="323"/>
    </row>
    <row r="751" spans="3:4" x14ac:dyDescent="0.2">
      <c r="C751" s="323"/>
      <c r="D751" s="323"/>
    </row>
    <row r="752" spans="3:4" x14ac:dyDescent="0.2">
      <c r="C752" s="323"/>
      <c r="D752" s="323"/>
    </row>
    <row r="753" spans="3:4" x14ac:dyDescent="0.2">
      <c r="C753" s="323"/>
      <c r="D753" s="323"/>
    </row>
    <row r="754" spans="3:4" x14ac:dyDescent="0.2">
      <c r="C754" s="323"/>
      <c r="D754" s="323"/>
    </row>
    <row r="755" spans="3:4" x14ac:dyDescent="0.2">
      <c r="C755" s="323"/>
      <c r="D755" s="323"/>
    </row>
    <row r="756" spans="3:4" x14ac:dyDescent="0.2">
      <c r="C756" s="323"/>
      <c r="D756" s="323"/>
    </row>
    <row r="757" spans="3:4" x14ac:dyDescent="0.2">
      <c r="C757" s="323"/>
      <c r="D757" s="323"/>
    </row>
    <row r="758" spans="3:4" x14ac:dyDescent="0.2">
      <c r="C758" s="323"/>
      <c r="D758" s="323"/>
    </row>
    <row r="759" spans="3:4" x14ac:dyDescent="0.2">
      <c r="C759" s="323"/>
      <c r="D759" s="323"/>
    </row>
    <row r="760" spans="3:4" x14ac:dyDescent="0.2">
      <c r="C760" s="323"/>
      <c r="D760" s="323"/>
    </row>
    <row r="761" spans="3:4" x14ac:dyDescent="0.2">
      <c r="C761" s="323"/>
      <c r="D761" s="323"/>
    </row>
    <row r="762" spans="3:4" x14ac:dyDescent="0.2">
      <c r="C762" s="323"/>
      <c r="D762" s="323"/>
    </row>
    <row r="763" spans="3:4" x14ac:dyDescent="0.2">
      <c r="C763" s="323"/>
      <c r="D763" s="323"/>
    </row>
    <row r="764" spans="3:4" x14ac:dyDescent="0.2">
      <c r="C764" s="323"/>
      <c r="D764" s="323"/>
    </row>
    <row r="765" spans="3:4" x14ac:dyDescent="0.2">
      <c r="C765" s="323"/>
      <c r="D765" s="323"/>
    </row>
    <row r="766" spans="3:4" x14ac:dyDescent="0.2">
      <c r="C766" s="323"/>
      <c r="D766" s="323"/>
    </row>
    <row r="767" spans="3:4" x14ac:dyDescent="0.2">
      <c r="C767" s="323"/>
      <c r="D767" s="323"/>
    </row>
    <row r="768" spans="3:4" x14ac:dyDescent="0.2">
      <c r="C768" s="323"/>
      <c r="D768" s="323"/>
    </row>
    <row r="769" spans="3:4" x14ac:dyDescent="0.2">
      <c r="C769" s="323"/>
      <c r="D769" s="323"/>
    </row>
    <row r="770" spans="3:4" x14ac:dyDescent="0.2">
      <c r="C770" s="323"/>
      <c r="D770" s="323"/>
    </row>
    <row r="771" spans="3:4" x14ac:dyDescent="0.2">
      <c r="C771" s="323"/>
      <c r="D771" s="323"/>
    </row>
    <row r="772" spans="3:4" x14ac:dyDescent="0.2">
      <c r="C772" s="323"/>
      <c r="D772" s="323"/>
    </row>
    <row r="773" spans="3:4" x14ac:dyDescent="0.2">
      <c r="C773" s="323"/>
      <c r="D773" s="323"/>
    </row>
    <row r="774" spans="3:4" x14ac:dyDescent="0.2">
      <c r="C774" s="323"/>
      <c r="D774" s="323"/>
    </row>
    <row r="775" spans="3:4" x14ac:dyDescent="0.2">
      <c r="C775" s="323"/>
      <c r="D775" s="323"/>
    </row>
    <row r="776" spans="3:4" x14ac:dyDescent="0.2">
      <c r="C776" s="323"/>
      <c r="D776" s="323"/>
    </row>
    <row r="777" spans="3:4" x14ac:dyDescent="0.2">
      <c r="C777" s="323"/>
      <c r="D777" s="323"/>
    </row>
    <row r="778" spans="3:4" x14ac:dyDescent="0.2">
      <c r="C778" s="323"/>
      <c r="D778" s="323"/>
    </row>
    <row r="779" spans="3:4" x14ac:dyDescent="0.2">
      <c r="C779" s="323"/>
      <c r="D779" s="323"/>
    </row>
    <row r="780" spans="3:4" x14ac:dyDescent="0.2">
      <c r="C780" s="323"/>
      <c r="D780" s="323"/>
    </row>
    <row r="781" spans="3:4" x14ac:dyDescent="0.2">
      <c r="C781" s="323"/>
      <c r="D781" s="323"/>
    </row>
    <row r="782" spans="3:4" x14ac:dyDescent="0.2">
      <c r="C782" s="323"/>
      <c r="D782" s="323"/>
    </row>
    <row r="783" spans="3:4" x14ac:dyDescent="0.2">
      <c r="C783" s="323"/>
      <c r="D783" s="323"/>
    </row>
    <row r="784" spans="3:4" x14ac:dyDescent="0.2">
      <c r="C784" s="323"/>
      <c r="D784" s="323"/>
    </row>
    <row r="785" spans="3:4" x14ac:dyDescent="0.2">
      <c r="C785" s="323"/>
      <c r="D785" s="323"/>
    </row>
    <row r="786" spans="3:4" x14ac:dyDescent="0.2">
      <c r="C786" s="323"/>
      <c r="D786" s="323"/>
    </row>
    <row r="787" spans="3:4" x14ac:dyDescent="0.2">
      <c r="C787" s="323"/>
      <c r="D787" s="323"/>
    </row>
    <row r="788" spans="3:4" x14ac:dyDescent="0.2">
      <c r="C788" s="323"/>
      <c r="D788" s="323"/>
    </row>
    <row r="789" spans="3:4" x14ac:dyDescent="0.2">
      <c r="C789" s="323"/>
      <c r="D789" s="323"/>
    </row>
    <row r="790" spans="3:4" x14ac:dyDescent="0.2">
      <c r="C790" s="323"/>
      <c r="D790" s="323"/>
    </row>
    <row r="791" spans="3:4" x14ac:dyDescent="0.2">
      <c r="C791" s="323"/>
      <c r="D791" s="323"/>
    </row>
    <row r="792" spans="3:4" x14ac:dyDescent="0.2">
      <c r="C792" s="323"/>
      <c r="D792" s="323"/>
    </row>
    <row r="793" spans="3:4" x14ac:dyDescent="0.2">
      <c r="C793" s="323"/>
      <c r="D793" s="323"/>
    </row>
    <row r="794" spans="3:4" x14ac:dyDescent="0.2">
      <c r="C794" s="323"/>
      <c r="D794" s="323"/>
    </row>
    <row r="795" spans="3:4" x14ac:dyDescent="0.2">
      <c r="C795" s="323"/>
      <c r="D795" s="323"/>
    </row>
    <row r="796" spans="3:4" x14ac:dyDescent="0.2">
      <c r="C796" s="323"/>
      <c r="D796" s="323"/>
    </row>
    <row r="797" spans="3:4" x14ac:dyDescent="0.2">
      <c r="C797" s="323"/>
      <c r="D797" s="323"/>
    </row>
    <row r="798" spans="3:4" x14ac:dyDescent="0.2">
      <c r="C798" s="323"/>
      <c r="D798" s="323"/>
    </row>
    <row r="799" spans="3:4" x14ac:dyDescent="0.2">
      <c r="C799" s="323"/>
      <c r="D799" s="323"/>
    </row>
    <row r="800" spans="3:4" x14ac:dyDescent="0.2">
      <c r="C800" s="323"/>
      <c r="D800" s="323"/>
    </row>
    <row r="801" spans="3:4" x14ac:dyDescent="0.2">
      <c r="C801" s="323"/>
      <c r="D801" s="323"/>
    </row>
    <row r="802" spans="3:4" x14ac:dyDescent="0.2">
      <c r="C802" s="323"/>
      <c r="D802" s="323"/>
    </row>
    <row r="803" spans="3:4" x14ac:dyDescent="0.2">
      <c r="C803" s="323"/>
      <c r="D803" s="323"/>
    </row>
    <row r="804" spans="3:4" x14ac:dyDescent="0.2">
      <c r="C804" s="323"/>
      <c r="D804" s="323"/>
    </row>
    <row r="805" spans="3:4" x14ac:dyDescent="0.2">
      <c r="C805" s="323"/>
      <c r="D805" s="323"/>
    </row>
    <row r="806" spans="3:4" x14ac:dyDescent="0.2">
      <c r="C806" s="323"/>
      <c r="D806" s="323"/>
    </row>
    <row r="807" spans="3:4" x14ac:dyDescent="0.2">
      <c r="C807" s="323"/>
      <c r="D807" s="323"/>
    </row>
    <row r="808" spans="3:4" x14ac:dyDescent="0.2">
      <c r="C808" s="323"/>
      <c r="D808" s="323"/>
    </row>
    <row r="809" spans="3:4" x14ac:dyDescent="0.2">
      <c r="C809" s="323"/>
      <c r="D809" s="323"/>
    </row>
    <row r="810" spans="3:4" x14ac:dyDescent="0.2">
      <c r="C810" s="323"/>
      <c r="D810" s="323"/>
    </row>
    <row r="811" spans="3:4" x14ac:dyDescent="0.2">
      <c r="C811" s="323"/>
      <c r="D811" s="323"/>
    </row>
    <row r="812" spans="3:4" x14ac:dyDescent="0.2">
      <c r="C812" s="323"/>
      <c r="D812" s="323"/>
    </row>
    <row r="813" spans="3:4" x14ac:dyDescent="0.2">
      <c r="C813" s="323"/>
      <c r="D813" s="323"/>
    </row>
    <row r="814" spans="3:4" x14ac:dyDescent="0.2">
      <c r="C814" s="323"/>
      <c r="D814" s="323"/>
    </row>
    <row r="815" spans="3:4" x14ac:dyDescent="0.2">
      <c r="C815" s="323"/>
      <c r="D815" s="323"/>
    </row>
    <row r="816" spans="3:4" x14ac:dyDescent="0.2">
      <c r="C816" s="323"/>
      <c r="D816" s="323"/>
    </row>
    <row r="817" spans="3:4" x14ac:dyDescent="0.2">
      <c r="C817" s="323"/>
      <c r="D817" s="323"/>
    </row>
    <row r="818" spans="3:4" x14ac:dyDescent="0.2">
      <c r="C818" s="323"/>
      <c r="D818" s="323"/>
    </row>
    <row r="819" spans="3:4" x14ac:dyDescent="0.2">
      <c r="C819" s="323"/>
      <c r="D819" s="323"/>
    </row>
    <row r="820" spans="3:4" x14ac:dyDescent="0.2">
      <c r="C820" s="323"/>
      <c r="D820" s="323"/>
    </row>
    <row r="821" spans="3:4" x14ac:dyDescent="0.2">
      <c r="C821" s="323"/>
      <c r="D821" s="323"/>
    </row>
    <row r="822" spans="3:4" x14ac:dyDescent="0.2">
      <c r="C822" s="323"/>
      <c r="D822" s="323"/>
    </row>
    <row r="823" spans="3:4" x14ac:dyDescent="0.2">
      <c r="C823" s="323"/>
      <c r="D823" s="323"/>
    </row>
    <row r="824" spans="3:4" x14ac:dyDescent="0.2">
      <c r="C824" s="323"/>
      <c r="D824" s="323"/>
    </row>
    <row r="825" spans="3:4" x14ac:dyDescent="0.2">
      <c r="C825" s="323"/>
      <c r="D825" s="323"/>
    </row>
    <row r="826" spans="3:4" x14ac:dyDescent="0.2">
      <c r="C826" s="323"/>
      <c r="D826" s="323"/>
    </row>
    <row r="827" spans="3:4" x14ac:dyDescent="0.2">
      <c r="C827" s="323"/>
      <c r="D827" s="323"/>
    </row>
    <row r="828" spans="3:4" x14ac:dyDescent="0.2">
      <c r="C828" s="323"/>
      <c r="D828" s="323"/>
    </row>
    <row r="829" spans="3:4" x14ac:dyDescent="0.2">
      <c r="C829" s="323"/>
      <c r="D829" s="323"/>
    </row>
    <row r="830" spans="3:4" x14ac:dyDescent="0.2">
      <c r="C830" s="323"/>
      <c r="D830" s="323"/>
    </row>
    <row r="831" spans="3:4" x14ac:dyDescent="0.2">
      <c r="C831" s="323"/>
      <c r="D831" s="323"/>
    </row>
    <row r="832" spans="3:4" x14ac:dyDescent="0.2">
      <c r="C832" s="323"/>
      <c r="D832" s="323"/>
    </row>
    <row r="833" spans="3:4" x14ac:dyDescent="0.2">
      <c r="C833" s="323"/>
      <c r="D833" s="323"/>
    </row>
    <row r="834" spans="3:4" x14ac:dyDescent="0.2">
      <c r="C834" s="323"/>
      <c r="D834" s="323"/>
    </row>
    <row r="835" spans="3:4" x14ac:dyDescent="0.2">
      <c r="C835" s="323"/>
      <c r="D835" s="323"/>
    </row>
    <row r="836" spans="3:4" x14ac:dyDescent="0.2">
      <c r="C836" s="323"/>
      <c r="D836" s="323"/>
    </row>
    <row r="837" spans="3:4" x14ac:dyDescent="0.2">
      <c r="C837" s="323"/>
      <c r="D837" s="323"/>
    </row>
    <row r="838" spans="3:4" x14ac:dyDescent="0.2">
      <c r="C838" s="323"/>
      <c r="D838" s="323"/>
    </row>
    <row r="839" spans="3:4" x14ac:dyDescent="0.2">
      <c r="C839" s="323"/>
      <c r="D839" s="323"/>
    </row>
    <row r="840" spans="3:4" x14ac:dyDescent="0.2">
      <c r="C840" s="323"/>
      <c r="D840" s="323"/>
    </row>
    <row r="841" spans="3:4" x14ac:dyDescent="0.2">
      <c r="C841" s="323"/>
      <c r="D841" s="323"/>
    </row>
    <row r="842" spans="3:4" x14ac:dyDescent="0.2">
      <c r="C842" s="323"/>
      <c r="D842" s="323"/>
    </row>
    <row r="843" spans="3:4" x14ac:dyDescent="0.2">
      <c r="C843" s="323"/>
      <c r="D843" s="323"/>
    </row>
    <row r="844" spans="3:4" x14ac:dyDescent="0.2">
      <c r="C844" s="323"/>
      <c r="D844" s="323"/>
    </row>
    <row r="845" spans="3:4" x14ac:dyDescent="0.2">
      <c r="C845" s="323"/>
      <c r="D845" s="323"/>
    </row>
    <row r="846" spans="3:4" x14ac:dyDescent="0.2">
      <c r="C846" s="323"/>
      <c r="D846" s="323"/>
    </row>
    <row r="847" spans="3:4" x14ac:dyDescent="0.2">
      <c r="C847" s="323"/>
      <c r="D847" s="323"/>
    </row>
    <row r="848" spans="3:4" x14ac:dyDescent="0.2">
      <c r="C848" s="323"/>
      <c r="D848" s="323"/>
    </row>
    <row r="849" spans="3:4" x14ac:dyDescent="0.2">
      <c r="C849" s="323"/>
      <c r="D849" s="323"/>
    </row>
    <row r="850" spans="3:4" x14ac:dyDescent="0.2">
      <c r="C850" s="323"/>
      <c r="D850" s="323"/>
    </row>
    <row r="851" spans="3:4" x14ac:dyDescent="0.2">
      <c r="C851" s="323"/>
      <c r="D851" s="323"/>
    </row>
    <row r="852" spans="3:4" x14ac:dyDescent="0.2">
      <c r="C852" s="323"/>
      <c r="D852" s="323"/>
    </row>
    <row r="853" spans="3:4" x14ac:dyDescent="0.2">
      <c r="C853" s="323"/>
      <c r="D853" s="323"/>
    </row>
    <row r="854" spans="3:4" x14ac:dyDescent="0.2">
      <c r="C854" s="323"/>
      <c r="D854" s="323"/>
    </row>
    <row r="855" spans="3:4" x14ac:dyDescent="0.2">
      <c r="C855" s="323"/>
      <c r="D855" s="323"/>
    </row>
    <row r="856" spans="3:4" x14ac:dyDescent="0.2">
      <c r="C856" s="323"/>
      <c r="D856" s="323"/>
    </row>
    <row r="857" spans="3:4" x14ac:dyDescent="0.2">
      <c r="C857" s="323"/>
      <c r="D857" s="323"/>
    </row>
    <row r="858" spans="3:4" x14ac:dyDescent="0.2">
      <c r="C858" s="323"/>
      <c r="D858" s="323"/>
    </row>
    <row r="859" spans="3:4" x14ac:dyDescent="0.2">
      <c r="C859" s="323"/>
      <c r="D859" s="323"/>
    </row>
    <row r="860" spans="3:4" x14ac:dyDescent="0.2">
      <c r="C860" s="323"/>
      <c r="D860" s="323"/>
    </row>
    <row r="861" spans="3:4" x14ac:dyDescent="0.2">
      <c r="C861" s="323"/>
      <c r="D861" s="323"/>
    </row>
    <row r="862" spans="3:4" x14ac:dyDescent="0.2">
      <c r="C862" s="323"/>
      <c r="D862" s="323"/>
    </row>
    <row r="863" spans="3:4" x14ac:dyDescent="0.2">
      <c r="C863" s="323"/>
      <c r="D863" s="323"/>
    </row>
    <row r="864" spans="3:4" x14ac:dyDescent="0.2">
      <c r="C864" s="323"/>
      <c r="D864" s="323"/>
    </row>
    <row r="865" spans="3:4" x14ac:dyDescent="0.2">
      <c r="C865" s="323"/>
      <c r="D865" s="323"/>
    </row>
    <row r="866" spans="3:4" x14ac:dyDescent="0.2">
      <c r="C866" s="323"/>
      <c r="D866" s="323"/>
    </row>
    <row r="867" spans="3:4" x14ac:dyDescent="0.2">
      <c r="C867" s="323"/>
      <c r="D867" s="323"/>
    </row>
    <row r="868" spans="3:4" x14ac:dyDescent="0.2">
      <c r="C868" s="323"/>
      <c r="D868" s="323"/>
    </row>
    <row r="869" spans="3:4" x14ac:dyDescent="0.2">
      <c r="C869" s="323"/>
      <c r="D869" s="323"/>
    </row>
    <row r="870" spans="3:4" x14ac:dyDescent="0.2">
      <c r="C870" s="323"/>
      <c r="D870" s="323"/>
    </row>
    <row r="871" spans="3:4" x14ac:dyDescent="0.2">
      <c r="C871" s="323"/>
      <c r="D871" s="323"/>
    </row>
    <row r="872" spans="3:4" x14ac:dyDescent="0.2">
      <c r="C872" s="323"/>
      <c r="D872" s="323"/>
    </row>
    <row r="873" spans="3:4" x14ac:dyDescent="0.2">
      <c r="C873" s="323"/>
      <c r="D873" s="323"/>
    </row>
    <row r="874" spans="3:4" x14ac:dyDescent="0.2">
      <c r="C874" s="323"/>
      <c r="D874" s="323"/>
    </row>
    <row r="875" spans="3:4" x14ac:dyDescent="0.2">
      <c r="C875" s="323"/>
      <c r="D875" s="323"/>
    </row>
    <row r="876" spans="3:4" x14ac:dyDescent="0.2">
      <c r="C876" s="323"/>
      <c r="D876" s="323"/>
    </row>
    <row r="877" spans="3:4" x14ac:dyDescent="0.2">
      <c r="C877" s="323"/>
      <c r="D877" s="323"/>
    </row>
    <row r="878" spans="3:4" x14ac:dyDescent="0.2">
      <c r="C878" s="323"/>
      <c r="D878" s="323"/>
    </row>
    <row r="879" spans="3:4" x14ac:dyDescent="0.2">
      <c r="C879" s="323"/>
      <c r="D879" s="323"/>
    </row>
    <row r="880" spans="3:4" x14ac:dyDescent="0.2">
      <c r="C880" s="323"/>
      <c r="D880" s="323"/>
    </row>
    <row r="881" spans="3:4" x14ac:dyDescent="0.2">
      <c r="C881" s="323"/>
      <c r="D881" s="323"/>
    </row>
    <row r="882" spans="3:4" x14ac:dyDescent="0.2">
      <c r="C882" s="323"/>
      <c r="D882" s="323"/>
    </row>
    <row r="883" spans="3:4" x14ac:dyDescent="0.2">
      <c r="C883" s="323"/>
      <c r="D883" s="323"/>
    </row>
    <row r="884" spans="3:4" x14ac:dyDescent="0.2">
      <c r="C884" s="323"/>
      <c r="D884" s="323"/>
    </row>
    <row r="885" spans="3:4" x14ac:dyDescent="0.2">
      <c r="C885" s="323"/>
      <c r="D885" s="323"/>
    </row>
    <row r="886" spans="3:4" x14ac:dyDescent="0.2">
      <c r="C886" s="323"/>
      <c r="D886" s="323"/>
    </row>
    <row r="887" spans="3:4" x14ac:dyDescent="0.2">
      <c r="C887" s="323"/>
      <c r="D887" s="323"/>
    </row>
    <row r="888" spans="3:4" x14ac:dyDescent="0.2">
      <c r="C888" s="323"/>
      <c r="D888" s="323"/>
    </row>
    <row r="889" spans="3:4" x14ac:dyDescent="0.2">
      <c r="C889" s="323"/>
      <c r="D889" s="323"/>
    </row>
    <row r="890" spans="3:4" x14ac:dyDescent="0.2">
      <c r="C890" s="323"/>
      <c r="D890" s="323"/>
    </row>
    <row r="891" spans="3:4" x14ac:dyDescent="0.2">
      <c r="C891" s="323"/>
      <c r="D891" s="323"/>
    </row>
    <row r="892" spans="3:4" x14ac:dyDescent="0.2">
      <c r="C892" s="323"/>
      <c r="D892" s="323"/>
    </row>
    <row r="893" spans="3:4" x14ac:dyDescent="0.2">
      <c r="C893" s="323"/>
      <c r="D893" s="323"/>
    </row>
    <row r="894" spans="3:4" x14ac:dyDescent="0.2">
      <c r="C894" s="323"/>
      <c r="D894" s="323"/>
    </row>
    <row r="895" spans="3:4" x14ac:dyDescent="0.2">
      <c r="C895" s="323"/>
      <c r="D895" s="323"/>
    </row>
    <row r="896" spans="3:4" x14ac:dyDescent="0.2">
      <c r="C896" s="323"/>
      <c r="D896" s="323"/>
    </row>
    <row r="897" spans="3:4" x14ac:dyDescent="0.2">
      <c r="C897" s="323"/>
      <c r="D897" s="323"/>
    </row>
    <row r="898" spans="3:4" x14ac:dyDescent="0.2">
      <c r="C898" s="323"/>
      <c r="D898" s="323"/>
    </row>
    <row r="899" spans="3:4" x14ac:dyDescent="0.2">
      <c r="C899" s="323"/>
      <c r="D899" s="323"/>
    </row>
    <row r="900" spans="3:4" x14ac:dyDescent="0.2">
      <c r="C900" s="323"/>
      <c r="D900" s="323"/>
    </row>
    <row r="901" spans="3:4" x14ac:dyDescent="0.2">
      <c r="C901" s="323"/>
      <c r="D901" s="323"/>
    </row>
    <row r="902" spans="3:4" x14ac:dyDescent="0.2">
      <c r="C902" s="323"/>
      <c r="D902" s="323"/>
    </row>
    <row r="903" spans="3:4" x14ac:dyDescent="0.2">
      <c r="C903" s="323"/>
      <c r="D903" s="323"/>
    </row>
    <row r="904" spans="3:4" x14ac:dyDescent="0.2">
      <c r="C904" s="323"/>
      <c r="D904" s="323"/>
    </row>
    <row r="905" spans="3:4" x14ac:dyDescent="0.2">
      <c r="C905" s="323"/>
      <c r="D905" s="323"/>
    </row>
    <row r="906" spans="3:4" x14ac:dyDescent="0.2">
      <c r="C906" s="323"/>
      <c r="D906" s="323"/>
    </row>
    <row r="907" spans="3:4" x14ac:dyDescent="0.2">
      <c r="C907" s="323"/>
      <c r="D907" s="323"/>
    </row>
    <row r="908" spans="3:4" x14ac:dyDescent="0.2">
      <c r="C908" s="323"/>
      <c r="D908" s="323"/>
    </row>
    <row r="909" spans="3:4" x14ac:dyDescent="0.2">
      <c r="C909" s="323"/>
      <c r="D909" s="323"/>
    </row>
    <row r="910" spans="3:4" x14ac:dyDescent="0.2">
      <c r="C910" s="323"/>
      <c r="D910" s="323"/>
    </row>
    <row r="911" spans="3:4" x14ac:dyDescent="0.2">
      <c r="C911" s="323"/>
      <c r="D911" s="323"/>
    </row>
    <row r="912" spans="3:4" x14ac:dyDescent="0.2">
      <c r="C912" s="323"/>
      <c r="D912" s="323"/>
    </row>
    <row r="913" spans="3:4" x14ac:dyDescent="0.2">
      <c r="C913" s="323"/>
      <c r="D913" s="323"/>
    </row>
    <row r="914" spans="3:4" x14ac:dyDescent="0.2">
      <c r="C914" s="323"/>
      <c r="D914" s="323"/>
    </row>
    <row r="915" spans="3:4" x14ac:dyDescent="0.2">
      <c r="C915" s="323"/>
      <c r="D915" s="323"/>
    </row>
    <row r="916" spans="3:4" x14ac:dyDescent="0.2">
      <c r="C916" s="323"/>
      <c r="D916" s="323"/>
    </row>
    <row r="917" spans="3:4" x14ac:dyDescent="0.2">
      <c r="C917" s="323"/>
      <c r="D917" s="323"/>
    </row>
    <row r="918" spans="3:4" x14ac:dyDescent="0.2">
      <c r="C918" s="323"/>
      <c r="D918" s="323"/>
    </row>
    <row r="919" spans="3:4" x14ac:dyDescent="0.2">
      <c r="C919" s="323"/>
      <c r="D919" s="323"/>
    </row>
    <row r="920" spans="3:4" x14ac:dyDescent="0.2">
      <c r="C920" s="323"/>
      <c r="D920" s="323"/>
    </row>
    <row r="921" spans="3:4" x14ac:dyDescent="0.2">
      <c r="C921" s="323"/>
      <c r="D921" s="323"/>
    </row>
    <row r="922" spans="3:4" x14ac:dyDescent="0.2">
      <c r="C922" s="323"/>
      <c r="D922" s="323"/>
    </row>
    <row r="923" spans="3:4" x14ac:dyDescent="0.2">
      <c r="C923" s="323"/>
      <c r="D923" s="323"/>
    </row>
    <row r="924" spans="3:4" x14ac:dyDescent="0.2">
      <c r="C924" s="323"/>
      <c r="D924" s="323"/>
    </row>
    <row r="925" spans="3:4" x14ac:dyDescent="0.2">
      <c r="C925" s="323"/>
      <c r="D925" s="323"/>
    </row>
    <row r="926" spans="3:4" x14ac:dyDescent="0.2">
      <c r="C926" s="323"/>
      <c r="D926" s="323"/>
    </row>
    <row r="927" spans="3:4" x14ac:dyDescent="0.2">
      <c r="C927" s="323"/>
      <c r="D927" s="323"/>
    </row>
    <row r="928" spans="3:4" x14ac:dyDescent="0.2">
      <c r="C928" s="323"/>
      <c r="D928" s="323"/>
    </row>
    <row r="929" spans="3:4" x14ac:dyDescent="0.2">
      <c r="C929" s="323"/>
      <c r="D929" s="323"/>
    </row>
    <row r="930" spans="3:4" x14ac:dyDescent="0.2">
      <c r="C930" s="323"/>
      <c r="D930" s="323"/>
    </row>
    <row r="931" spans="3:4" x14ac:dyDescent="0.2">
      <c r="C931" s="323"/>
      <c r="D931" s="323"/>
    </row>
    <row r="932" spans="3:4" x14ac:dyDescent="0.2">
      <c r="C932" s="323"/>
      <c r="D932" s="323"/>
    </row>
    <row r="933" spans="3:4" x14ac:dyDescent="0.2">
      <c r="C933" s="323"/>
      <c r="D933" s="323"/>
    </row>
    <row r="934" spans="3:4" x14ac:dyDescent="0.2">
      <c r="C934" s="323"/>
      <c r="D934" s="323"/>
    </row>
    <row r="935" spans="3:4" x14ac:dyDescent="0.2">
      <c r="C935" s="323"/>
      <c r="D935" s="323"/>
    </row>
    <row r="936" spans="3:4" x14ac:dyDescent="0.2">
      <c r="C936" s="323"/>
      <c r="D936" s="323"/>
    </row>
    <row r="937" spans="3:4" x14ac:dyDescent="0.2">
      <c r="C937" s="323"/>
      <c r="D937" s="323"/>
    </row>
    <row r="938" spans="3:4" x14ac:dyDescent="0.2">
      <c r="C938" s="323"/>
      <c r="D938" s="323"/>
    </row>
    <row r="939" spans="3:4" x14ac:dyDescent="0.2">
      <c r="C939" s="323"/>
      <c r="D939" s="323"/>
    </row>
    <row r="940" spans="3:4" x14ac:dyDescent="0.2">
      <c r="C940" s="323"/>
      <c r="D940" s="323"/>
    </row>
    <row r="941" spans="3:4" x14ac:dyDescent="0.2">
      <c r="C941" s="323"/>
      <c r="D941" s="323"/>
    </row>
    <row r="942" spans="3:4" x14ac:dyDescent="0.2">
      <c r="C942" s="323"/>
      <c r="D942" s="323"/>
    </row>
    <row r="943" spans="3:4" x14ac:dyDescent="0.2">
      <c r="C943" s="323"/>
      <c r="D943" s="323"/>
    </row>
    <row r="944" spans="3:4" x14ac:dyDescent="0.2">
      <c r="C944" s="323"/>
      <c r="D944" s="323"/>
    </row>
    <row r="945" spans="3:4" x14ac:dyDescent="0.2">
      <c r="C945" s="323"/>
      <c r="D945" s="323"/>
    </row>
    <row r="946" spans="3:4" x14ac:dyDescent="0.2">
      <c r="C946" s="323"/>
      <c r="D946" s="323"/>
    </row>
    <row r="947" spans="3:4" x14ac:dyDescent="0.2">
      <c r="C947" s="323"/>
      <c r="D947" s="323"/>
    </row>
    <row r="948" spans="3:4" x14ac:dyDescent="0.2">
      <c r="C948" s="323"/>
      <c r="D948" s="323"/>
    </row>
    <row r="949" spans="3:4" x14ac:dyDescent="0.2">
      <c r="C949" s="323"/>
      <c r="D949" s="323"/>
    </row>
    <row r="950" spans="3:4" x14ac:dyDescent="0.2">
      <c r="C950" s="323"/>
      <c r="D950" s="323"/>
    </row>
    <row r="951" spans="3:4" x14ac:dyDescent="0.2">
      <c r="C951" s="323"/>
      <c r="D951" s="323"/>
    </row>
    <row r="952" spans="3:4" x14ac:dyDescent="0.2">
      <c r="C952" s="323"/>
      <c r="D952" s="323"/>
    </row>
    <row r="953" spans="3:4" x14ac:dyDescent="0.2">
      <c r="C953" s="323"/>
      <c r="D953" s="323"/>
    </row>
    <row r="954" spans="3:4" x14ac:dyDescent="0.2">
      <c r="C954" s="323"/>
      <c r="D954" s="323"/>
    </row>
    <row r="955" spans="3:4" x14ac:dyDescent="0.2">
      <c r="C955" s="323"/>
      <c r="D955" s="323"/>
    </row>
    <row r="956" spans="3:4" x14ac:dyDescent="0.2">
      <c r="C956" s="323"/>
      <c r="D956" s="323"/>
    </row>
    <row r="957" spans="3:4" x14ac:dyDescent="0.2">
      <c r="C957" s="323"/>
      <c r="D957" s="323"/>
    </row>
    <row r="958" spans="3:4" x14ac:dyDescent="0.2">
      <c r="C958" s="323"/>
      <c r="D958" s="323"/>
    </row>
    <row r="959" spans="3:4" x14ac:dyDescent="0.2">
      <c r="C959" s="323"/>
      <c r="D959" s="323"/>
    </row>
    <row r="960" spans="3:4" x14ac:dyDescent="0.2">
      <c r="C960" s="323"/>
      <c r="D960" s="323"/>
    </row>
    <row r="961" spans="3:4" x14ac:dyDescent="0.2">
      <c r="C961" s="323"/>
      <c r="D961" s="323"/>
    </row>
    <row r="962" spans="3:4" x14ac:dyDescent="0.2">
      <c r="C962" s="323"/>
      <c r="D962" s="323"/>
    </row>
    <row r="963" spans="3:4" x14ac:dyDescent="0.2">
      <c r="C963" s="323"/>
      <c r="D963" s="323"/>
    </row>
    <row r="964" spans="3:4" x14ac:dyDescent="0.2">
      <c r="C964" s="323"/>
      <c r="D964" s="323"/>
    </row>
    <row r="965" spans="3:4" x14ac:dyDescent="0.2">
      <c r="C965" s="323"/>
      <c r="D965" s="323"/>
    </row>
    <row r="966" spans="3:4" x14ac:dyDescent="0.2">
      <c r="C966" s="323"/>
      <c r="D966" s="323"/>
    </row>
    <row r="967" spans="3:4" x14ac:dyDescent="0.2">
      <c r="C967" s="323"/>
      <c r="D967" s="323"/>
    </row>
    <row r="968" spans="3:4" x14ac:dyDescent="0.2">
      <c r="C968" s="323"/>
      <c r="D968" s="323"/>
    </row>
    <row r="969" spans="3:4" x14ac:dyDescent="0.2">
      <c r="C969" s="323"/>
      <c r="D969" s="323"/>
    </row>
    <row r="970" spans="3:4" x14ac:dyDescent="0.2">
      <c r="C970" s="323"/>
      <c r="D970" s="323"/>
    </row>
    <row r="971" spans="3:4" x14ac:dyDescent="0.2">
      <c r="C971" s="323"/>
      <c r="D971" s="323"/>
    </row>
    <row r="972" spans="3:4" x14ac:dyDescent="0.2">
      <c r="C972" s="323"/>
      <c r="D972" s="323"/>
    </row>
    <row r="973" spans="3:4" x14ac:dyDescent="0.2">
      <c r="C973" s="323"/>
      <c r="D973" s="323"/>
    </row>
    <row r="974" spans="3:4" x14ac:dyDescent="0.2">
      <c r="C974" s="323"/>
      <c r="D974" s="323"/>
    </row>
    <row r="975" spans="3:4" x14ac:dyDescent="0.2">
      <c r="C975" s="323"/>
      <c r="D975" s="323"/>
    </row>
    <row r="976" spans="3:4" x14ac:dyDescent="0.2">
      <c r="C976" s="323"/>
      <c r="D976" s="323"/>
    </row>
    <row r="977" spans="3:4" x14ac:dyDescent="0.2">
      <c r="C977" s="323"/>
      <c r="D977" s="323"/>
    </row>
    <row r="978" spans="3:4" x14ac:dyDescent="0.2">
      <c r="C978" s="323"/>
      <c r="D978" s="323"/>
    </row>
    <row r="979" spans="3:4" x14ac:dyDescent="0.2">
      <c r="C979" s="323"/>
      <c r="D979" s="323"/>
    </row>
    <row r="980" spans="3:4" x14ac:dyDescent="0.2">
      <c r="C980" s="323"/>
      <c r="D980" s="323"/>
    </row>
    <row r="981" spans="3:4" x14ac:dyDescent="0.2">
      <c r="C981" s="323"/>
      <c r="D981" s="323"/>
    </row>
    <row r="982" spans="3:4" x14ac:dyDescent="0.2">
      <c r="C982" s="323"/>
      <c r="D982" s="323"/>
    </row>
    <row r="983" spans="3:4" x14ac:dyDescent="0.2">
      <c r="C983" s="323"/>
      <c r="D983" s="323"/>
    </row>
    <row r="984" spans="3:4" x14ac:dyDescent="0.2">
      <c r="C984" s="323"/>
      <c r="D984" s="323"/>
    </row>
    <row r="985" spans="3:4" x14ac:dyDescent="0.2">
      <c r="C985" s="323"/>
      <c r="D985" s="323"/>
    </row>
    <row r="986" spans="3:4" x14ac:dyDescent="0.2">
      <c r="C986" s="323"/>
      <c r="D986" s="323"/>
    </row>
    <row r="987" spans="3:4" x14ac:dyDescent="0.2">
      <c r="C987" s="323"/>
      <c r="D987" s="323"/>
    </row>
    <row r="988" spans="3:4" x14ac:dyDescent="0.2">
      <c r="C988" s="323"/>
      <c r="D988" s="323"/>
    </row>
    <row r="989" spans="3:4" x14ac:dyDescent="0.2">
      <c r="C989" s="323"/>
      <c r="D989" s="323"/>
    </row>
    <row r="990" spans="3:4" x14ac:dyDescent="0.2">
      <c r="C990" s="323"/>
      <c r="D990" s="323"/>
    </row>
    <row r="991" spans="3:4" x14ac:dyDescent="0.2">
      <c r="C991" s="323"/>
      <c r="D991" s="323"/>
    </row>
    <row r="992" spans="3:4" x14ac:dyDescent="0.2">
      <c r="C992" s="323"/>
      <c r="D992" s="323"/>
    </row>
    <row r="993" spans="3:4" x14ac:dyDescent="0.2">
      <c r="C993" s="323"/>
      <c r="D993" s="323"/>
    </row>
    <row r="994" spans="3:4" x14ac:dyDescent="0.2">
      <c r="C994" s="323"/>
      <c r="D994" s="323"/>
    </row>
    <row r="995" spans="3:4" x14ac:dyDescent="0.2">
      <c r="C995" s="323"/>
      <c r="D995" s="323"/>
    </row>
    <row r="996" spans="3:4" x14ac:dyDescent="0.2">
      <c r="C996" s="323"/>
      <c r="D996" s="323"/>
    </row>
    <row r="997" spans="3:4" x14ac:dyDescent="0.2">
      <c r="C997" s="323"/>
      <c r="D997" s="323"/>
    </row>
    <row r="998" spans="3:4" x14ac:dyDescent="0.2">
      <c r="C998" s="323"/>
      <c r="D998" s="323"/>
    </row>
    <row r="999" spans="3:4" x14ac:dyDescent="0.2">
      <c r="C999" s="323"/>
      <c r="D999" s="323"/>
    </row>
    <row r="1000" spans="3:4" x14ac:dyDescent="0.2">
      <c r="C1000" s="323"/>
      <c r="D1000" s="323"/>
    </row>
    <row r="1001" spans="3:4" x14ac:dyDescent="0.2">
      <c r="C1001" s="323"/>
      <c r="D1001" s="323"/>
    </row>
    <row r="1002" spans="3:4" x14ac:dyDescent="0.2">
      <c r="C1002" s="323"/>
      <c r="D1002" s="323"/>
    </row>
    <row r="1003" spans="3:4" x14ac:dyDescent="0.2">
      <c r="C1003" s="323"/>
      <c r="D1003" s="323"/>
    </row>
    <row r="1004" spans="3:4" x14ac:dyDescent="0.2">
      <c r="C1004" s="323"/>
      <c r="D1004" s="323"/>
    </row>
    <row r="1005" spans="3:4" x14ac:dyDescent="0.2">
      <c r="C1005" s="323"/>
      <c r="D1005" s="323"/>
    </row>
    <row r="1006" spans="3:4" x14ac:dyDescent="0.2">
      <c r="C1006" s="323"/>
      <c r="D1006" s="323"/>
    </row>
    <row r="1007" spans="3:4" x14ac:dyDescent="0.2">
      <c r="C1007" s="323"/>
      <c r="D1007" s="323"/>
    </row>
    <row r="1008" spans="3:4" x14ac:dyDescent="0.2">
      <c r="C1008" s="323"/>
      <c r="D1008" s="323"/>
    </row>
    <row r="1009" spans="3:4" x14ac:dyDescent="0.2">
      <c r="C1009" s="323"/>
      <c r="D1009" s="323"/>
    </row>
    <row r="1010" spans="3:4" x14ac:dyDescent="0.2">
      <c r="C1010" s="323"/>
      <c r="D1010" s="323"/>
    </row>
    <row r="1011" spans="3:4" x14ac:dyDescent="0.2">
      <c r="C1011" s="323"/>
      <c r="D1011" s="323"/>
    </row>
    <row r="1012" spans="3:4" x14ac:dyDescent="0.2">
      <c r="C1012" s="323"/>
      <c r="D1012" s="323"/>
    </row>
    <row r="1013" spans="3:4" x14ac:dyDescent="0.2">
      <c r="C1013" s="323"/>
      <c r="D1013" s="323"/>
    </row>
    <row r="1014" spans="3:4" x14ac:dyDescent="0.2">
      <c r="C1014" s="323"/>
      <c r="D1014" s="323"/>
    </row>
    <row r="1015" spans="3:4" x14ac:dyDescent="0.2">
      <c r="C1015" s="323"/>
      <c r="D1015" s="323"/>
    </row>
    <row r="1016" spans="3:4" x14ac:dyDescent="0.2">
      <c r="C1016" s="323"/>
      <c r="D1016" s="323"/>
    </row>
    <row r="1017" spans="3:4" x14ac:dyDescent="0.2">
      <c r="C1017" s="323"/>
      <c r="D1017" s="323"/>
    </row>
    <row r="1018" spans="3:4" x14ac:dyDescent="0.2">
      <c r="C1018" s="323"/>
      <c r="D1018" s="323"/>
    </row>
    <row r="1019" spans="3:4" x14ac:dyDescent="0.2">
      <c r="C1019" s="323"/>
      <c r="D1019" s="323"/>
    </row>
    <row r="1020" spans="3:4" x14ac:dyDescent="0.2">
      <c r="C1020" s="323"/>
      <c r="D1020" s="323"/>
    </row>
    <row r="1021" spans="3:4" x14ac:dyDescent="0.2">
      <c r="C1021" s="323"/>
      <c r="D1021" s="323"/>
    </row>
    <row r="1022" spans="3:4" x14ac:dyDescent="0.2">
      <c r="C1022" s="323"/>
      <c r="D1022" s="323"/>
    </row>
    <row r="1023" spans="3:4" x14ac:dyDescent="0.2">
      <c r="C1023" s="323"/>
      <c r="D1023" s="323"/>
    </row>
    <row r="1024" spans="3:4" x14ac:dyDescent="0.2">
      <c r="C1024" s="323"/>
      <c r="D1024" s="323"/>
    </row>
    <row r="1025" spans="3:4" x14ac:dyDescent="0.2">
      <c r="C1025" s="323"/>
      <c r="D1025" s="323"/>
    </row>
    <row r="1026" spans="3:4" x14ac:dyDescent="0.2">
      <c r="C1026" s="323"/>
      <c r="D1026" s="323"/>
    </row>
    <row r="1027" spans="3:4" x14ac:dyDescent="0.2">
      <c r="C1027" s="323"/>
      <c r="D1027" s="323"/>
    </row>
    <row r="1028" spans="3:4" x14ac:dyDescent="0.2">
      <c r="C1028" s="323"/>
      <c r="D1028" s="323"/>
    </row>
    <row r="1029" spans="3:4" x14ac:dyDescent="0.2">
      <c r="C1029" s="323"/>
      <c r="D1029" s="323"/>
    </row>
    <row r="1030" spans="3:4" x14ac:dyDescent="0.2">
      <c r="C1030" s="323"/>
      <c r="D1030" s="323"/>
    </row>
    <row r="1031" spans="3:4" x14ac:dyDescent="0.2">
      <c r="C1031" s="323"/>
      <c r="D1031" s="323"/>
    </row>
    <row r="1032" spans="3:4" x14ac:dyDescent="0.2">
      <c r="C1032" s="323"/>
      <c r="D1032" s="323"/>
    </row>
    <row r="1033" spans="3:4" x14ac:dyDescent="0.2">
      <c r="C1033" s="323"/>
      <c r="D1033" s="323"/>
    </row>
    <row r="1034" spans="3:4" x14ac:dyDescent="0.2">
      <c r="C1034" s="323"/>
      <c r="D1034" s="323"/>
    </row>
    <row r="1035" spans="3:4" x14ac:dyDescent="0.2">
      <c r="C1035" s="323"/>
      <c r="D1035" s="323"/>
    </row>
    <row r="1036" spans="3:4" x14ac:dyDescent="0.2">
      <c r="C1036" s="323"/>
      <c r="D1036" s="323"/>
    </row>
    <row r="1037" spans="3:4" x14ac:dyDescent="0.2">
      <c r="C1037" s="323"/>
      <c r="D1037" s="323"/>
    </row>
    <row r="1038" spans="3:4" x14ac:dyDescent="0.2">
      <c r="C1038" s="323"/>
      <c r="D1038" s="323"/>
    </row>
    <row r="1039" spans="3:4" x14ac:dyDescent="0.2">
      <c r="C1039" s="323"/>
      <c r="D1039" s="323"/>
    </row>
    <row r="1040" spans="3:4" x14ac:dyDescent="0.2">
      <c r="C1040" s="323"/>
      <c r="D1040" s="323"/>
    </row>
    <row r="1041" spans="3:4" x14ac:dyDescent="0.2">
      <c r="C1041" s="323"/>
      <c r="D1041" s="323"/>
    </row>
    <row r="1042" spans="3:4" x14ac:dyDescent="0.2">
      <c r="C1042" s="323"/>
      <c r="D1042" s="323"/>
    </row>
    <row r="1043" spans="3:4" x14ac:dyDescent="0.2">
      <c r="C1043" s="323"/>
      <c r="D1043" s="323"/>
    </row>
    <row r="1044" spans="3:4" x14ac:dyDescent="0.2">
      <c r="C1044" s="323"/>
      <c r="D1044" s="323"/>
    </row>
    <row r="1045" spans="3:4" x14ac:dyDescent="0.2">
      <c r="C1045" s="323"/>
      <c r="D1045" s="323"/>
    </row>
    <row r="1046" spans="3:4" x14ac:dyDescent="0.2">
      <c r="C1046" s="323"/>
      <c r="D1046" s="323"/>
    </row>
    <row r="1047" spans="3:4" x14ac:dyDescent="0.2">
      <c r="C1047" s="323"/>
      <c r="D1047" s="323"/>
    </row>
    <row r="1048" spans="3:4" x14ac:dyDescent="0.2">
      <c r="C1048" s="323"/>
      <c r="D1048" s="323"/>
    </row>
    <row r="1049" spans="3:4" x14ac:dyDescent="0.2">
      <c r="C1049" s="323"/>
      <c r="D1049" s="323"/>
    </row>
    <row r="1050" spans="3:4" x14ac:dyDescent="0.2">
      <c r="C1050" s="323"/>
      <c r="D1050" s="323"/>
    </row>
    <row r="1051" spans="3:4" x14ac:dyDescent="0.2">
      <c r="C1051" s="323"/>
      <c r="D1051" s="323"/>
    </row>
    <row r="1052" spans="3:4" x14ac:dyDescent="0.2">
      <c r="C1052" s="323"/>
      <c r="D1052" s="323"/>
    </row>
    <row r="1053" spans="3:4" x14ac:dyDescent="0.2">
      <c r="C1053" s="323"/>
      <c r="D1053" s="323"/>
    </row>
    <row r="1054" spans="3:4" x14ac:dyDescent="0.2">
      <c r="C1054" s="323"/>
      <c r="D1054" s="323"/>
    </row>
    <row r="1055" spans="3:4" x14ac:dyDescent="0.2">
      <c r="C1055" s="323"/>
      <c r="D1055" s="323"/>
    </row>
    <row r="1056" spans="3:4" x14ac:dyDescent="0.2">
      <c r="C1056" s="323"/>
      <c r="D1056" s="323"/>
    </row>
    <row r="1057" spans="3:4" x14ac:dyDescent="0.2">
      <c r="C1057" s="323"/>
      <c r="D1057" s="323"/>
    </row>
    <row r="1058" spans="3:4" x14ac:dyDescent="0.2">
      <c r="C1058" s="323"/>
      <c r="D1058" s="323"/>
    </row>
    <row r="1059" spans="3:4" x14ac:dyDescent="0.2">
      <c r="C1059" s="323"/>
      <c r="D1059" s="323"/>
    </row>
    <row r="1060" spans="3:4" x14ac:dyDescent="0.2">
      <c r="C1060" s="323"/>
      <c r="D1060" s="323"/>
    </row>
    <row r="1061" spans="3:4" x14ac:dyDescent="0.2">
      <c r="C1061" s="323"/>
      <c r="D1061" s="323"/>
    </row>
    <row r="1062" spans="3:4" x14ac:dyDescent="0.2">
      <c r="C1062" s="323"/>
      <c r="D1062" s="323"/>
    </row>
    <row r="1063" spans="3:4" x14ac:dyDescent="0.2">
      <c r="C1063" s="323"/>
      <c r="D1063" s="323"/>
    </row>
    <row r="1064" spans="3:4" x14ac:dyDescent="0.2">
      <c r="C1064" s="323"/>
      <c r="D1064" s="323"/>
    </row>
    <row r="1065" spans="3:4" x14ac:dyDescent="0.2">
      <c r="C1065" s="323"/>
      <c r="D1065" s="323"/>
    </row>
    <row r="1066" spans="3:4" x14ac:dyDescent="0.2">
      <c r="C1066" s="323"/>
      <c r="D1066" s="323"/>
    </row>
    <row r="1067" spans="3:4" x14ac:dyDescent="0.2">
      <c r="C1067" s="323"/>
      <c r="D1067" s="323"/>
    </row>
    <row r="1068" spans="3:4" x14ac:dyDescent="0.2">
      <c r="C1068" s="323"/>
      <c r="D1068" s="323"/>
    </row>
    <row r="1069" spans="3:4" x14ac:dyDescent="0.2">
      <c r="C1069" s="323"/>
      <c r="D1069" s="323"/>
    </row>
    <row r="1070" spans="3:4" x14ac:dyDescent="0.2">
      <c r="C1070" s="323"/>
      <c r="D1070" s="323"/>
    </row>
    <row r="1071" spans="3:4" x14ac:dyDescent="0.2">
      <c r="C1071" s="323"/>
      <c r="D1071" s="323"/>
    </row>
    <row r="1072" spans="3:4" x14ac:dyDescent="0.2">
      <c r="C1072" s="323"/>
      <c r="D1072" s="323"/>
    </row>
    <row r="1073" spans="3:4" x14ac:dyDescent="0.2">
      <c r="C1073" s="323"/>
      <c r="D1073" s="323"/>
    </row>
    <row r="1074" spans="3:4" x14ac:dyDescent="0.2">
      <c r="C1074" s="323"/>
      <c r="D1074" s="323"/>
    </row>
    <row r="1075" spans="3:4" x14ac:dyDescent="0.2">
      <c r="C1075" s="323"/>
      <c r="D1075" s="323"/>
    </row>
    <row r="1076" spans="3:4" x14ac:dyDescent="0.2">
      <c r="C1076" s="323"/>
      <c r="D1076" s="323"/>
    </row>
    <row r="1077" spans="3:4" x14ac:dyDescent="0.2">
      <c r="C1077" s="323"/>
      <c r="D1077" s="323"/>
    </row>
    <row r="1078" spans="3:4" x14ac:dyDescent="0.2">
      <c r="C1078" s="323"/>
      <c r="D1078" s="323"/>
    </row>
    <row r="1079" spans="3:4" x14ac:dyDescent="0.2">
      <c r="C1079" s="323"/>
      <c r="D1079" s="323"/>
    </row>
    <row r="1080" spans="3:4" x14ac:dyDescent="0.2">
      <c r="C1080" s="323"/>
      <c r="D1080" s="323"/>
    </row>
    <row r="1081" spans="3:4" x14ac:dyDescent="0.2">
      <c r="C1081" s="323"/>
      <c r="D1081" s="323"/>
    </row>
    <row r="1082" spans="3:4" x14ac:dyDescent="0.2">
      <c r="C1082" s="323"/>
      <c r="D1082" s="323"/>
    </row>
    <row r="1083" spans="3:4" x14ac:dyDescent="0.2">
      <c r="C1083" s="323"/>
      <c r="D1083" s="323"/>
    </row>
    <row r="1084" spans="3:4" x14ac:dyDescent="0.2">
      <c r="C1084" s="323"/>
      <c r="D1084" s="323"/>
    </row>
    <row r="1085" spans="3:4" x14ac:dyDescent="0.2">
      <c r="C1085" s="323"/>
      <c r="D1085" s="323"/>
    </row>
    <row r="1086" spans="3:4" x14ac:dyDescent="0.2">
      <c r="C1086" s="323"/>
      <c r="D1086" s="323"/>
    </row>
    <row r="1087" spans="3:4" x14ac:dyDescent="0.2">
      <c r="C1087" s="323"/>
      <c r="D1087" s="323"/>
    </row>
    <row r="1088" spans="3:4" x14ac:dyDescent="0.2">
      <c r="C1088" s="323"/>
      <c r="D1088" s="323"/>
    </row>
    <row r="1089" spans="3:4" x14ac:dyDescent="0.2">
      <c r="C1089" s="323"/>
      <c r="D1089" s="323"/>
    </row>
    <row r="1090" spans="3:4" x14ac:dyDescent="0.2">
      <c r="C1090" s="323"/>
      <c r="D1090" s="323"/>
    </row>
    <row r="1091" spans="3:4" x14ac:dyDescent="0.2">
      <c r="C1091" s="323"/>
      <c r="D1091" s="323"/>
    </row>
    <row r="1092" spans="3:4" x14ac:dyDescent="0.2">
      <c r="C1092" s="323"/>
      <c r="D1092" s="323"/>
    </row>
    <row r="1093" spans="3:4" x14ac:dyDescent="0.2">
      <c r="C1093" s="323"/>
      <c r="D1093" s="323"/>
    </row>
    <row r="1094" spans="3:4" x14ac:dyDescent="0.2">
      <c r="C1094" s="323"/>
      <c r="D1094" s="323"/>
    </row>
    <row r="1095" spans="3:4" x14ac:dyDescent="0.2">
      <c r="C1095" s="323"/>
      <c r="D1095" s="323"/>
    </row>
    <row r="1096" spans="3:4" x14ac:dyDescent="0.2">
      <c r="C1096" s="323"/>
      <c r="D1096" s="323"/>
    </row>
    <row r="1097" spans="3:4" x14ac:dyDescent="0.2">
      <c r="C1097" s="323"/>
      <c r="D1097" s="323"/>
    </row>
    <row r="1098" spans="3:4" x14ac:dyDescent="0.2">
      <c r="C1098" s="323"/>
      <c r="D1098" s="323"/>
    </row>
    <row r="1099" spans="3:4" x14ac:dyDescent="0.2">
      <c r="C1099" s="323"/>
      <c r="D1099" s="323"/>
    </row>
    <row r="1100" spans="3:4" x14ac:dyDescent="0.2">
      <c r="C1100" s="323"/>
      <c r="D1100" s="323"/>
    </row>
    <row r="1101" spans="3:4" x14ac:dyDescent="0.2">
      <c r="C1101" s="323"/>
      <c r="D1101" s="323"/>
    </row>
    <row r="1102" spans="3:4" x14ac:dyDescent="0.2">
      <c r="C1102" s="323"/>
      <c r="D1102" s="323"/>
    </row>
    <row r="1103" spans="3:4" x14ac:dyDescent="0.2">
      <c r="C1103" s="323"/>
      <c r="D1103" s="323"/>
    </row>
    <row r="1104" spans="3:4" x14ac:dyDescent="0.2">
      <c r="C1104" s="323"/>
      <c r="D1104" s="323"/>
    </row>
    <row r="1105" spans="3:4" x14ac:dyDescent="0.2">
      <c r="C1105" s="323"/>
      <c r="D1105" s="323"/>
    </row>
    <row r="1106" spans="3:4" x14ac:dyDescent="0.2">
      <c r="C1106" s="323"/>
      <c r="D1106" s="323"/>
    </row>
    <row r="1107" spans="3:4" x14ac:dyDescent="0.2">
      <c r="C1107" s="323"/>
      <c r="D1107" s="323"/>
    </row>
    <row r="1108" spans="3:4" x14ac:dyDescent="0.2">
      <c r="C1108" s="323"/>
      <c r="D1108" s="323"/>
    </row>
    <row r="1109" spans="3:4" x14ac:dyDescent="0.2">
      <c r="C1109" s="323"/>
      <c r="D1109" s="323"/>
    </row>
    <row r="1110" spans="3:4" x14ac:dyDescent="0.2">
      <c r="C1110" s="323"/>
      <c r="D1110" s="323"/>
    </row>
    <row r="1111" spans="3:4" x14ac:dyDescent="0.2">
      <c r="C1111" s="323"/>
      <c r="D1111" s="323"/>
    </row>
    <row r="1112" spans="3:4" x14ac:dyDescent="0.2">
      <c r="C1112" s="323"/>
      <c r="D1112" s="323"/>
    </row>
    <row r="1113" spans="3:4" x14ac:dyDescent="0.2">
      <c r="C1113" s="323"/>
      <c r="D1113" s="323"/>
    </row>
    <row r="1114" spans="3:4" x14ac:dyDescent="0.2">
      <c r="C1114" s="323"/>
      <c r="D1114" s="323"/>
    </row>
    <row r="1115" spans="3:4" x14ac:dyDescent="0.2">
      <c r="C1115" s="323"/>
      <c r="D1115" s="323"/>
    </row>
    <row r="1116" spans="3:4" x14ac:dyDescent="0.2">
      <c r="C1116" s="323"/>
      <c r="D1116" s="323"/>
    </row>
    <row r="1117" spans="3:4" x14ac:dyDescent="0.2">
      <c r="C1117" s="323"/>
      <c r="D1117" s="323"/>
    </row>
    <row r="1118" spans="3:4" x14ac:dyDescent="0.2">
      <c r="C1118" s="323"/>
      <c r="D1118" s="323"/>
    </row>
    <row r="1119" spans="3:4" x14ac:dyDescent="0.2">
      <c r="C1119" s="323"/>
      <c r="D1119" s="323"/>
    </row>
    <row r="1120" spans="3:4" x14ac:dyDescent="0.2">
      <c r="C1120" s="323"/>
      <c r="D1120" s="323"/>
    </row>
    <row r="1121" spans="3:4" x14ac:dyDescent="0.2">
      <c r="C1121" s="323"/>
      <c r="D1121" s="323"/>
    </row>
    <row r="1122" spans="3:4" x14ac:dyDescent="0.2">
      <c r="C1122" s="323"/>
      <c r="D1122" s="323"/>
    </row>
    <row r="1123" spans="3:4" x14ac:dyDescent="0.2">
      <c r="C1123" s="323"/>
      <c r="D1123" s="323"/>
    </row>
    <row r="1124" spans="3:4" x14ac:dyDescent="0.2">
      <c r="C1124" s="323"/>
      <c r="D1124" s="323"/>
    </row>
    <row r="1125" spans="3:4" x14ac:dyDescent="0.2">
      <c r="C1125" s="323"/>
      <c r="D1125" s="323"/>
    </row>
    <row r="1126" spans="3:4" x14ac:dyDescent="0.2">
      <c r="C1126" s="323"/>
      <c r="D1126" s="323"/>
    </row>
    <row r="1127" spans="3:4" x14ac:dyDescent="0.2">
      <c r="C1127" s="323"/>
      <c r="D1127" s="323"/>
    </row>
    <row r="1128" spans="3:4" x14ac:dyDescent="0.2">
      <c r="C1128" s="323"/>
      <c r="D1128" s="323"/>
    </row>
    <row r="1129" spans="3:4" x14ac:dyDescent="0.2">
      <c r="C1129" s="323"/>
      <c r="D1129" s="323"/>
    </row>
    <row r="1130" spans="3:4" x14ac:dyDescent="0.2">
      <c r="C1130" s="323"/>
      <c r="D1130" s="323"/>
    </row>
    <row r="1131" spans="3:4" x14ac:dyDescent="0.2">
      <c r="C1131" s="323"/>
      <c r="D1131" s="323"/>
    </row>
    <row r="1132" spans="3:4" x14ac:dyDescent="0.2">
      <c r="C1132" s="323"/>
      <c r="D1132" s="323"/>
    </row>
    <row r="1133" spans="3:4" x14ac:dyDescent="0.2">
      <c r="C1133" s="323"/>
      <c r="D1133" s="323"/>
    </row>
    <row r="1134" spans="3:4" x14ac:dyDescent="0.2">
      <c r="C1134" s="323"/>
      <c r="D1134" s="323"/>
    </row>
    <row r="1135" spans="3:4" x14ac:dyDescent="0.2">
      <c r="C1135" s="323"/>
      <c r="D1135" s="323"/>
    </row>
    <row r="1136" spans="3:4" x14ac:dyDescent="0.2">
      <c r="C1136" s="323"/>
      <c r="D1136" s="323"/>
    </row>
    <row r="1137" spans="3:4" x14ac:dyDescent="0.2">
      <c r="C1137" s="323"/>
      <c r="D1137" s="323"/>
    </row>
    <row r="1138" spans="3:4" x14ac:dyDescent="0.2">
      <c r="C1138" s="323"/>
      <c r="D1138" s="323"/>
    </row>
    <row r="1139" spans="3:4" x14ac:dyDescent="0.2">
      <c r="C1139" s="323"/>
      <c r="D1139" s="323"/>
    </row>
    <row r="1140" spans="3:4" x14ac:dyDescent="0.2">
      <c r="C1140" s="323"/>
      <c r="D1140" s="323"/>
    </row>
    <row r="1141" spans="3:4" x14ac:dyDescent="0.2">
      <c r="C1141" s="323"/>
      <c r="D1141" s="323"/>
    </row>
    <row r="1142" spans="3:4" x14ac:dyDescent="0.2">
      <c r="C1142" s="323"/>
      <c r="D1142" s="323"/>
    </row>
    <row r="1143" spans="3:4" x14ac:dyDescent="0.2">
      <c r="C1143" s="323"/>
      <c r="D1143" s="323"/>
    </row>
    <row r="1144" spans="3:4" x14ac:dyDescent="0.2">
      <c r="C1144" s="323"/>
      <c r="D1144" s="323"/>
    </row>
    <row r="1145" spans="3:4" x14ac:dyDescent="0.2">
      <c r="C1145" s="323"/>
      <c r="D1145" s="323"/>
    </row>
    <row r="1146" spans="3:4" x14ac:dyDescent="0.2">
      <c r="C1146" s="323"/>
      <c r="D1146" s="323"/>
    </row>
    <row r="1147" spans="3:4" x14ac:dyDescent="0.2">
      <c r="C1147" s="323"/>
      <c r="D1147" s="323"/>
    </row>
    <row r="1148" spans="3:4" x14ac:dyDescent="0.2">
      <c r="C1148" s="323"/>
      <c r="D1148" s="323"/>
    </row>
    <row r="1149" spans="3:4" x14ac:dyDescent="0.2">
      <c r="C1149" s="323"/>
      <c r="D1149" s="323"/>
    </row>
    <row r="1150" spans="3:4" x14ac:dyDescent="0.2">
      <c r="C1150" s="323"/>
      <c r="D1150" s="323"/>
    </row>
    <row r="1151" spans="3:4" x14ac:dyDescent="0.2">
      <c r="C1151" s="323"/>
      <c r="D1151" s="323"/>
    </row>
    <row r="1152" spans="3:4" x14ac:dyDescent="0.2">
      <c r="C1152" s="323"/>
      <c r="D1152" s="323"/>
    </row>
    <row r="1153" spans="3:4" x14ac:dyDescent="0.2">
      <c r="C1153" s="323"/>
      <c r="D1153" s="323"/>
    </row>
    <row r="1154" spans="3:4" x14ac:dyDescent="0.2">
      <c r="C1154" s="323"/>
      <c r="D1154" s="323"/>
    </row>
    <row r="1155" spans="3:4" x14ac:dyDescent="0.2">
      <c r="C1155" s="323"/>
      <c r="D1155" s="323"/>
    </row>
    <row r="1156" spans="3:4" x14ac:dyDescent="0.2">
      <c r="C1156" s="323"/>
      <c r="D1156" s="323"/>
    </row>
    <row r="1157" spans="3:4" x14ac:dyDescent="0.2">
      <c r="C1157" s="323"/>
      <c r="D1157" s="323"/>
    </row>
    <row r="1158" spans="3:4" x14ac:dyDescent="0.2">
      <c r="C1158" s="323"/>
      <c r="D1158" s="323"/>
    </row>
    <row r="1159" spans="3:4" x14ac:dyDescent="0.2">
      <c r="C1159" s="323"/>
      <c r="D1159" s="323"/>
    </row>
    <row r="1160" spans="3:4" x14ac:dyDescent="0.2">
      <c r="C1160" s="323"/>
      <c r="D1160" s="323"/>
    </row>
    <row r="1161" spans="3:4" x14ac:dyDescent="0.2">
      <c r="C1161" s="323"/>
      <c r="D1161" s="323"/>
    </row>
    <row r="1162" spans="3:4" x14ac:dyDescent="0.2">
      <c r="C1162" s="323"/>
      <c r="D1162" s="323"/>
    </row>
    <row r="1163" spans="3:4" x14ac:dyDescent="0.2">
      <c r="C1163" s="323"/>
      <c r="D1163" s="323"/>
    </row>
    <row r="1164" spans="3:4" x14ac:dyDescent="0.2">
      <c r="C1164" s="323"/>
      <c r="D1164" s="323"/>
    </row>
    <row r="1165" spans="3:4" x14ac:dyDescent="0.2">
      <c r="C1165" s="323"/>
      <c r="D1165" s="323"/>
    </row>
    <row r="1166" spans="3:4" x14ac:dyDescent="0.2">
      <c r="C1166" s="323"/>
      <c r="D1166" s="323"/>
    </row>
    <row r="1167" spans="3:4" x14ac:dyDescent="0.2">
      <c r="C1167" s="323"/>
      <c r="D1167" s="323"/>
    </row>
    <row r="1168" spans="3:4" x14ac:dyDescent="0.2">
      <c r="C1168" s="323"/>
      <c r="D1168" s="323"/>
    </row>
    <row r="1169" spans="3:4" x14ac:dyDescent="0.2">
      <c r="C1169" s="323"/>
      <c r="D1169" s="323"/>
    </row>
    <row r="1170" spans="3:4" x14ac:dyDescent="0.2">
      <c r="C1170" s="323"/>
      <c r="D1170" s="323"/>
    </row>
    <row r="1171" spans="3:4" x14ac:dyDescent="0.2">
      <c r="C1171" s="323"/>
      <c r="D1171" s="323"/>
    </row>
    <row r="1172" spans="3:4" x14ac:dyDescent="0.2">
      <c r="C1172" s="323"/>
      <c r="D1172" s="323"/>
    </row>
    <row r="1173" spans="3:4" x14ac:dyDescent="0.2">
      <c r="C1173" s="323"/>
      <c r="D1173" s="323"/>
    </row>
    <row r="1174" spans="3:4" x14ac:dyDescent="0.2">
      <c r="C1174" s="323"/>
      <c r="D1174" s="323"/>
    </row>
    <row r="1175" spans="3:4" x14ac:dyDescent="0.2">
      <c r="C1175" s="323"/>
      <c r="D1175" s="323"/>
    </row>
    <row r="1176" spans="3:4" x14ac:dyDescent="0.2">
      <c r="C1176" s="323"/>
      <c r="D1176" s="323"/>
    </row>
    <row r="1177" spans="3:4" x14ac:dyDescent="0.2">
      <c r="C1177" s="323"/>
      <c r="D1177" s="323"/>
    </row>
    <row r="1178" spans="3:4" x14ac:dyDescent="0.2">
      <c r="C1178" s="323"/>
      <c r="D1178" s="323"/>
    </row>
    <row r="1179" spans="3:4" x14ac:dyDescent="0.2">
      <c r="C1179" s="323"/>
      <c r="D1179" s="323"/>
    </row>
    <row r="1180" spans="3:4" x14ac:dyDescent="0.2">
      <c r="C1180" s="323"/>
      <c r="D1180" s="323"/>
    </row>
    <row r="1181" spans="3:4" x14ac:dyDescent="0.2">
      <c r="C1181" s="323"/>
      <c r="D1181" s="323"/>
    </row>
    <row r="1182" spans="3:4" x14ac:dyDescent="0.2">
      <c r="C1182" s="323"/>
      <c r="D1182" s="323"/>
    </row>
    <row r="1183" spans="3:4" x14ac:dyDescent="0.2">
      <c r="C1183" s="323"/>
      <c r="D1183" s="323"/>
    </row>
    <row r="1184" spans="3:4" x14ac:dyDescent="0.2">
      <c r="C1184" s="323"/>
      <c r="D1184" s="323"/>
    </row>
    <row r="1185" spans="3:4" x14ac:dyDescent="0.2">
      <c r="C1185" s="323"/>
      <c r="D1185" s="323"/>
    </row>
    <row r="1186" spans="3:4" x14ac:dyDescent="0.2">
      <c r="C1186" s="323"/>
      <c r="D1186" s="323"/>
    </row>
    <row r="1187" spans="3:4" x14ac:dyDescent="0.2">
      <c r="C1187" s="323"/>
      <c r="D1187" s="323"/>
    </row>
    <row r="1188" spans="3:4" x14ac:dyDescent="0.2">
      <c r="C1188" s="323"/>
      <c r="D1188" s="323"/>
    </row>
    <row r="1189" spans="3:4" x14ac:dyDescent="0.2">
      <c r="C1189" s="323"/>
      <c r="D1189" s="323"/>
    </row>
    <row r="1190" spans="3:4" x14ac:dyDescent="0.2">
      <c r="C1190" s="323"/>
      <c r="D1190" s="323"/>
    </row>
    <row r="1191" spans="3:4" x14ac:dyDescent="0.2">
      <c r="C1191" s="323"/>
      <c r="D1191" s="323"/>
    </row>
    <row r="1192" spans="3:4" x14ac:dyDescent="0.2">
      <c r="C1192" s="323"/>
      <c r="D1192" s="323"/>
    </row>
    <row r="1193" spans="3:4" x14ac:dyDescent="0.2">
      <c r="C1193" s="323"/>
      <c r="D1193" s="323"/>
    </row>
    <row r="1194" spans="3:4" x14ac:dyDescent="0.2">
      <c r="C1194" s="323"/>
      <c r="D1194" s="323"/>
    </row>
    <row r="1195" spans="3:4" x14ac:dyDescent="0.2">
      <c r="C1195" s="323"/>
      <c r="D1195" s="323"/>
    </row>
    <row r="1196" spans="3:4" x14ac:dyDescent="0.2">
      <c r="C1196" s="323"/>
      <c r="D1196" s="323"/>
    </row>
    <row r="1197" spans="3:4" x14ac:dyDescent="0.2">
      <c r="C1197" s="323"/>
      <c r="D1197" s="323"/>
    </row>
    <row r="1198" spans="3:4" x14ac:dyDescent="0.2">
      <c r="C1198" s="323"/>
      <c r="D1198" s="323"/>
    </row>
    <row r="1199" spans="3:4" x14ac:dyDescent="0.2">
      <c r="C1199" s="323"/>
      <c r="D1199" s="323"/>
    </row>
    <row r="1200" spans="3:4" x14ac:dyDescent="0.2">
      <c r="C1200" s="323"/>
      <c r="D1200" s="323"/>
    </row>
    <row r="1201" spans="3:4" x14ac:dyDescent="0.2">
      <c r="C1201" s="323"/>
      <c r="D1201" s="323"/>
    </row>
    <row r="1202" spans="3:4" x14ac:dyDescent="0.2">
      <c r="C1202" s="323"/>
      <c r="D1202" s="323"/>
    </row>
    <row r="1203" spans="3:4" x14ac:dyDescent="0.2">
      <c r="C1203" s="323"/>
      <c r="D1203" s="323"/>
    </row>
    <row r="1204" spans="3:4" x14ac:dyDescent="0.2">
      <c r="C1204" s="323"/>
      <c r="D1204" s="323"/>
    </row>
    <row r="1205" spans="3:4" x14ac:dyDescent="0.2">
      <c r="C1205" s="323"/>
      <c r="D1205" s="323"/>
    </row>
    <row r="1206" spans="3:4" x14ac:dyDescent="0.2">
      <c r="C1206" s="323"/>
      <c r="D1206" s="323"/>
    </row>
    <row r="1207" spans="3:4" x14ac:dyDescent="0.2">
      <c r="C1207" s="323"/>
      <c r="D1207" s="323"/>
    </row>
    <row r="1208" spans="3:4" x14ac:dyDescent="0.2">
      <c r="C1208" s="323"/>
      <c r="D1208" s="323"/>
    </row>
    <row r="1209" spans="3:4" x14ac:dyDescent="0.2">
      <c r="C1209" s="323"/>
      <c r="D1209" s="323"/>
    </row>
    <row r="1210" spans="3:4" x14ac:dyDescent="0.2">
      <c r="C1210" s="323"/>
      <c r="D1210" s="323"/>
    </row>
    <row r="1211" spans="3:4" x14ac:dyDescent="0.2">
      <c r="C1211" s="323"/>
      <c r="D1211" s="323"/>
    </row>
    <row r="1212" spans="3:4" x14ac:dyDescent="0.2">
      <c r="C1212" s="323"/>
      <c r="D1212" s="323"/>
    </row>
    <row r="1213" spans="3:4" x14ac:dyDescent="0.2">
      <c r="C1213" s="323"/>
      <c r="D1213" s="323"/>
    </row>
    <row r="1214" spans="3:4" x14ac:dyDescent="0.2">
      <c r="C1214" s="323"/>
      <c r="D1214" s="323"/>
    </row>
    <row r="1215" spans="3:4" x14ac:dyDescent="0.2">
      <c r="C1215" s="323"/>
      <c r="D1215" s="323"/>
    </row>
    <row r="1216" spans="3:4" x14ac:dyDescent="0.2">
      <c r="C1216" s="323"/>
      <c r="D1216" s="323"/>
    </row>
    <row r="1217" spans="3:4" x14ac:dyDescent="0.2">
      <c r="C1217" s="323"/>
      <c r="D1217" s="323"/>
    </row>
    <row r="1218" spans="3:4" x14ac:dyDescent="0.2">
      <c r="C1218" s="323"/>
      <c r="D1218" s="323"/>
    </row>
    <row r="1219" spans="3:4" x14ac:dyDescent="0.2">
      <c r="C1219" s="323"/>
      <c r="D1219" s="323"/>
    </row>
    <row r="1220" spans="3:4" x14ac:dyDescent="0.2">
      <c r="C1220" s="323"/>
      <c r="D1220" s="323"/>
    </row>
    <row r="1221" spans="3:4" x14ac:dyDescent="0.2">
      <c r="C1221" s="323"/>
      <c r="D1221" s="323"/>
    </row>
    <row r="1222" spans="3:4" x14ac:dyDescent="0.2">
      <c r="C1222" s="323"/>
      <c r="D1222" s="323"/>
    </row>
    <row r="1223" spans="3:4" x14ac:dyDescent="0.2">
      <c r="C1223" s="323"/>
      <c r="D1223" s="323"/>
    </row>
    <row r="1224" spans="3:4" x14ac:dyDescent="0.2">
      <c r="C1224" s="323"/>
      <c r="D1224" s="323"/>
    </row>
    <row r="1225" spans="3:4" x14ac:dyDescent="0.2">
      <c r="C1225" s="323"/>
      <c r="D1225" s="323"/>
    </row>
    <row r="1226" spans="3:4" x14ac:dyDescent="0.2">
      <c r="C1226" s="323"/>
      <c r="D1226" s="323"/>
    </row>
    <row r="1227" spans="3:4" x14ac:dyDescent="0.2">
      <c r="C1227" s="323"/>
      <c r="D1227" s="323"/>
    </row>
    <row r="1228" spans="3:4" x14ac:dyDescent="0.2">
      <c r="C1228" s="323"/>
      <c r="D1228" s="323"/>
    </row>
    <row r="1229" spans="3:4" x14ac:dyDescent="0.2">
      <c r="C1229" s="323"/>
      <c r="D1229" s="323"/>
    </row>
    <row r="1230" spans="3:4" x14ac:dyDescent="0.2">
      <c r="C1230" s="323"/>
      <c r="D1230" s="323"/>
    </row>
    <row r="1231" spans="3:4" x14ac:dyDescent="0.2">
      <c r="C1231" s="323"/>
      <c r="D1231" s="323"/>
    </row>
    <row r="1232" spans="3:4" x14ac:dyDescent="0.2">
      <c r="C1232" s="323"/>
      <c r="D1232" s="323"/>
    </row>
    <row r="1233" spans="3:4" x14ac:dyDescent="0.2">
      <c r="C1233" s="323"/>
      <c r="D1233" s="323"/>
    </row>
    <row r="1234" spans="3:4" x14ac:dyDescent="0.2">
      <c r="C1234" s="323"/>
      <c r="D1234" s="323"/>
    </row>
    <row r="1235" spans="3:4" x14ac:dyDescent="0.2">
      <c r="C1235" s="323"/>
      <c r="D1235" s="323"/>
    </row>
    <row r="1236" spans="3:4" x14ac:dyDescent="0.2">
      <c r="C1236" s="323"/>
      <c r="D1236" s="323"/>
    </row>
    <row r="1237" spans="3:4" x14ac:dyDescent="0.2">
      <c r="C1237" s="323"/>
      <c r="D1237" s="323"/>
    </row>
    <row r="1238" spans="3:4" x14ac:dyDescent="0.2">
      <c r="C1238" s="323"/>
      <c r="D1238" s="323"/>
    </row>
    <row r="1239" spans="3:4" x14ac:dyDescent="0.2">
      <c r="C1239" s="323"/>
      <c r="D1239" s="323"/>
    </row>
    <row r="1240" spans="3:4" x14ac:dyDescent="0.2">
      <c r="C1240" s="323"/>
      <c r="D1240" s="323"/>
    </row>
    <row r="1241" spans="3:4" x14ac:dyDescent="0.2">
      <c r="C1241" s="323"/>
      <c r="D1241" s="323"/>
    </row>
    <row r="1242" spans="3:4" x14ac:dyDescent="0.2">
      <c r="C1242" s="323"/>
      <c r="D1242" s="323"/>
    </row>
    <row r="1243" spans="3:4" x14ac:dyDescent="0.2">
      <c r="C1243" s="323"/>
      <c r="D1243" s="323"/>
    </row>
    <row r="1244" spans="3:4" x14ac:dyDescent="0.2">
      <c r="C1244" s="323"/>
      <c r="D1244" s="323"/>
    </row>
    <row r="1245" spans="3:4" x14ac:dyDescent="0.2">
      <c r="C1245" s="323"/>
      <c r="D1245" s="323"/>
    </row>
    <row r="1246" spans="3:4" x14ac:dyDescent="0.2">
      <c r="C1246" s="323"/>
      <c r="D1246" s="323"/>
    </row>
    <row r="1247" spans="3:4" x14ac:dyDescent="0.2">
      <c r="C1247" s="323"/>
      <c r="D1247" s="323"/>
    </row>
    <row r="1248" spans="3:4" x14ac:dyDescent="0.2">
      <c r="C1248" s="323"/>
      <c r="D1248" s="323"/>
    </row>
    <row r="1249" spans="3:4" x14ac:dyDescent="0.2">
      <c r="C1249" s="323"/>
      <c r="D1249" s="323"/>
    </row>
    <row r="1250" spans="3:4" x14ac:dyDescent="0.2">
      <c r="C1250" s="323"/>
      <c r="D1250" s="323"/>
    </row>
    <row r="1251" spans="3:4" x14ac:dyDescent="0.2">
      <c r="C1251" s="323"/>
      <c r="D1251" s="323"/>
    </row>
    <row r="1252" spans="3:4" x14ac:dyDescent="0.2">
      <c r="C1252" s="323"/>
      <c r="D1252" s="323"/>
    </row>
    <row r="1253" spans="3:4" x14ac:dyDescent="0.2">
      <c r="C1253" s="323"/>
      <c r="D1253" s="323"/>
    </row>
    <row r="1254" spans="3:4" x14ac:dyDescent="0.2">
      <c r="C1254" s="323"/>
      <c r="D1254" s="323"/>
    </row>
    <row r="1255" spans="3:4" x14ac:dyDescent="0.2">
      <c r="C1255" s="323"/>
      <c r="D1255" s="323"/>
    </row>
    <row r="1256" spans="3:4" x14ac:dyDescent="0.2">
      <c r="C1256" s="323"/>
      <c r="D1256" s="323"/>
    </row>
    <row r="1257" spans="3:4" x14ac:dyDescent="0.2">
      <c r="C1257" s="323"/>
      <c r="D1257" s="323"/>
    </row>
    <row r="1258" spans="3:4" x14ac:dyDescent="0.2">
      <c r="C1258" s="323"/>
      <c r="D1258" s="323"/>
    </row>
    <row r="1259" spans="3:4" x14ac:dyDescent="0.2">
      <c r="C1259" s="323"/>
      <c r="D1259" s="323"/>
    </row>
    <row r="1260" spans="3:4" x14ac:dyDescent="0.2">
      <c r="C1260" s="323"/>
      <c r="D1260" s="323"/>
    </row>
    <row r="1261" spans="3:4" x14ac:dyDescent="0.2">
      <c r="C1261" s="323"/>
      <c r="D1261" s="323"/>
    </row>
    <row r="1262" spans="3:4" x14ac:dyDescent="0.2">
      <c r="C1262" s="323"/>
      <c r="D1262" s="323"/>
    </row>
    <row r="1263" spans="3:4" x14ac:dyDescent="0.2">
      <c r="C1263" s="323"/>
      <c r="D1263" s="323"/>
    </row>
    <row r="1264" spans="3:4" x14ac:dyDescent="0.2">
      <c r="C1264" s="323"/>
      <c r="D1264" s="323"/>
    </row>
    <row r="1265" spans="3:4" x14ac:dyDescent="0.2">
      <c r="C1265" s="323"/>
      <c r="D1265" s="323"/>
    </row>
    <row r="1266" spans="3:4" x14ac:dyDescent="0.2">
      <c r="C1266" s="323"/>
      <c r="D1266" s="323"/>
    </row>
    <row r="1267" spans="3:4" x14ac:dyDescent="0.2">
      <c r="C1267" s="323"/>
      <c r="D1267" s="323"/>
    </row>
    <row r="1268" spans="3:4" x14ac:dyDescent="0.2">
      <c r="C1268" s="323"/>
      <c r="D1268" s="323"/>
    </row>
    <row r="1269" spans="3:4" x14ac:dyDescent="0.2">
      <c r="C1269" s="323"/>
      <c r="D1269" s="323"/>
    </row>
    <row r="1270" spans="3:4" x14ac:dyDescent="0.2">
      <c r="C1270" s="323"/>
      <c r="D1270" s="323"/>
    </row>
    <row r="1271" spans="3:4" x14ac:dyDescent="0.2">
      <c r="C1271" s="323"/>
      <c r="D1271" s="323"/>
    </row>
    <row r="1272" spans="3:4" x14ac:dyDescent="0.2">
      <c r="C1272" s="323"/>
      <c r="D1272" s="323"/>
    </row>
    <row r="1273" spans="3:4" x14ac:dyDescent="0.2">
      <c r="C1273" s="323"/>
      <c r="D1273" s="323"/>
    </row>
    <row r="1274" spans="3:4" x14ac:dyDescent="0.2">
      <c r="C1274" s="323"/>
      <c r="D1274" s="323"/>
    </row>
    <row r="1275" spans="3:4" x14ac:dyDescent="0.2">
      <c r="C1275" s="323"/>
      <c r="D1275" s="323"/>
    </row>
    <row r="1276" spans="3:4" x14ac:dyDescent="0.2">
      <c r="C1276" s="323"/>
      <c r="D1276" s="323"/>
    </row>
    <row r="1277" spans="3:4" x14ac:dyDescent="0.2">
      <c r="C1277" s="323"/>
      <c r="D1277" s="323"/>
    </row>
    <row r="1278" spans="3:4" x14ac:dyDescent="0.2">
      <c r="C1278" s="323"/>
      <c r="D1278" s="323"/>
    </row>
    <row r="1279" spans="3:4" x14ac:dyDescent="0.2">
      <c r="C1279" s="323"/>
      <c r="D1279" s="323"/>
    </row>
    <row r="1280" spans="3:4" x14ac:dyDescent="0.2">
      <c r="C1280" s="323"/>
      <c r="D1280" s="323"/>
    </row>
    <row r="1281" spans="3:4" x14ac:dyDescent="0.2">
      <c r="C1281" s="323"/>
      <c r="D1281" s="323"/>
    </row>
    <row r="1282" spans="3:4" x14ac:dyDescent="0.2">
      <c r="C1282" s="323"/>
      <c r="D1282" s="323"/>
    </row>
    <row r="1283" spans="3:4" x14ac:dyDescent="0.2">
      <c r="C1283" s="323"/>
      <c r="D1283" s="323"/>
    </row>
    <row r="1284" spans="3:4" x14ac:dyDescent="0.2">
      <c r="C1284" s="323"/>
      <c r="D1284" s="323"/>
    </row>
    <row r="1285" spans="3:4" x14ac:dyDescent="0.2">
      <c r="C1285" s="323"/>
      <c r="D1285" s="323"/>
    </row>
    <row r="1286" spans="3:4" x14ac:dyDescent="0.2">
      <c r="C1286" s="323"/>
      <c r="D1286" s="323"/>
    </row>
    <row r="1287" spans="3:4" x14ac:dyDescent="0.2">
      <c r="C1287" s="323"/>
      <c r="D1287" s="323"/>
    </row>
    <row r="1288" spans="3:4" x14ac:dyDescent="0.2">
      <c r="C1288" s="323"/>
      <c r="D1288" s="323"/>
    </row>
    <row r="1289" spans="3:4" x14ac:dyDescent="0.2">
      <c r="C1289" s="323"/>
      <c r="D1289" s="323"/>
    </row>
    <row r="1290" spans="3:4" x14ac:dyDescent="0.2">
      <c r="C1290" s="323"/>
      <c r="D1290" s="323"/>
    </row>
    <row r="1291" spans="3:4" x14ac:dyDescent="0.2">
      <c r="C1291" s="323"/>
      <c r="D1291" s="323"/>
    </row>
    <row r="1292" spans="3:4" x14ac:dyDescent="0.2">
      <c r="C1292" s="323"/>
      <c r="D1292" s="323"/>
    </row>
    <row r="1293" spans="3:4" x14ac:dyDescent="0.2">
      <c r="C1293" s="323"/>
      <c r="D1293" s="323"/>
    </row>
    <row r="1294" spans="3:4" x14ac:dyDescent="0.2">
      <c r="C1294" s="323"/>
      <c r="D1294" s="323"/>
    </row>
    <row r="1295" spans="3:4" x14ac:dyDescent="0.2">
      <c r="C1295" s="323"/>
      <c r="D1295" s="323"/>
    </row>
    <row r="1296" spans="3:4" x14ac:dyDescent="0.2">
      <c r="C1296" s="323"/>
      <c r="D1296" s="323"/>
    </row>
    <row r="1297" spans="3:4" x14ac:dyDescent="0.2">
      <c r="C1297" s="323"/>
      <c r="D1297" s="323"/>
    </row>
    <row r="1298" spans="3:4" x14ac:dyDescent="0.2">
      <c r="C1298" s="323"/>
      <c r="D1298" s="323"/>
    </row>
    <row r="1299" spans="3:4" x14ac:dyDescent="0.2">
      <c r="C1299" s="323"/>
      <c r="D1299" s="323"/>
    </row>
    <row r="1300" spans="3:4" x14ac:dyDescent="0.2">
      <c r="C1300" s="323"/>
      <c r="D1300" s="323"/>
    </row>
    <row r="1301" spans="3:4" x14ac:dyDescent="0.2">
      <c r="C1301" s="323"/>
      <c r="D1301" s="323"/>
    </row>
    <row r="1302" spans="3:4" x14ac:dyDescent="0.2">
      <c r="C1302" s="323"/>
      <c r="D1302" s="323"/>
    </row>
    <row r="1303" spans="3:4" x14ac:dyDescent="0.2">
      <c r="C1303" s="323"/>
      <c r="D1303" s="323"/>
    </row>
    <row r="1304" spans="3:4" x14ac:dyDescent="0.2">
      <c r="C1304" s="323"/>
      <c r="D1304" s="323"/>
    </row>
    <row r="1305" spans="3:4" x14ac:dyDescent="0.2">
      <c r="C1305" s="323"/>
      <c r="D1305" s="323"/>
    </row>
    <row r="1306" spans="3:4" x14ac:dyDescent="0.2">
      <c r="C1306" s="323"/>
      <c r="D1306" s="323"/>
    </row>
    <row r="1307" spans="3:4" x14ac:dyDescent="0.2">
      <c r="C1307" s="323"/>
      <c r="D1307" s="323"/>
    </row>
    <row r="1308" spans="3:4" x14ac:dyDescent="0.2">
      <c r="C1308" s="323"/>
      <c r="D1308" s="323"/>
    </row>
    <row r="1309" spans="3:4" x14ac:dyDescent="0.2">
      <c r="C1309" s="323"/>
      <c r="D1309" s="323"/>
    </row>
    <row r="1310" spans="3:4" x14ac:dyDescent="0.2">
      <c r="C1310" s="323"/>
      <c r="D1310" s="323"/>
    </row>
    <row r="1311" spans="3:4" x14ac:dyDescent="0.2">
      <c r="C1311" s="323"/>
      <c r="D1311" s="323"/>
    </row>
    <row r="1312" spans="3:4" x14ac:dyDescent="0.2">
      <c r="C1312" s="323"/>
      <c r="D1312" s="323"/>
    </row>
    <row r="1313" spans="3:4" x14ac:dyDescent="0.2">
      <c r="C1313" s="323"/>
      <c r="D1313" s="323"/>
    </row>
    <row r="1314" spans="3:4" x14ac:dyDescent="0.2">
      <c r="C1314" s="323"/>
      <c r="D1314" s="323"/>
    </row>
    <row r="1315" spans="3:4" x14ac:dyDescent="0.2">
      <c r="C1315" s="323"/>
      <c r="D1315" s="323"/>
    </row>
    <row r="1316" spans="3:4" x14ac:dyDescent="0.2">
      <c r="C1316" s="323"/>
      <c r="D1316" s="323"/>
    </row>
    <row r="1317" spans="3:4" x14ac:dyDescent="0.2">
      <c r="C1317" s="323"/>
      <c r="D1317" s="323"/>
    </row>
    <row r="1318" spans="3:4" x14ac:dyDescent="0.2">
      <c r="C1318" s="323"/>
      <c r="D1318" s="323"/>
    </row>
    <row r="1319" spans="3:4" x14ac:dyDescent="0.2">
      <c r="C1319" s="323"/>
      <c r="D1319" s="323"/>
    </row>
    <row r="1320" spans="3:4" x14ac:dyDescent="0.2">
      <c r="C1320" s="323"/>
      <c r="D1320" s="323"/>
    </row>
    <row r="1321" spans="3:4" x14ac:dyDescent="0.2">
      <c r="C1321" s="323"/>
      <c r="D1321" s="323"/>
    </row>
    <row r="1322" spans="3:4" x14ac:dyDescent="0.2">
      <c r="C1322" s="323"/>
      <c r="D1322" s="323"/>
    </row>
    <row r="1323" spans="3:4" x14ac:dyDescent="0.2">
      <c r="C1323" s="323"/>
      <c r="D1323" s="323"/>
    </row>
    <row r="1324" spans="3:4" x14ac:dyDescent="0.2">
      <c r="C1324" s="323"/>
      <c r="D1324" s="323"/>
    </row>
    <row r="1325" spans="3:4" x14ac:dyDescent="0.2">
      <c r="C1325" s="323"/>
      <c r="D1325" s="323"/>
    </row>
    <row r="1326" spans="3:4" x14ac:dyDescent="0.2">
      <c r="C1326" s="323"/>
      <c r="D1326" s="323"/>
    </row>
    <row r="1327" spans="3:4" x14ac:dyDescent="0.2">
      <c r="C1327" s="323"/>
      <c r="D1327" s="323"/>
    </row>
    <row r="1328" spans="3:4" x14ac:dyDescent="0.2">
      <c r="C1328" s="323"/>
      <c r="D1328" s="323"/>
    </row>
    <row r="1329" spans="3:4" x14ac:dyDescent="0.2">
      <c r="C1329" s="323"/>
      <c r="D1329" s="323"/>
    </row>
    <row r="1330" spans="3:4" x14ac:dyDescent="0.2">
      <c r="C1330" s="323"/>
      <c r="D1330" s="323"/>
    </row>
    <row r="1331" spans="3:4" x14ac:dyDescent="0.2">
      <c r="C1331" s="323"/>
      <c r="D1331" s="323"/>
    </row>
    <row r="1332" spans="3:4" x14ac:dyDescent="0.2">
      <c r="C1332" s="323"/>
      <c r="D1332" s="323"/>
    </row>
    <row r="1333" spans="3:4" x14ac:dyDescent="0.2">
      <c r="C1333" s="323"/>
      <c r="D1333" s="323"/>
    </row>
    <row r="1334" spans="3:4" x14ac:dyDescent="0.2">
      <c r="C1334" s="323"/>
      <c r="D1334" s="323"/>
    </row>
    <row r="1335" spans="3:4" x14ac:dyDescent="0.2">
      <c r="C1335" s="323"/>
      <c r="D1335" s="323"/>
    </row>
    <row r="1336" spans="3:4" x14ac:dyDescent="0.2">
      <c r="C1336" s="323"/>
      <c r="D1336" s="323"/>
    </row>
    <row r="1337" spans="3:4" x14ac:dyDescent="0.2">
      <c r="C1337" s="323"/>
      <c r="D1337" s="323"/>
    </row>
    <row r="1338" spans="3:4" x14ac:dyDescent="0.2">
      <c r="C1338" s="323"/>
      <c r="D1338" s="323"/>
    </row>
    <row r="1339" spans="3:4" x14ac:dyDescent="0.2">
      <c r="C1339" s="323"/>
      <c r="D1339" s="323"/>
    </row>
    <row r="1340" spans="3:4" x14ac:dyDescent="0.2">
      <c r="C1340" s="323"/>
      <c r="D1340" s="323"/>
    </row>
    <row r="1341" spans="3:4" x14ac:dyDescent="0.2">
      <c r="C1341" s="323"/>
      <c r="D1341" s="323"/>
    </row>
    <row r="1342" spans="3:4" x14ac:dyDescent="0.2">
      <c r="C1342" s="323"/>
      <c r="D1342" s="323"/>
    </row>
    <row r="1343" spans="3:4" x14ac:dyDescent="0.2">
      <c r="C1343" s="323"/>
      <c r="D1343" s="323"/>
    </row>
    <row r="1344" spans="3:4" x14ac:dyDescent="0.2">
      <c r="C1344" s="323"/>
      <c r="D1344" s="323"/>
    </row>
    <row r="1345" spans="3:4" x14ac:dyDescent="0.2">
      <c r="C1345" s="323"/>
      <c r="D1345" s="323"/>
    </row>
    <row r="1346" spans="3:4" x14ac:dyDescent="0.2">
      <c r="C1346" s="323"/>
      <c r="D1346" s="323"/>
    </row>
    <row r="1347" spans="3:4" x14ac:dyDescent="0.2">
      <c r="C1347" s="323"/>
      <c r="D1347" s="323"/>
    </row>
    <row r="1348" spans="3:4" x14ac:dyDescent="0.2">
      <c r="C1348" s="323"/>
      <c r="D1348" s="323"/>
    </row>
    <row r="1349" spans="3:4" x14ac:dyDescent="0.2">
      <c r="C1349" s="323"/>
      <c r="D1349" s="323"/>
    </row>
    <row r="1350" spans="3:4" x14ac:dyDescent="0.2">
      <c r="C1350" s="323"/>
      <c r="D1350" s="323"/>
    </row>
    <row r="1351" spans="3:4" x14ac:dyDescent="0.2">
      <c r="C1351" s="323"/>
      <c r="D1351" s="323"/>
    </row>
    <row r="1352" spans="3:4" x14ac:dyDescent="0.2">
      <c r="C1352" s="323"/>
      <c r="D1352" s="323"/>
    </row>
    <row r="1353" spans="3:4" x14ac:dyDescent="0.2">
      <c r="C1353" s="323"/>
      <c r="D1353" s="323"/>
    </row>
    <row r="1354" spans="3:4" x14ac:dyDescent="0.2">
      <c r="C1354" s="323"/>
      <c r="D1354" s="323"/>
    </row>
    <row r="1355" spans="3:4" x14ac:dyDescent="0.2">
      <c r="C1355" s="323"/>
      <c r="D1355" s="323"/>
    </row>
    <row r="1356" spans="3:4" x14ac:dyDescent="0.2">
      <c r="C1356" s="323"/>
      <c r="D1356" s="323"/>
    </row>
    <row r="1357" spans="3:4" x14ac:dyDescent="0.2">
      <c r="C1357" s="323"/>
      <c r="D1357" s="323"/>
    </row>
    <row r="1358" spans="3:4" x14ac:dyDescent="0.2">
      <c r="C1358" s="323"/>
      <c r="D1358" s="323"/>
    </row>
    <row r="1359" spans="3:4" x14ac:dyDescent="0.2">
      <c r="C1359" s="323"/>
      <c r="D1359" s="323"/>
    </row>
    <row r="1360" spans="3:4" x14ac:dyDescent="0.2">
      <c r="C1360" s="323"/>
      <c r="D1360" s="323"/>
    </row>
    <row r="1361" spans="3:4" x14ac:dyDescent="0.2">
      <c r="C1361" s="323"/>
      <c r="D1361" s="323"/>
    </row>
    <row r="1362" spans="3:4" x14ac:dyDescent="0.2">
      <c r="C1362" s="323"/>
      <c r="D1362" s="323"/>
    </row>
    <row r="1363" spans="3:4" x14ac:dyDescent="0.2">
      <c r="C1363" s="323"/>
      <c r="D1363" s="323"/>
    </row>
    <row r="1364" spans="3:4" x14ac:dyDescent="0.2">
      <c r="C1364" s="323"/>
      <c r="D1364" s="323"/>
    </row>
    <row r="1365" spans="3:4" x14ac:dyDescent="0.2">
      <c r="C1365" s="323"/>
      <c r="D1365" s="323"/>
    </row>
    <row r="1366" spans="3:4" x14ac:dyDescent="0.2">
      <c r="C1366" s="323"/>
      <c r="D1366" s="323"/>
    </row>
    <row r="1367" spans="3:4" x14ac:dyDescent="0.2">
      <c r="C1367" s="323"/>
      <c r="D1367" s="323"/>
    </row>
    <row r="1368" spans="3:4" x14ac:dyDescent="0.2">
      <c r="C1368" s="323"/>
      <c r="D1368" s="323"/>
    </row>
    <row r="1369" spans="3:4" x14ac:dyDescent="0.2">
      <c r="C1369" s="323"/>
      <c r="D1369" s="323"/>
    </row>
    <row r="1370" spans="3:4" x14ac:dyDescent="0.2">
      <c r="C1370" s="323"/>
      <c r="D1370" s="323"/>
    </row>
    <row r="1371" spans="3:4" x14ac:dyDescent="0.2">
      <c r="C1371" s="323"/>
      <c r="D1371" s="323"/>
    </row>
    <row r="1372" spans="3:4" x14ac:dyDescent="0.2">
      <c r="C1372" s="323"/>
      <c r="D1372" s="323"/>
    </row>
    <row r="1373" spans="3:4" x14ac:dyDescent="0.2">
      <c r="C1373" s="323"/>
      <c r="D1373" s="323"/>
    </row>
    <row r="1374" spans="3:4" x14ac:dyDescent="0.2">
      <c r="C1374" s="323"/>
      <c r="D1374" s="323"/>
    </row>
    <row r="1375" spans="3:4" x14ac:dyDescent="0.2">
      <c r="C1375" s="323"/>
      <c r="D1375" s="323"/>
    </row>
    <row r="1376" spans="3:4" x14ac:dyDescent="0.2">
      <c r="C1376" s="323"/>
      <c r="D1376" s="323"/>
    </row>
    <row r="1377" spans="3:4" x14ac:dyDescent="0.2">
      <c r="C1377" s="323"/>
      <c r="D1377" s="323"/>
    </row>
    <row r="1378" spans="3:4" x14ac:dyDescent="0.2">
      <c r="C1378" s="323"/>
      <c r="D1378" s="323"/>
    </row>
    <row r="1379" spans="3:4" x14ac:dyDescent="0.2">
      <c r="C1379" s="323"/>
      <c r="D1379" s="323"/>
    </row>
    <row r="1380" spans="3:4" x14ac:dyDescent="0.2">
      <c r="C1380" s="323"/>
      <c r="D1380" s="323"/>
    </row>
    <row r="1381" spans="3:4" x14ac:dyDescent="0.2">
      <c r="C1381" s="323"/>
      <c r="D1381" s="323"/>
    </row>
    <row r="1382" spans="3:4" x14ac:dyDescent="0.2">
      <c r="C1382" s="323"/>
      <c r="D1382" s="323"/>
    </row>
    <row r="1383" spans="3:4" x14ac:dyDescent="0.2">
      <c r="C1383" s="323"/>
      <c r="D1383" s="323"/>
    </row>
    <row r="1384" spans="3:4" x14ac:dyDescent="0.2">
      <c r="C1384" s="323"/>
      <c r="D1384" s="323"/>
    </row>
    <row r="1385" spans="3:4" x14ac:dyDescent="0.2">
      <c r="C1385" s="323"/>
      <c r="D1385" s="323"/>
    </row>
    <row r="1386" spans="3:4" x14ac:dyDescent="0.2">
      <c r="C1386" s="323"/>
      <c r="D1386" s="323"/>
    </row>
    <row r="1387" spans="3:4" x14ac:dyDescent="0.2">
      <c r="C1387" s="323"/>
      <c r="D1387" s="323"/>
    </row>
    <row r="1388" spans="3:4" x14ac:dyDescent="0.2">
      <c r="C1388" s="323"/>
      <c r="D1388" s="323"/>
    </row>
    <row r="1389" spans="3:4" x14ac:dyDescent="0.2">
      <c r="C1389" s="323"/>
      <c r="D1389" s="323"/>
    </row>
    <row r="1390" spans="3:4" x14ac:dyDescent="0.2">
      <c r="C1390" s="323"/>
      <c r="D1390" s="323"/>
    </row>
    <row r="1391" spans="3:4" x14ac:dyDescent="0.2">
      <c r="C1391" s="323"/>
      <c r="D1391" s="323"/>
    </row>
    <row r="1392" spans="3:4" x14ac:dyDescent="0.2">
      <c r="C1392" s="323"/>
      <c r="D1392" s="323"/>
    </row>
    <row r="1393" spans="3:4" x14ac:dyDescent="0.2">
      <c r="C1393" s="323"/>
      <c r="D1393" s="323"/>
    </row>
    <row r="1394" spans="3:4" x14ac:dyDescent="0.2">
      <c r="C1394" s="323"/>
      <c r="D1394" s="323"/>
    </row>
    <row r="1395" spans="3:4" x14ac:dyDescent="0.2">
      <c r="C1395" s="323"/>
      <c r="D1395" s="323"/>
    </row>
    <row r="1396" spans="3:4" x14ac:dyDescent="0.2">
      <c r="C1396" s="323"/>
      <c r="D1396" s="323"/>
    </row>
    <row r="1397" spans="3:4" x14ac:dyDescent="0.2">
      <c r="C1397" s="323"/>
      <c r="D1397" s="323"/>
    </row>
    <row r="1398" spans="3:4" x14ac:dyDescent="0.2">
      <c r="C1398" s="323"/>
      <c r="D1398" s="323"/>
    </row>
    <row r="1399" spans="3:4" x14ac:dyDescent="0.2">
      <c r="C1399" s="323"/>
      <c r="D1399" s="323"/>
    </row>
    <row r="1400" spans="3:4" x14ac:dyDescent="0.2">
      <c r="C1400" s="323"/>
      <c r="D1400" s="323"/>
    </row>
    <row r="1401" spans="3:4" x14ac:dyDescent="0.2">
      <c r="C1401" s="323"/>
      <c r="D1401" s="323"/>
    </row>
    <row r="1402" spans="3:4" x14ac:dyDescent="0.2">
      <c r="C1402" s="323"/>
      <c r="D1402" s="323"/>
    </row>
    <row r="1403" spans="3:4" x14ac:dyDescent="0.2">
      <c r="C1403" s="323"/>
      <c r="D1403" s="323"/>
    </row>
    <row r="1404" spans="3:4" x14ac:dyDescent="0.2">
      <c r="C1404" s="323"/>
      <c r="D1404" s="323"/>
    </row>
    <row r="1405" spans="3:4" x14ac:dyDescent="0.2">
      <c r="C1405" s="323"/>
      <c r="D1405" s="323"/>
    </row>
    <row r="1406" spans="3:4" x14ac:dyDescent="0.2">
      <c r="C1406" s="323"/>
      <c r="D1406" s="323"/>
    </row>
    <row r="1407" spans="3:4" x14ac:dyDescent="0.2">
      <c r="C1407" s="323"/>
      <c r="D1407" s="323"/>
    </row>
    <row r="1408" spans="3:4" x14ac:dyDescent="0.2">
      <c r="C1408" s="323"/>
      <c r="D1408" s="323"/>
    </row>
    <row r="1409" spans="3:4" x14ac:dyDescent="0.2">
      <c r="C1409" s="323"/>
      <c r="D1409" s="323"/>
    </row>
    <row r="1410" spans="3:4" x14ac:dyDescent="0.2">
      <c r="C1410" s="323"/>
      <c r="D1410" s="323"/>
    </row>
    <row r="1411" spans="3:4" x14ac:dyDescent="0.2">
      <c r="C1411" s="323"/>
      <c r="D1411" s="323"/>
    </row>
    <row r="1412" spans="3:4" x14ac:dyDescent="0.2">
      <c r="C1412" s="323"/>
      <c r="D1412" s="323"/>
    </row>
    <row r="1413" spans="3:4" x14ac:dyDescent="0.2">
      <c r="C1413" s="323"/>
      <c r="D1413" s="323"/>
    </row>
    <row r="1414" spans="3:4" x14ac:dyDescent="0.2">
      <c r="C1414" s="323"/>
      <c r="D1414" s="323"/>
    </row>
    <row r="1415" spans="3:4" x14ac:dyDescent="0.2">
      <c r="C1415" s="323"/>
      <c r="D1415" s="323"/>
    </row>
    <row r="1416" spans="3:4" x14ac:dyDescent="0.2">
      <c r="C1416" s="323"/>
      <c r="D1416" s="323"/>
    </row>
    <row r="1417" spans="3:4" x14ac:dyDescent="0.2">
      <c r="C1417" s="323"/>
      <c r="D1417" s="323"/>
    </row>
    <row r="1418" spans="3:4" x14ac:dyDescent="0.2">
      <c r="C1418" s="323"/>
      <c r="D1418" s="323"/>
    </row>
    <row r="1419" spans="3:4" x14ac:dyDescent="0.2">
      <c r="C1419" s="323"/>
      <c r="D1419" s="323"/>
    </row>
    <row r="1420" spans="3:4" x14ac:dyDescent="0.2">
      <c r="C1420" s="323"/>
      <c r="D1420" s="323"/>
    </row>
    <row r="1421" spans="3:4" x14ac:dyDescent="0.2">
      <c r="C1421" s="323"/>
      <c r="D1421" s="323"/>
    </row>
    <row r="1422" spans="3:4" x14ac:dyDescent="0.2">
      <c r="C1422" s="323"/>
      <c r="D1422" s="323"/>
    </row>
    <row r="1423" spans="3:4" x14ac:dyDescent="0.2">
      <c r="C1423" s="323"/>
      <c r="D1423" s="323"/>
    </row>
    <row r="1424" spans="3:4" x14ac:dyDescent="0.2">
      <c r="C1424" s="323"/>
      <c r="D1424" s="323"/>
    </row>
    <row r="1425" spans="3:4" x14ac:dyDescent="0.2">
      <c r="C1425" s="323"/>
      <c r="D1425" s="323"/>
    </row>
    <row r="1426" spans="3:4" x14ac:dyDescent="0.2">
      <c r="C1426" s="323"/>
      <c r="D1426" s="323"/>
    </row>
    <row r="1427" spans="3:4" x14ac:dyDescent="0.2">
      <c r="C1427" s="323"/>
      <c r="D1427" s="323"/>
    </row>
    <row r="1428" spans="3:4" x14ac:dyDescent="0.2">
      <c r="C1428" s="323"/>
      <c r="D1428" s="323"/>
    </row>
    <row r="1429" spans="3:4" x14ac:dyDescent="0.2">
      <c r="C1429" s="323"/>
      <c r="D1429" s="323"/>
    </row>
    <row r="1430" spans="3:4" x14ac:dyDescent="0.2">
      <c r="C1430" s="323"/>
      <c r="D1430" s="323"/>
    </row>
    <row r="1431" spans="3:4" x14ac:dyDescent="0.2">
      <c r="C1431" s="323"/>
      <c r="D1431" s="323"/>
    </row>
    <row r="1432" spans="3:4" x14ac:dyDescent="0.2">
      <c r="C1432" s="323"/>
      <c r="D1432" s="323"/>
    </row>
    <row r="1433" spans="3:4" x14ac:dyDescent="0.2">
      <c r="C1433" s="323"/>
      <c r="D1433" s="323"/>
    </row>
    <row r="1434" spans="3:4" x14ac:dyDescent="0.2">
      <c r="C1434" s="323"/>
      <c r="D1434" s="323"/>
    </row>
    <row r="1435" spans="3:4" x14ac:dyDescent="0.2">
      <c r="C1435" s="323"/>
      <c r="D1435" s="323"/>
    </row>
    <row r="1436" spans="3:4" x14ac:dyDescent="0.2">
      <c r="C1436" s="323"/>
      <c r="D1436" s="323"/>
    </row>
    <row r="1437" spans="3:4" x14ac:dyDescent="0.2">
      <c r="C1437" s="323"/>
      <c r="D1437" s="323"/>
    </row>
    <row r="1438" spans="3:4" x14ac:dyDescent="0.2">
      <c r="C1438" s="323"/>
      <c r="D1438" s="323"/>
    </row>
    <row r="1439" spans="3:4" x14ac:dyDescent="0.2">
      <c r="C1439" s="323"/>
      <c r="D1439" s="323"/>
    </row>
    <row r="1440" spans="3:4" x14ac:dyDescent="0.2">
      <c r="C1440" s="323"/>
      <c r="D1440" s="323"/>
    </row>
    <row r="1441" spans="3:4" x14ac:dyDescent="0.2">
      <c r="C1441" s="323"/>
      <c r="D1441" s="323"/>
    </row>
    <row r="1442" spans="3:4" x14ac:dyDescent="0.2">
      <c r="C1442" s="323"/>
      <c r="D1442" s="323"/>
    </row>
    <row r="1443" spans="3:4" x14ac:dyDescent="0.2">
      <c r="C1443" s="323"/>
      <c r="D1443" s="323"/>
    </row>
    <row r="1444" spans="3:4" x14ac:dyDescent="0.2">
      <c r="C1444" s="323"/>
      <c r="D1444" s="323"/>
    </row>
    <row r="1445" spans="3:4" x14ac:dyDescent="0.2">
      <c r="C1445" s="323"/>
      <c r="D1445" s="323"/>
    </row>
    <row r="1446" spans="3:4" x14ac:dyDescent="0.2">
      <c r="C1446" s="323"/>
      <c r="D1446" s="323"/>
    </row>
    <row r="1447" spans="3:4" x14ac:dyDescent="0.2">
      <c r="C1447" s="323"/>
      <c r="D1447" s="323"/>
    </row>
    <row r="1448" spans="3:4" x14ac:dyDescent="0.2">
      <c r="C1448" s="323"/>
      <c r="D1448" s="323"/>
    </row>
    <row r="1449" spans="3:4" x14ac:dyDescent="0.2">
      <c r="C1449" s="323"/>
      <c r="D1449" s="323"/>
    </row>
    <row r="1450" spans="3:4" x14ac:dyDescent="0.2">
      <c r="C1450" s="323"/>
      <c r="D1450" s="323"/>
    </row>
    <row r="1451" spans="3:4" x14ac:dyDescent="0.2">
      <c r="C1451" s="323"/>
      <c r="D1451" s="323"/>
    </row>
    <row r="1452" spans="3:4" x14ac:dyDescent="0.2">
      <c r="C1452" s="323"/>
      <c r="D1452" s="323"/>
    </row>
    <row r="1453" spans="3:4" x14ac:dyDescent="0.2">
      <c r="C1453" s="323"/>
      <c r="D1453" s="323"/>
    </row>
    <row r="1454" spans="3:4" x14ac:dyDescent="0.2">
      <c r="C1454" s="323"/>
      <c r="D1454" s="323"/>
    </row>
    <row r="1455" spans="3:4" x14ac:dyDescent="0.2">
      <c r="C1455" s="323"/>
      <c r="D1455" s="323"/>
    </row>
    <row r="1456" spans="3:4" x14ac:dyDescent="0.2">
      <c r="C1456" s="323"/>
      <c r="D1456" s="323"/>
    </row>
    <row r="1457" spans="3:4" x14ac:dyDescent="0.2">
      <c r="C1457" s="323"/>
      <c r="D1457" s="323"/>
    </row>
    <row r="1458" spans="3:4" x14ac:dyDescent="0.2">
      <c r="C1458" s="323"/>
      <c r="D1458" s="323"/>
    </row>
    <row r="1459" spans="3:4" x14ac:dyDescent="0.2">
      <c r="C1459" s="323"/>
      <c r="D1459" s="323"/>
    </row>
    <row r="1460" spans="3:4" x14ac:dyDescent="0.2">
      <c r="C1460" s="323"/>
      <c r="D1460" s="323"/>
    </row>
    <row r="1461" spans="3:4" x14ac:dyDescent="0.2">
      <c r="C1461" s="323"/>
      <c r="D1461" s="323"/>
    </row>
    <row r="1462" spans="3:4" x14ac:dyDescent="0.2">
      <c r="C1462" s="323"/>
      <c r="D1462" s="323"/>
    </row>
    <row r="1463" spans="3:4" x14ac:dyDescent="0.2">
      <c r="C1463" s="323"/>
      <c r="D1463" s="323"/>
    </row>
    <row r="1464" spans="3:4" x14ac:dyDescent="0.2">
      <c r="C1464" s="323"/>
      <c r="D1464" s="323"/>
    </row>
    <row r="1465" spans="3:4" x14ac:dyDescent="0.2">
      <c r="C1465" s="323"/>
      <c r="D1465" s="323"/>
    </row>
    <row r="1466" spans="3:4" x14ac:dyDescent="0.2">
      <c r="C1466" s="323"/>
      <c r="D1466" s="323"/>
    </row>
    <row r="1467" spans="3:4" x14ac:dyDescent="0.2">
      <c r="C1467" s="323"/>
      <c r="D1467" s="323"/>
    </row>
    <row r="1468" spans="3:4" x14ac:dyDescent="0.2">
      <c r="C1468" s="323"/>
      <c r="D1468" s="323"/>
    </row>
    <row r="1469" spans="3:4" x14ac:dyDescent="0.2">
      <c r="C1469" s="323"/>
      <c r="D1469" s="323"/>
    </row>
    <row r="1470" spans="3:4" x14ac:dyDescent="0.2">
      <c r="C1470" s="323"/>
      <c r="D1470" s="323"/>
    </row>
    <row r="1471" spans="3:4" x14ac:dyDescent="0.2">
      <c r="C1471" s="323"/>
      <c r="D1471" s="323"/>
    </row>
    <row r="1472" spans="3:4" x14ac:dyDescent="0.2">
      <c r="C1472" s="323"/>
      <c r="D1472" s="323"/>
    </row>
    <row r="1473" spans="3:4" x14ac:dyDescent="0.2">
      <c r="C1473" s="323"/>
      <c r="D1473" s="323"/>
    </row>
    <row r="1474" spans="3:4" x14ac:dyDescent="0.2">
      <c r="C1474" s="323"/>
      <c r="D1474" s="323"/>
    </row>
    <row r="1475" spans="3:4" x14ac:dyDescent="0.2">
      <c r="C1475" s="323"/>
      <c r="D1475" s="323"/>
    </row>
    <row r="1476" spans="3:4" x14ac:dyDescent="0.2">
      <c r="C1476" s="323"/>
      <c r="D1476" s="323"/>
    </row>
    <row r="1477" spans="3:4" x14ac:dyDescent="0.2">
      <c r="C1477" s="323"/>
      <c r="D1477" s="323"/>
    </row>
    <row r="1478" spans="3:4" x14ac:dyDescent="0.2">
      <c r="C1478" s="323"/>
      <c r="D1478" s="323"/>
    </row>
    <row r="1479" spans="3:4" x14ac:dyDescent="0.2">
      <c r="C1479" s="323"/>
      <c r="D1479" s="323"/>
    </row>
    <row r="1480" spans="3:4" x14ac:dyDescent="0.2">
      <c r="C1480" s="323"/>
      <c r="D1480" s="323"/>
    </row>
    <row r="1481" spans="3:4" x14ac:dyDescent="0.2">
      <c r="C1481" s="323"/>
      <c r="D1481" s="323"/>
    </row>
    <row r="1482" spans="3:4" x14ac:dyDescent="0.2">
      <c r="C1482" s="323"/>
      <c r="D1482" s="323"/>
    </row>
    <row r="1483" spans="3:4" x14ac:dyDescent="0.2">
      <c r="C1483" s="323"/>
      <c r="D1483" s="323"/>
    </row>
    <row r="1484" spans="3:4" x14ac:dyDescent="0.2">
      <c r="C1484" s="323"/>
      <c r="D1484" s="323"/>
    </row>
    <row r="1485" spans="3:4" x14ac:dyDescent="0.2">
      <c r="C1485" s="323"/>
      <c r="D1485" s="323"/>
    </row>
    <row r="1486" spans="3:4" x14ac:dyDescent="0.2">
      <c r="C1486" s="323"/>
      <c r="D1486" s="323"/>
    </row>
    <row r="1487" spans="3:4" x14ac:dyDescent="0.2">
      <c r="C1487" s="323"/>
      <c r="D1487" s="323"/>
    </row>
    <row r="1488" spans="3:4" x14ac:dyDescent="0.2">
      <c r="C1488" s="323"/>
      <c r="D1488" s="323"/>
    </row>
    <row r="1489" spans="3:4" x14ac:dyDescent="0.2">
      <c r="C1489" s="323"/>
      <c r="D1489" s="323"/>
    </row>
    <row r="1490" spans="3:4" x14ac:dyDescent="0.2">
      <c r="C1490" s="323"/>
      <c r="D1490" s="323"/>
    </row>
    <row r="1491" spans="3:4" x14ac:dyDescent="0.2">
      <c r="C1491" s="323"/>
      <c r="D1491" s="323"/>
    </row>
    <row r="1492" spans="3:4" x14ac:dyDescent="0.2">
      <c r="C1492" s="323"/>
      <c r="D1492" s="323"/>
    </row>
    <row r="1493" spans="3:4" x14ac:dyDescent="0.2">
      <c r="C1493" s="323"/>
      <c r="D1493" s="323"/>
    </row>
    <row r="1494" spans="3:4" x14ac:dyDescent="0.2">
      <c r="C1494" s="323"/>
      <c r="D1494" s="323"/>
    </row>
    <row r="1495" spans="3:4" x14ac:dyDescent="0.2">
      <c r="C1495" s="323"/>
      <c r="D1495" s="323"/>
    </row>
    <row r="1496" spans="3:4" x14ac:dyDescent="0.2">
      <c r="C1496" s="323"/>
      <c r="D1496" s="323"/>
    </row>
    <row r="1497" spans="3:4" x14ac:dyDescent="0.2">
      <c r="C1497" s="323"/>
      <c r="D1497" s="323"/>
    </row>
    <row r="1498" spans="3:4" x14ac:dyDescent="0.2">
      <c r="C1498" s="323"/>
      <c r="D1498" s="323"/>
    </row>
    <row r="1499" spans="3:4" x14ac:dyDescent="0.2">
      <c r="C1499" s="323"/>
      <c r="D1499" s="323"/>
    </row>
    <row r="1500" spans="3:4" x14ac:dyDescent="0.2">
      <c r="C1500" s="323"/>
      <c r="D1500" s="323"/>
    </row>
    <row r="1501" spans="3:4" x14ac:dyDescent="0.2">
      <c r="C1501" s="323"/>
      <c r="D1501" s="323"/>
    </row>
    <row r="1502" spans="3:4" x14ac:dyDescent="0.2">
      <c r="C1502" s="323"/>
      <c r="D1502" s="323"/>
    </row>
    <row r="1503" spans="3:4" x14ac:dyDescent="0.2">
      <c r="C1503" s="323"/>
      <c r="D1503" s="323"/>
    </row>
    <row r="1504" spans="3:4" x14ac:dyDescent="0.2">
      <c r="C1504" s="323"/>
      <c r="D1504" s="323"/>
    </row>
    <row r="1505" spans="3:4" x14ac:dyDescent="0.2">
      <c r="C1505" s="323"/>
      <c r="D1505" s="323"/>
    </row>
    <row r="1506" spans="3:4" x14ac:dyDescent="0.2">
      <c r="C1506" s="323"/>
      <c r="D1506" s="323"/>
    </row>
    <row r="1507" spans="3:4" x14ac:dyDescent="0.2">
      <c r="C1507" s="323"/>
      <c r="D1507" s="323"/>
    </row>
    <row r="1508" spans="3:4" x14ac:dyDescent="0.2">
      <c r="C1508" s="323"/>
      <c r="D1508" s="323"/>
    </row>
    <row r="1509" spans="3:4" x14ac:dyDescent="0.2">
      <c r="C1509" s="323"/>
      <c r="D1509" s="323"/>
    </row>
    <row r="1510" spans="3:4" x14ac:dyDescent="0.2">
      <c r="C1510" s="323"/>
      <c r="D1510" s="323"/>
    </row>
    <row r="1511" spans="3:4" x14ac:dyDescent="0.2">
      <c r="C1511" s="323"/>
      <c r="D1511" s="323"/>
    </row>
    <row r="1512" spans="3:4" x14ac:dyDescent="0.2">
      <c r="C1512" s="323"/>
      <c r="D1512" s="323"/>
    </row>
    <row r="1513" spans="3:4" x14ac:dyDescent="0.2">
      <c r="C1513" s="323"/>
      <c r="D1513" s="323"/>
    </row>
    <row r="1514" spans="3:4" x14ac:dyDescent="0.2">
      <c r="C1514" s="323"/>
      <c r="D1514" s="323"/>
    </row>
    <row r="1515" spans="3:4" x14ac:dyDescent="0.2">
      <c r="C1515" s="323"/>
      <c r="D1515" s="323"/>
    </row>
    <row r="1516" spans="3:4" x14ac:dyDescent="0.2">
      <c r="C1516" s="323"/>
      <c r="D1516" s="323"/>
    </row>
    <row r="1517" spans="3:4" x14ac:dyDescent="0.2">
      <c r="C1517" s="323"/>
      <c r="D1517" s="323"/>
    </row>
    <row r="1518" spans="3:4" x14ac:dyDescent="0.2">
      <c r="C1518" s="323"/>
      <c r="D1518" s="323"/>
    </row>
    <row r="1519" spans="3:4" x14ac:dyDescent="0.2">
      <c r="C1519" s="323"/>
      <c r="D1519" s="323"/>
    </row>
    <row r="1520" spans="3:4" x14ac:dyDescent="0.2">
      <c r="C1520" s="323"/>
      <c r="D1520" s="323"/>
    </row>
    <row r="1521" spans="3:4" x14ac:dyDescent="0.2">
      <c r="C1521" s="323"/>
      <c r="D1521" s="323"/>
    </row>
    <row r="1522" spans="3:4" x14ac:dyDescent="0.2">
      <c r="C1522" s="323"/>
      <c r="D1522" s="323"/>
    </row>
    <row r="1523" spans="3:4" x14ac:dyDescent="0.2">
      <c r="C1523" s="323"/>
      <c r="D1523" s="323"/>
    </row>
    <row r="1524" spans="3:4" x14ac:dyDescent="0.2">
      <c r="C1524" s="323"/>
      <c r="D1524" s="323"/>
    </row>
    <row r="1525" spans="3:4" x14ac:dyDescent="0.2">
      <c r="C1525" s="323"/>
      <c r="D1525" s="323"/>
    </row>
    <row r="1526" spans="3:4" x14ac:dyDescent="0.2">
      <c r="C1526" s="323"/>
      <c r="D1526" s="323"/>
    </row>
    <row r="1527" spans="3:4" x14ac:dyDescent="0.2">
      <c r="C1527" s="323"/>
      <c r="D1527" s="323"/>
    </row>
    <row r="1528" spans="3:4" x14ac:dyDescent="0.2">
      <c r="C1528" s="323"/>
      <c r="D1528" s="323"/>
    </row>
    <row r="1529" spans="3:4" x14ac:dyDescent="0.2">
      <c r="C1529" s="323"/>
      <c r="D1529" s="323"/>
    </row>
    <row r="1530" spans="3:4" x14ac:dyDescent="0.2">
      <c r="C1530" s="323"/>
      <c r="D1530" s="323"/>
    </row>
    <row r="1531" spans="3:4" x14ac:dyDescent="0.2">
      <c r="C1531" s="323"/>
      <c r="D1531" s="323"/>
    </row>
    <row r="1532" spans="3:4" x14ac:dyDescent="0.2">
      <c r="C1532" s="323"/>
      <c r="D1532" s="323"/>
    </row>
    <row r="1533" spans="3:4" x14ac:dyDescent="0.2">
      <c r="C1533" s="323"/>
      <c r="D1533" s="323"/>
    </row>
    <row r="1534" spans="3:4" x14ac:dyDescent="0.2">
      <c r="C1534" s="323"/>
      <c r="D1534" s="323"/>
    </row>
    <row r="1535" spans="3:4" x14ac:dyDescent="0.2">
      <c r="C1535" s="323"/>
      <c r="D1535" s="323"/>
    </row>
    <row r="1536" spans="3:4" x14ac:dyDescent="0.2">
      <c r="C1536" s="323"/>
      <c r="D1536" s="323"/>
    </row>
    <row r="1537" spans="3:4" x14ac:dyDescent="0.2">
      <c r="C1537" s="323"/>
      <c r="D1537" s="323"/>
    </row>
    <row r="1538" spans="3:4" x14ac:dyDescent="0.2">
      <c r="C1538" s="323"/>
      <c r="D1538" s="323"/>
    </row>
    <row r="1539" spans="3:4" x14ac:dyDescent="0.2">
      <c r="C1539" s="323"/>
      <c r="D1539" s="323"/>
    </row>
    <row r="1540" spans="3:4" x14ac:dyDescent="0.2">
      <c r="C1540" s="323"/>
      <c r="D1540" s="323"/>
    </row>
    <row r="1541" spans="3:4" x14ac:dyDescent="0.2">
      <c r="C1541" s="323"/>
      <c r="D1541" s="323"/>
    </row>
    <row r="1542" spans="3:4" x14ac:dyDescent="0.2">
      <c r="C1542" s="323"/>
      <c r="D1542" s="323"/>
    </row>
    <row r="1543" spans="3:4" x14ac:dyDescent="0.2">
      <c r="C1543" s="323"/>
      <c r="D1543" s="323"/>
    </row>
    <row r="1544" spans="3:4" x14ac:dyDescent="0.2">
      <c r="C1544" s="323"/>
      <c r="D1544" s="323"/>
    </row>
    <row r="1545" spans="3:4" x14ac:dyDescent="0.2">
      <c r="C1545" s="323"/>
      <c r="D1545" s="323"/>
    </row>
    <row r="1546" spans="3:4" x14ac:dyDescent="0.2">
      <c r="C1546" s="323"/>
      <c r="D1546" s="323"/>
    </row>
    <row r="1547" spans="3:4" x14ac:dyDescent="0.2">
      <c r="C1547" s="323"/>
      <c r="D1547" s="323"/>
    </row>
    <row r="1548" spans="3:4" x14ac:dyDescent="0.2">
      <c r="C1548" s="323"/>
      <c r="D1548" s="323"/>
    </row>
    <row r="1549" spans="3:4" x14ac:dyDescent="0.2">
      <c r="C1549" s="323"/>
      <c r="D1549" s="323"/>
    </row>
    <row r="1550" spans="3:4" x14ac:dyDescent="0.2">
      <c r="C1550" s="323"/>
      <c r="D1550" s="323"/>
    </row>
    <row r="1551" spans="3:4" x14ac:dyDescent="0.2">
      <c r="C1551" s="323"/>
      <c r="D1551" s="323"/>
    </row>
    <row r="1552" spans="3:4" x14ac:dyDescent="0.2">
      <c r="C1552" s="323"/>
      <c r="D1552" s="323"/>
    </row>
    <row r="1553" spans="3:4" x14ac:dyDescent="0.2">
      <c r="C1553" s="323"/>
      <c r="D1553" s="323"/>
    </row>
    <row r="1554" spans="3:4" x14ac:dyDescent="0.2">
      <c r="C1554" s="323"/>
      <c r="D1554" s="323"/>
    </row>
    <row r="1555" spans="3:4" x14ac:dyDescent="0.2">
      <c r="C1555" s="323"/>
      <c r="D1555" s="323"/>
    </row>
    <row r="1556" spans="3:4" x14ac:dyDescent="0.2">
      <c r="C1556" s="323"/>
      <c r="D1556" s="323"/>
    </row>
    <row r="1557" spans="3:4" x14ac:dyDescent="0.2">
      <c r="C1557" s="323"/>
      <c r="D1557" s="323"/>
    </row>
    <row r="1558" spans="3:4" x14ac:dyDescent="0.2">
      <c r="C1558" s="323"/>
      <c r="D1558" s="323"/>
    </row>
    <row r="1559" spans="3:4" x14ac:dyDescent="0.2">
      <c r="C1559" s="323"/>
      <c r="D1559" s="323"/>
    </row>
    <row r="1560" spans="3:4" x14ac:dyDescent="0.2">
      <c r="C1560" s="323"/>
      <c r="D1560" s="323"/>
    </row>
    <row r="1561" spans="3:4" x14ac:dyDescent="0.2">
      <c r="C1561" s="323"/>
      <c r="D1561" s="323"/>
    </row>
    <row r="1562" spans="3:4" x14ac:dyDescent="0.2">
      <c r="C1562" s="323"/>
      <c r="D1562" s="323"/>
    </row>
    <row r="1563" spans="3:4" x14ac:dyDescent="0.2">
      <c r="C1563" s="323"/>
      <c r="D1563" s="323"/>
    </row>
    <row r="1564" spans="3:4" x14ac:dyDescent="0.2">
      <c r="C1564" s="323"/>
      <c r="D1564" s="323"/>
    </row>
    <row r="1565" spans="3:4" x14ac:dyDescent="0.2">
      <c r="C1565" s="323"/>
      <c r="D1565" s="323"/>
    </row>
    <row r="1566" spans="3:4" x14ac:dyDescent="0.2">
      <c r="C1566" s="323"/>
      <c r="D1566" s="323"/>
    </row>
    <row r="1567" spans="3:4" x14ac:dyDescent="0.2">
      <c r="C1567" s="323"/>
      <c r="D1567" s="323"/>
    </row>
    <row r="1568" spans="3:4" x14ac:dyDescent="0.2">
      <c r="C1568" s="323"/>
      <c r="D1568" s="323"/>
    </row>
    <row r="1569" spans="3:4" x14ac:dyDescent="0.2">
      <c r="C1569" s="323"/>
      <c r="D1569" s="323"/>
    </row>
    <row r="1570" spans="3:4" x14ac:dyDescent="0.2">
      <c r="C1570" s="323"/>
      <c r="D1570" s="323"/>
    </row>
    <row r="1571" spans="3:4" x14ac:dyDescent="0.2">
      <c r="C1571" s="323"/>
      <c r="D1571" s="323"/>
    </row>
    <row r="1572" spans="3:4" x14ac:dyDescent="0.2">
      <c r="C1572" s="323"/>
      <c r="D1572" s="323"/>
    </row>
    <row r="1573" spans="3:4" x14ac:dyDescent="0.2">
      <c r="C1573" s="323"/>
      <c r="D1573" s="323"/>
    </row>
    <row r="1574" spans="3:4" x14ac:dyDescent="0.2">
      <c r="C1574" s="323"/>
      <c r="D1574" s="323"/>
    </row>
    <row r="1575" spans="3:4" x14ac:dyDescent="0.2">
      <c r="C1575" s="323"/>
      <c r="D1575" s="323"/>
    </row>
    <row r="1576" spans="3:4" x14ac:dyDescent="0.2">
      <c r="C1576" s="323"/>
      <c r="D1576" s="323"/>
    </row>
    <row r="1577" spans="3:4" x14ac:dyDescent="0.2">
      <c r="C1577" s="323"/>
      <c r="D1577" s="323"/>
    </row>
    <row r="1578" spans="3:4" x14ac:dyDescent="0.2">
      <c r="C1578" s="323"/>
      <c r="D1578" s="323"/>
    </row>
    <row r="1579" spans="3:4" x14ac:dyDescent="0.2">
      <c r="C1579" s="323"/>
      <c r="D1579" s="323"/>
    </row>
    <row r="1580" spans="3:4" x14ac:dyDescent="0.2">
      <c r="C1580" s="323"/>
      <c r="D1580" s="323"/>
    </row>
    <row r="1581" spans="3:4" x14ac:dyDescent="0.2">
      <c r="C1581" s="323"/>
      <c r="D1581" s="323"/>
    </row>
    <row r="1582" spans="3:4" x14ac:dyDescent="0.2">
      <c r="C1582" s="323"/>
      <c r="D1582" s="323"/>
    </row>
    <row r="1583" spans="3:4" x14ac:dyDescent="0.2">
      <c r="C1583" s="323"/>
      <c r="D1583" s="323"/>
    </row>
    <row r="1584" spans="3:4" x14ac:dyDescent="0.2">
      <c r="C1584" s="323"/>
      <c r="D1584" s="323"/>
    </row>
    <row r="1585" spans="3:4" x14ac:dyDescent="0.2">
      <c r="C1585" s="323"/>
      <c r="D1585" s="323"/>
    </row>
    <row r="1586" spans="3:4" x14ac:dyDescent="0.2">
      <c r="C1586" s="323"/>
      <c r="D1586" s="323"/>
    </row>
    <row r="1587" spans="3:4" x14ac:dyDescent="0.2">
      <c r="C1587" s="323"/>
      <c r="D1587" s="323"/>
    </row>
    <row r="1588" spans="3:4" x14ac:dyDescent="0.2">
      <c r="C1588" s="323"/>
      <c r="D1588" s="323"/>
    </row>
    <row r="1589" spans="3:4" x14ac:dyDescent="0.2">
      <c r="C1589" s="323"/>
      <c r="D1589" s="323"/>
    </row>
    <row r="1590" spans="3:4" x14ac:dyDescent="0.2">
      <c r="C1590" s="323"/>
      <c r="D1590" s="323"/>
    </row>
    <row r="1591" spans="3:4" x14ac:dyDescent="0.2">
      <c r="C1591" s="323"/>
      <c r="D1591" s="323"/>
    </row>
    <row r="1592" spans="3:4" x14ac:dyDescent="0.2">
      <c r="C1592" s="323"/>
      <c r="D1592" s="323"/>
    </row>
    <row r="1593" spans="3:4" x14ac:dyDescent="0.2">
      <c r="C1593" s="323"/>
      <c r="D1593" s="323"/>
    </row>
    <row r="1594" spans="3:4" x14ac:dyDescent="0.2">
      <c r="C1594" s="323"/>
      <c r="D1594" s="323"/>
    </row>
    <row r="1595" spans="3:4" x14ac:dyDescent="0.2">
      <c r="C1595" s="323"/>
      <c r="D1595" s="323"/>
    </row>
    <row r="1596" spans="3:4" x14ac:dyDescent="0.2">
      <c r="C1596" s="323"/>
      <c r="D1596" s="323"/>
    </row>
    <row r="1597" spans="3:4" x14ac:dyDescent="0.2">
      <c r="C1597" s="323"/>
      <c r="D1597" s="323"/>
    </row>
    <row r="1598" spans="3:4" x14ac:dyDescent="0.2">
      <c r="C1598" s="323"/>
      <c r="D1598" s="323"/>
    </row>
    <row r="1599" spans="3:4" x14ac:dyDescent="0.2">
      <c r="C1599" s="323"/>
      <c r="D1599" s="323"/>
    </row>
    <row r="1600" spans="3:4" x14ac:dyDescent="0.2">
      <c r="C1600" s="323"/>
      <c r="D1600" s="323"/>
    </row>
    <row r="1601" spans="3:4" x14ac:dyDescent="0.2">
      <c r="C1601" s="323"/>
      <c r="D1601" s="323"/>
    </row>
    <row r="1602" spans="3:4" x14ac:dyDescent="0.2">
      <c r="C1602" s="323"/>
      <c r="D1602" s="323"/>
    </row>
    <row r="1603" spans="3:4" x14ac:dyDescent="0.2">
      <c r="C1603" s="323"/>
      <c r="D1603" s="323"/>
    </row>
    <row r="1604" spans="3:4" x14ac:dyDescent="0.2">
      <c r="C1604" s="323"/>
      <c r="D1604" s="323"/>
    </row>
    <row r="1605" spans="3:4" x14ac:dyDescent="0.2">
      <c r="C1605" s="323"/>
      <c r="D1605" s="323"/>
    </row>
    <row r="1606" spans="3:4" x14ac:dyDescent="0.2">
      <c r="C1606" s="323"/>
      <c r="D1606" s="323"/>
    </row>
    <row r="1607" spans="3:4" x14ac:dyDescent="0.2">
      <c r="C1607" s="323"/>
      <c r="D1607" s="323"/>
    </row>
    <row r="1608" spans="3:4" x14ac:dyDescent="0.2">
      <c r="C1608" s="323"/>
      <c r="D1608" s="323"/>
    </row>
    <row r="1609" spans="3:4" x14ac:dyDescent="0.2">
      <c r="C1609" s="323"/>
      <c r="D1609" s="323"/>
    </row>
    <row r="1610" spans="3:4" x14ac:dyDescent="0.2">
      <c r="C1610" s="323"/>
      <c r="D1610" s="323"/>
    </row>
    <row r="1611" spans="3:4" x14ac:dyDescent="0.2">
      <c r="C1611" s="323"/>
      <c r="D1611" s="323"/>
    </row>
    <row r="1612" spans="3:4" x14ac:dyDescent="0.2">
      <c r="C1612" s="323"/>
      <c r="D1612" s="323"/>
    </row>
    <row r="1613" spans="3:4" x14ac:dyDescent="0.2">
      <c r="C1613" s="323"/>
      <c r="D1613" s="323"/>
    </row>
    <row r="1614" spans="3:4" x14ac:dyDescent="0.2">
      <c r="C1614" s="323"/>
      <c r="D1614" s="323"/>
    </row>
    <row r="1615" spans="3:4" x14ac:dyDescent="0.2">
      <c r="C1615" s="323"/>
      <c r="D1615" s="323"/>
    </row>
    <row r="1616" spans="3:4" x14ac:dyDescent="0.2">
      <c r="C1616" s="323"/>
      <c r="D1616" s="323"/>
    </row>
    <row r="1617" spans="3:4" x14ac:dyDescent="0.2">
      <c r="C1617" s="323"/>
      <c r="D1617" s="323"/>
    </row>
    <row r="1618" spans="3:4" x14ac:dyDescent="0.2">
      <c r="C1618" s="323"/>
      <c r="D1618" s="323"/>
    </row>
    <row r="1619" spans="3:4" x14ac:dyDescent="0.2">
      <c r="C1619" s="323"/>
      <c r="D1619" s="323"/>
    </row>
    <row r="1620" spans="3:4" x14ac:dyDescent="0.2">
      <c r="C1620" s="323"/>
      <c r="D1620" s="323"/>
    </row>
    <row r="1621" spans="3:4" x14ac:dyDescent="0.2">
      <c r="C1621" s="323"/>
      <c r="D1621" s="323"/>
    </row>
    <row r="1622" spans="3:4" x14ac:dyDescent="0.2">
      <c r="C1622" s="323"/>
      <c r="D1622" s="323"/>
    </row>
    <row r="1623" spans="3:4" x14ac:dyDescent="0.2">
      <c r="C1623" s="323"/>
      <c r="D1623" s="323"/>
    </row>
    <row r="1624" spans="3:4" x14ac:dyDescent="0.2">
      <c r="C1624" s="323"/>
      <c r="D1624" s="323"/>
    </row>
    <row r="1625" spans="3:4" x14ac:dyDescent="0.2">
      <c r="C1625" s="323"/>
      <c r="D1625" s="323"/>
    </row>
    <row r="1626" spans="3:4" x14ac:dyDescent="0.2">
      <c r="C1626" s="323"/>
      <c r="D1626" s="323"/>
    </row>
    <row r="1627" spans="3:4" x14ac:dyDescent="0.2">
      <c r="C1627" s="323"/>
      <c r="D1627" s="323"/>
    </row>
    <row r="1628" spans="3:4" x14ac:dyDescent="0.2">
      <c r="C1628" s="323"/>
      <c r="D1628" s="323"/>
    </row>
    <row r="1629" spans="3:4" x14ac:dyDescent="0.2">
      <c r="C1629" s="323"/>
      <c r="D1629" s="323"/>
    </row>
    <row r="1630" spans="3:4" x14ac:dyDescent="0.2">
      <c r="C1630" s="323"/>
      <c r="D1630" s="323"/>
    </row>
    <row r="1631" spans="3:4" x14ac:dyDescent="0.2">
      <c r="C1631" s="323"/>
      <c r="D1631" s="323"/>
    </row>
    <row r="1632" spans="3:4" x14ac:dyDescent="0.2">
      <c r="C1632" s="323"/>
      <c r="D1632" s="323"/>
    </row>
    <row r="1633" spans="3:4" x14ac:dyDescent="0.2">
      <c r="C1633" s="323"/>
      <c r="D1633" s="323"/>
    </row>
    <row r="1634" spans="3:4" x14ac:dyDescent="0.2">
      <c r="C1634" s="323"/>
      <c r="D1634" s="323"/>
    </row>
    <row r="1635" spans="3:4" x14ac:dyDescent="0.2">
      <c r="C1635" s="323"/>
      <c r="D1635" s="323"/>
    </row>
    <row r="1636" spans="3:4" x14ac:dyDescent="0.2">
      <c r="C1636" s="323"/>
      <c r="D1636" s="323"/>
    </row>
    <row r="1637" spans="3:4" x14ac:dyDescent="0.2">
      <c r="C1637" s="323"/>
      <c r="D1637" s="323"/>
    </row>
    <row r="1638" spans="3:4" x14ac:dyDescent="0.2">
      <c r="C1638" s="323"/>
      <c r="D1638" s="323"/>
    </row>
    <row r="1639" spans="3:4" x14ac:dyDescent="0.2">
      <c r="C1639" s="323"/>
      <c r="D1639" s="323"/>
    </row>
    <row r="1640" spans="3:4" x14ac:dyDescent="0.2">
      <c r="C1640" s="323"/>
      <c r="D1640" s="323"/>
    </row>
    <row r="1641" spans="3:4" x14ac:dyDescent="0.2">
      <c r="C1641" s="323"/>
      <c r="D1641" s="323"/>
    </row>
    <row r="1642" spans="3:4" x14ac:dyDescent="0.2">
      <c r="C1642" s="323"/>
      <c r="D1642" s="323"/>
    </row>
    <row r="1643" spans="3:4" x14ac:dyDescent="0.2">
      <c r="C1643" s="323"/>
      <c r="D1643" s="323"/>
    </row>
    <row r="1644" spans="3:4" x14ac:dyDescent="0.2">
      <c r="C1644" s="323"/>
      <c r="D1644" s="323"/>
    </row>
    <row r="1645" spans="3:4" x14ac:dyDescent="0.2">
      <c r="C1645" s="323"/>
      <c r="D1645" s="323"/>
    </row>
    <row r="1646" spans="3:4" x14ac:dyDescent="0.2">
      <c r="C1646" s="323"/>
      <c r="D1646" s="323"/>
    </row>
    <row r="1647" spans="3:4" x14ac:dyDescent="0.2">
      <c r="C1647" s="323"/>
      <c r="D1647" s="323"/>
    </row>
    <row r="1648" spans="3:4" x14ac:dyDescent="0.2">
      <c r="C1648" s="323"/>
      <c r="D1648" s="323"/>
    </row>
    <row r="1649" spans="3:4" x14ac:dyDescent="0.2">
      <c r="C1649" s="323"/>
      <c r="D1649" s="323"/>
    </row>
    <row r="1650" spans="3:4" x14ac:dyDescent="0.2">
      <c r="C1650" s="323"/>
      <c r="D1650" s="323"/>
    </row>
    <row r="1651" spans="3:4" x14ac:dyDescent="0.2">
      <c r="C1651" s="323"/>
      <c r="D1651" s="323"/>
    </row>
    <row r="1652" spans="3:4" x14ac:dyDescent="0.2">
      <c r="C1652" s="323"/>
      <c r="D1652" s="323"/>
    </row>
    <row r="1653" spans="3:4" x14ac:dyDescent="0.2">
      <c r="C1653" s="323"/>
      <c r="D1653" s="323"/>
    </row>
    <row r="1654" spans="3:4" x14ac:dyDescent="0.2">
      <c r="C1654" s="323"/>
      <c r="D1654" s="323"/>
    </row>
    <row r="1655" spans="3:4" x14ac:dyDescent="0.2">
      <c r="C1655" s="323"/>
      <c r="D1655" s="323"/>
    </row>
    <row r="1656" spans="3:4" x14ac:dyDescent="0.2">
      <c r="C1656" s="323"/>
      <c r="D1656" s="323"/>
    </row>
    <row r="1657" spans="3:4" x14ac:dyDescent="0.2">
      <c r="C1657" s="323"/>
      <c r="D1657" s="323"/>
    </row>
    <row r="1658" spans="3:4" x14ac:dyDescent="0.2">
      <c r="C1658" s="323"/>
      <c r="D1658" s="323"/>
    </row>
    <row r="1659" spans="3:4" x14ac:dyDescent="0.2">
      <c r="C1659" s="323"/>
      <c r="D1659" s="323"/>
    </row>
    <row r="1660" spans="3:4" x14ac:dyDescent="0.2">
      <c r="C1660" s="323"/>
      <c r="D1660" s="323"/>
    </row>
    <row r="1661" spans="3:4" x14ac:dyDescent="0.2">
      <c r="C1661" s="323"/>
      <c r="D1661" s="323"/>
    </row>
    <row r="1662" spans="3:4" x14ac:dyDescent="0.2">
      <c r="C1662" s="323"/>
      <c r="D1662" s="323"/>
    </row>
    <row r="1663" spans="3:4" x14ac:dyDescent="0.2">
      <c r="C1663" s="323"/>
      <c r="D1663" s="323"/>
    </row>
    <row r="1664" spans="3:4" x14ac:dyDescent="0.2">
      <c r="C1664" s="323"/>
      <c r="D1664" s="323"/>
    </row>
    <row r="1665" spans="3:4" x14ac:dyDescent="0.2">
      <c r="C1665" s="323"/>
      <c r="D1665" s="323"/>
    </row>
    <row r="1666" spans="3:4" x14ac:dyDescent="0.2">
      <c r="C1666" s="323"/>
      <c r="D1666" s="323"/>
    </row>
    <row r="1667" spans="3:4" x14ac:dyDescent="0.2">
      <c r="C1667" s="323"/>
      <c r="D1667" s="323"/>
    </row>
    <row r="1668" spans="3:4" x14ac:dyDescent="0.2">
      <c r="C1668" s="323"/>
      <c r="D1668" s="323"/>
    </row>
    <row r="1669" spans="3:4" x14ac:dyDescent="0.2">
      <c r="C1669" s="323"/>
      <c r="D1669" s="323"/>
    </row>
    <row r="1670" spans="3:4" x14ac:dyDescent="0.2">
      <c r="C1670" s="323"/>
      <c r="D1670" s="323"/>
    </row>
    <row r="1671" spans="3:4" x14ac:dyDescent="0.2">
      <c r="C1671" s="323"/>
      <c r="D1671" s="323"/>
    </row>
    <row r="1672" spans="3:4" x14ac:dyDescent="0.2">
      <c r="C1672" s="323"/>
      <c r="D1672" s="323"/>
    </row>
    <row r="1673" spans="3:4" x14ac:dyDescent="0.2">
      <c r="C1673" s="323"/>
      <c r="D1673" s="323"/>
    </row>
    <row r="1674" spans="3:4" x14ac:dyDescent="0.2">
      <c r="C1674" s="323"/>
      <c r="D1674" s="323"/>
    </row>
    <row r="1675" spans="3:4" x14ac:dyDescent="0.2">
      <c r="C1675" s="323"/>
      <c r="D1675" s="323"/>
    </row>
    <row r="1676" spans="3:4" x14ac:dyDescent="0.2">
      <c r="C1676" s="323"/>
      <c r="D1676" s="323"/>
    </row>
    <row r="1677" spans="3:4" x14ac:dyDescent="0.2">
      <c r="C1677" s="323"/>
      <c r="D1677" s="323"/>
    </row>
    <row r="1678" spans="3:4" x14ac:dyDescent="0.2">
      <c r="C1678" s="323"/>
      <c r="D1678" s="323"/>
    </row>
    <row r="1679" spans="3:4" x14ac:dyDescent="0.2">
      <c r="C1679" s="323"/>
      <c r="D1679" s="323"/>
    </row>
    <row r="1680" spans="3:4" x14ac:dyDescent="0.2">
      <c r="C1680" s="323"/>
      <c r="D1680" s="323"/>
    </row>
    <row r="1681" spans="3:4" x14ac:dyDescent="0.2">
      <c r="C1681" s="323"/>
      <c r="D1681" s="323"/>
    </row>
    <row r="1682" spans="3:4" x14ac:dyDescent="0.2">
      <c r="C1682" s="323"/>
      <c r="D1682" s="323"/>
    </row>
    <row r="1683" spans="3:4" x14ac:dyDescent="0.2">
      <c r="C1683" s="323"/>
      <c r="D1683" s="323"/>
    </row>
    <row r="1684" spans="3:4" x14ac:dyDescent="0.2">
      <c r="C1684" s="323"/>
      <c r="D1684" s="323"/>
    </row>
    <row r="1685" spans="3:4" x14ac:dyDescent="0.2">
      <c r="C1685" s="323"/>
      <c r="D1685" s="323"/>
    </row>
    <row r="1686" spans="3:4" x14ac:dyDescent="0.2">
      <c r="C1686" s="323"/>
      <c r="D1686" s="323"/>
    </row>
    <row r="1687" spans="3:4" x14ac:dyDescent="0.2">
      <c r="C1687" s="323"/>
      <c r="D1687" s="323"/>
    </row>
    <row r="1688" spans="3:4" x14ac:dyDescent="0.2">
      <c r="C1688" s="323"/>
      <c r="D1688" s="323"/>
    </row>
    <row r="1689" spans="3:4" x14ac:dyDescent="0.2">
      <c r="C1689" s="323"/>
      <c r="D1689" s="323"/>
    </row>
    <row r="1690" spans="3:4" x14ac:dyDescent="0.2">
      <c r="C1690" s="323"/>
      <c r="D1690" s="323"/>
    </row>
    <row r="1691" spans="3:4" x14ac:dyDescent="0.2">
      <c r="C1691" s="323"/>
      <c r="D1691" s="323"/>
    </row>
    <row r="1692" spans="3:4" x14ac:dyDescent="0.2">
      <c r="C1692" s="323"/>
      <c r="D1692" s="323"/>
    </row>
    <row r="1693" spans="3:4" x14ac:dyDescent="0.2">
      <c r="C1693" s="323"/>
      <c r="D1693" s="323"/>
    </row>
    <row r="1694" spans="3:4" x14ac:dyDescent="0.2">
      <c r="C1694" s="323"/>
      <c r="D1694" s="323"/>
    </row>
    <row r="1695" spans="3:4" x14ac:dyDescent="0.2">
      <c r="C1695" s="323"/>
      <c r="D1695" s="323"/>
    </row>
    <row r="1696" spans="3:4" x14ac:dyDescent="0.2">
      <c r="C1696" s="323"/>
      <c r="D1696" s="323"/>
    </row>
    <row r="1697" spans="3:4" x14ac:dyDescent="0.2">
      <c r="C1697" s="323"/>
      <c r="D1697" s="323"/>
    </row>
    <row r="1698" spans="3:4" x14ac:dyDescent="0.2">
      <c r="C1698" s="323"/>
      <c r="D1698" s="323"/>
    </row>
    <row r="1699" spans="3:4" x14ac:dyDescent="0.2">
      <c r="C1699" s="323"/>
      <c r="D1699" s="323"/>
    </row>
    <row r="1700" spans="3:4" x14ac:dyDescent="0.2">
      <c r="C1700" s="323"/>
      <c r="D1700" s="323"/>
    </row>
    <row r="1701" spans="3:4" x14ac:dyDescent="0.2">
      <c r="C1701" s="323"/>
      <c r="D1701" s="323"/>
    </row>
    <row r="1702" spans="3:4" x14ac:dyDescent="0.2">
      <c r="C1702" s="323"/>
      <c r="D1702" s="323"/>
    </row>
    <row r="1703" spans="3:4" x14ac:dyDescent="0.2">
      <c r="C1703" s="323"/>
      <c r="D1703" s="323"/>
    </row>
    <row r="1704" spans="3:4" x14ac:dyDescent="0.2">
      <c r="C1704" s="323"/>
      <c r="D1704" s="323"/>
    </row>
    <row r="1705" spans="3:4" x14ac:dyDescent="0.2">
      <c r="C1705" s="323"/>
      <c r="D1705" s="323"/>
    </row>
    <row r="1706" spans="3:4" x14ac:dyDescent="0.2">
      <c r="C1706" s="323"/>
      <c r="D1706" s="323"/>
    </row>
    <row r="1707" spans="3:4" x14ac:dyDescent="0.2">
      <c r="C1707" s="323"/>
      <c r="D1707" s="323"/>
    </row>
    <row r="1708" spans="3:4" x14ac:dyDescent="0.2">
      <c r="C1708" s="323"/>
      <c r="D1708" s="323"/>
    </row>
    <row r="1709" spans="3:4" x14ac:dyDescent="0.2">
      <c r="C1709" s="323"/>
      <c r="D1709" s="323"/>
    </row>
    <row r="1710" spans="3:4" x14ac:dyDescent="0.2">
      <c r="C1710" s="323"/>
      <c r="D1710" s="323"/>
    </row>
    <row r="1711" spans="3:4" x14ac:dyDescent="0.2">
      <c r="C1711" s="323"/>
      <c r="D1711" s="323"/>
    </row>
    <row r="1712" spans="3:4" x14ac:dyDescent="0.2">
      <c r="C1712" s="323"/>
      <c r="D1712" s="323"/>
    </row>
    <row r="1713" spans="3:4" x14ac:dyDescent="0.2">
      <c r="C1713" s="323"/>
      <c r="D1713" s="323"/>
    </row>
    <row r="1714" spans="3:4" x14ac:dyDescent="0.2">
      <c r="C1714" s="323"/>
      <c r="D1714" s="323"/>
    </row>
    <row r="1715" spans="3:4" x14ac:dyDescent="0.2">
      <c r="C1715" s="323"/>
      <c r="D1715" s="323"/>
    </row>
    <row r="1716" spans="3:4" x14ac:dyDescent="0.2">
      <c r="C1716" s="323"/>
      <c r="D1716" s="323"/>
    </row>
    <row r="1717" spans="3:4" x14ac:dyDescent="0.2">
      <c r="C1717" s="323"/>
      <c r="D1717" s="323"/>
    </row>
    <row r="1718" spans="3:4" x14ac:dyDescent="0.2">
      <c r="C1718" s="323"/>
      <c r="D1718" s="323"/>
    </row>
    <row r="1719" spans="3:4" x14ac:dyDescent="0.2">
      <c r="C1719" s="323"/>
      <c r="D1719" s="323"/>
    </row>
    <row r="1720" spans="3:4" x14ac:dyDescent="0.2">
      <c r="C1720" s="323"/>
      <c r="D1720" s="323"/>
    </row>
    <row r="1721" spans="3:4" x14ac:dyDescent="0.2">
      <c r="C1721" s="323"/>
      <c r="D1721" s="323"/>
    </row>
    <row r="1722" spans="3:4" x14ac:dyDescent="0.2">
      <c r="C1722" s="323"/>
      <c r="D1722" s="323"/>
    </row>
    <row r="1723" spans="3:4" x14ac:dyDescent="0.2">
      <c r="C1723" s="323"/>
      <c r="D1723" s="323"/>
    </row>
    <row r="1724" spans="3:4" x14ac:dyDescent="0.2">
      <c r="C1724" s="323"/>
      <c r="D1724" s="323"/>
    </row>
    <row r="1725" spans="3:4" x14ac:dyDescent="0.2">
      <c r="C1725" s="323"/>
      <c r="D1725" s="323"/>
    </row>
    <row r="1726" spans="3:4" x14ac:dyDescent="0.2">
      <c r="C1726" s="323"/>
      <c r="D1726" s="323"/>
    </row>
    <row r="1727" spans="3:4" x14ac:dyDescent="0.2">
      <c r="C1727" s="323"/>
      <c r="D1727" s="323"/>
    </row>
    <row r="1728" spans="3:4" x14ac:dyDescent="0.2">
      <c r="C1728" s="323"/>
      <c r="D1728" s="323"/>
    </row>
    <row r="1729" spans="3:4" x14ac:dyDescent="0.2">
      <c r="C1729" s="323"/>
      <c r="D1729" s="323"/>
    </row>
    <row r="1730" spans="3:4" x14ac:dyDescent="0.2">
      <c r="C1730" s="323"/>
      <c r="D1730" s="323"/>
    </row>
    <row r="1731" spans="3:4" x14ac:dyDescent="0.2">
      <c r="C1731" s="323"/>
      <c r="D1731" s="323"/>
    </row>
    <row r="1732" spans="3:4" x14ac:dyDescent="0.2">
      <c r="C1732" s="323"/>
      <c r="D1732" s="323"/>
    </row>
    <row r="1733" spans="3:4" x14ac:dyDescent="0.2">
      <c r="C1733" s="323"/>
      <c r="D1733" s="323"/>
    </row>
    <row r="1734" spans="3:4" x14ac:dyDescent="0.2">
      <c r="C1734" s="323"/>
      <c r="D1734" s="323"/>
    </row>
    <row r="1735" spans="3:4" x14ac:dyDescent="0.2">
      <c r="C1735" s="323"/>
      <c r="D1735" s="323"/>
    </row>
    <row r="1736" spans="3:4" x14ac:dyDescent="0.2">
      <c r="C1736" s="323"/>
      <c r="D1736" s="323"/>
    </row>
    <row r="1737" spans="3:4" x14ac:dyDescent="0.2">
      <c r="C1737" s="323"/>
      <c r="D1737" s="323"/>
    </row>
    <row r="1738" spans="3:4" x14ac:dyDescent="0.2">
      <c r="C1738" s="323"/>
      <c r="D1738" s="323"/>
    </row>
    <row r="1739" spans="3:4" x14ac:dyDescent="0.2">
      <c r="C1739" s="323"/>
      <c r="D1739" s="323"/>
    </row>
    <row r="1740" spans="3:4" x14ac:dyDescent="0.2">
      <c r="C1740" s="323"/>
      <c r="D1740" s="323"/>
    </row>
    <row r="1741" spans="3:4" x14ac:dyDescent="0.2">
      <c r="C1741" s="323"/>
      <c r="D1741" s="323"/>
    </row>
    <row r="1742" spans="3:4" x14ac:dyDescent="0.2">
      <c r="C1742" s="323"/>
      <c r="D1742" s="323"/>
    </row>
    <row r="1743" spans="3:4" x14ac:dyDescent="0.2">
      <c r="C1743" s="323"/>
      <c r="D1743" s="323"/>
    </row>
    <row r="1744" spans="3:4" x14ac:dyDescent="0.2">
      <c r="C1744" s="323"/>
      <c r="D1744" s="323"/>
    </row>
    <row r="1745" spans="3:4" x14ac:dyDescent="0.2">
      <c r="C1745" s="323"/>
      <c r="D1745" s="323"/>
    </row>
    <row r="1746" spans="3:4" x14ac:dyDescent="0.2">
      <c r="C1746" s="323"/>
      <c r="D1746" s="323"/>
    </row>
    <row r="1747" spans="3:4" x14ac:dyDescent="0.2">
      <c r="C1747" s="323"/>
      <c r="D1747" s="323"/>
    </row>
    <row r="1748" spans="3:4" x14ac:dyDescent="0.2">
      <c r="C1748" s="323"/>
      <c r="D1748" s="323"/>
    </row>
    <row r="1749" spans="3:4" x14ac:dyDescent="0.2">
      <c r="C1749" s="323"/>
      <c r="D1749" s="323"/>
    </row>
    <row r="1750" spans="3:4" x14ac:dyDescent="0.2">
      <c r="C1750" s="323"/>
      <c r="D1750" s="323"/>
    </row>
    <row r="1751" spans="3:4" x14ac:dyDescent="0.2">
      <c r="C1751" s="323"/>
      <c r="D1751" s="323"/>
    </row>
    <row r="1752" spans="3:4" x14ac:dyDescent="0.2">
      <c r="C1752" s="323"/>
      <c r="D1752" s="323"/>
    </row>
    <row r="1753" spans="3:4" x14ac:dyDescent="0.2">
      <c r="C1753" s="323"/>
      <c r="D1753" s="323"/>
    </row>
    <row r="1754" spans="3:4" x14ac:dyDescent="0.2">
      <c r="C1754" s="323"/>
      <c r="D1754" s="323"/>
    </row>
    <row r="1755" spans="3:4" x14ac:dyDescent="0.2">
      <c r="C1755" s="323"/>
      <c r="D1755" s="323"/>
    </row>
    <row r="1756" spans="3:4" x14ac:dyDescent="0.2">
      <c r="C1756" s="323"/>
      <c r="D1756" s="323"/>
    </row>
    <row r="1757" spans="3:4" x14ac:dyDescent="0.2">
      <c r="C1757" s="323"/>
      <c r="D1757" s="323"/>
    </row>
    <row r="1758" spans="3:4" x14ac:dyDescent="0.2">
      <c r="C1758" s="323"/>
      <c r="D1758" s="323"/>
    </row>
    <row r="1759" spans="3:4" x14ac:dyDescent="0.2">
      <c r="C1759" s="323"/>
      <c r="D1759" s="323"/>
    </row>
    <row r="1760" spans="3:4" x14ac:dyDescent="0.2">
      <c r="C1760" s="323"/>
      <c r="D1760" s="323"/>
    </row>
    <row r="1761" spans="3:4" x14ac:dyDescent="0.2">
      <c r="C1761" s="323"/>
      <c r="D1761" s="323"/>
    </row>
    <row r="1762" spans="3:4" x14ac:dyDescent="0.2">
      <c r="C1762" s="323"/>
      <c r="D1762" s="323"/>
    </row>
    <row r="1763" spans="3:4" x14ac:dyDescent="0.2">
      <c r="C1763" s="323"/>
      <c r="D1763" s="323"/>
    </row>
    <row r="1764" spans="3:4" x14ac:dyDescent="0.2">
      <c r="C1764" s="323"/>
      <c r="D1764" s="323"/>
    </row>
    <row r="1765" spans="3:4" x14ac:dyDescent="0.2">
      <c r="C1765" s="323"/>
      <c r="D1765" s="323"/>
    </row>
    <row r="1766" spans="3:4" x14ac:dyDescent="0.2">
      <c r="C1766" s="323"/>
      <c r="D1766" s="323"/>
    </row>
    <row r="1767" spans="3:4" x14ac:dyDescent="0.2">
      <c r="C1767" s="323"/>
      <c r="D1767" s="323"/>
    </row>
    <row r="1768" spans="3:4" x14ac:dyDescent="0.2">
      <c r="C1768" s="323"/>
      <c r="D1768" s="323"/>
    </row>
    <row r="1769" spans="3:4" x14ac:dyDescent="0.2">
      <c r="C1769" s="323"/>
      <c r="D1769" s="323"/>
    </row>
    <row r="1770" spans="3:4" x14ac:dyDescent="0.2">
      <c r="C1770" s="323"/>
      <c r="D1770" s="323"/>
    </row>
    <row r="1771" spans="3:4" x14ac:dyDescent="0.2">
      <c r="C1771" s="323"/>
      <c r="D1771" s="323"/>
    </row>
    <row r="1772" spans="3:4" x14ac:dyDescent="0.2">
      <c r="C1772" s="323"/>
      <c r="D1772" s="323"/>
    </row>
    <row r="1773" spans="3:4" x14ac:dyDescent="0.2">
      <c r="C1773" s="323"/>
      <c r="D1773" s="323"/>
    </row>
    <row r="1774" spans="3:4" x14ac:dyDescent="0.2">
      <c r="C1774" s="323"/>
      <c r="D1774" s="323"/>
    </row>
    <row r="1775" spans="3:4" x14ac:dyDescent="0.2">
      <c r="C1775" s="323"/>
      <c r="D1775" s="323"/>
    </row>
    <row r="1776" spans="3:4" x14ac:dyDescent="0.2">
      <c r="C1776" s="323"/>
      <c r="D1776" s="323"/>
    </row>
    <row r="1777" spans="3:4" x14ac:dyDescent="0.2">
      <c r="C1777" s="323"/>
      <c r="D1777" s="323"/>
    </row>
    <row r="1778" spans="3:4" x14ac:dyDescent="0.2">
      <c r="C1778" s="323"/>
      <c r="D1778" s="323"/>
    </row>
    <row r="1779" spans="3:4" x14ac:dyDescent="0.2">
      <c r="C1779" s="323"/>
      <c r="D1779" s="323"/>
    </row>
    <row r="1780" spans="3:4" x14ac:dyDescent="0.2">
      <c r="C1780" s="323"/>
      <c r="D1780" s="323"/>
    </row>
    <row r="1781" spans="3:4" x14ac:dyDescent="0.2">
      <c r="C1781" s="323"/>
      <c r="D1781" s="323"/>
    </row>
    <row r="1782" spans="3:4" x14ac:dyDescent="0.2">
      <c r="C1782" s="323"/>
      <c r="D1782" s="323"/>
    </row>
    <row r="1783" spans="3:4" x14ac:dyDescent="0.2">
      <c r="C1783" s="323"/>
      <c r="D1783" s="323"/>
    </row>
    <row r="1784" spans="3:4" x14ac:dyDescent="0.2">
      <c r="C1784" s="323"/>
      <c r="D1784" s="323"/>
    </row>
    <row r="1785" spans="3:4" x14ac:dyDescent="0.2">
      <c r="C1785" s="323"/>
      <c r="D1785" s="323"/>
    </row>
    <row r="1786" spans="3:4" x14ac:dyDescent="0.2">
      <c r="C1786" s="323"/>
      <c r="D1786" s="323"/>
    </row>
    <row r="1787" spans="3:4" x14ac:dyDescent="0.2">
      <c r="C1787" s="323"/>
      <c r="D1787" s="323"/>
    </row>
    <row r="1788" spans="3:4" x14ac:dyDescent="0.2">
      <c r="C1788" s="323"/>
      <c r="D1788" s="323"/>
    </row>
    <row r="1789" spans="3:4" x14ac:dyDescent="0.2">
      <c r="C1789" s="323"/>
      <c r="D1789" s="323"/>
    </row>
    <row r="1790" spans="3:4" x14ac:dyDescent="0.2">
      <c r="C1790" s="323"/>
      <c r="D1790" s="323"/>
    </row>
    <row r="1791" spans="3:4" x14ac:dyDescent="0.2">
      <c r="C1791" s="323"/>
      <c r="D1791" s="323"/>
    </row>
    <row r="1792" spans="3:4" x14ac:dyDescent="0.2">
      <c r="C1792" s="323"/>
      <c r="D1792" s="323"/>
    </row>
    <row r="1793" spans="3:4" x14ac:dyDescent="0.2">
      <c r="C1793" s="323"/>
      <c r="D1793" s="323"/>
    </row>
    <row r="1794" spans="3:4" x14ac:dyDescent="0.2">
      <c r="C1794" s="323"/>
      <c r="D1794" s="323"/>
    </row>
    <row r="1795" spans="3:4" x14ac:dyDescent="0.2">
      <c r="C1795" s="323"/>
      <c r="D1795" s="323"/>
    </row>
    <row r="1796" spans="3:4" x14ac:dyDescent="0.2">
      <c r="C1796" s="323"/>
      <c r="D1796" s="323"/>
    </row>
    <row r="1797" spans="3:4" x14ac:dyDescent="0.2">
      <c r="C1797" s="323"/>
      <c r="D1797" s="323"/>
    </row>
    <row r="1798" spans="3:4" x14ac:dyDescent="0.2">
      <c r="C1798" s="323"/>
      <c r="D1798" s="323"/>
    </row>
    <row r="1799" spans="3:4" x14ac:dyDescent="0.2">
      <c r="C1799" s="323"/>
      <c r="D1799" s="323"/>
    </row>
    <row r="1800" spans="3:4" x14ac:dyDescent="0.2">
      <c r="C1800" s="323"/>
      <c r="D1800" s="323"/>
    </row>
    <row r="1801" spans="3:4" x14ac:dyDescent="0.2">
      <c r="C1801" s="323"/>
      <c r="D1801" s="323"/>
    </row>
    <row r="1802" spans="3:4" x14ac:dyDescent="0.2">
      <c r="C1802" s="323"/>
      <c r="D1802" s="323"/>
    </row>
    <row r="1803" spans="3:4" x14ac:dyDescent="0.2">
      <c r="C1803" s="323"/>
      <c r="D1803" s="323"/>
    </row>
    <row r="1804" spans="3:4" x14ac:dyDescent="0.2">
      <c r="C1804" s="323"/>
      <c r="D1804" s="323"/>
    </row>
    <row r="1805" spans="3:4" x14ac:dyDescent="0.2">
      <c r="C1805" s="323"/>
      <c r="D1805" s="323"/>
    </row>
    <row r="1806" spans="3:4" x14ac:dyDescent="0.2">
      <c r="C1806" s="323"/>
      <c r="D1806" s="323"/>
    </row>
    <row r="1807" spans="3:4" x14ac:dyDescent="0.2">
      <c r="C1807" s="323"/>
      <c r="D1807" s="323"/>
    </row>
    <row r="1808" spans="3:4" x14ac:dyDescent="0.2">
      <c r="C1808" s="323"/>
      <c r="D1808" s="323"/>
    </row>
    <row r="1809" spans="3:4" x14ac:dyDescent="0.2">
      <c r="C1809" s="323"/>
      <c r="D1809" s="323"/>
    </row>
    <row r="1810" spans="3:4" x14ac:dyDescent="0.2">
      <c r="C1810" s="323"/>
      <c r="D1810" s="323"/>
    </row>
    <row r="1811" spans="3:4" x14ac:dyDescent="0.2">
      <c r="C1811" s="323"/>
      <c r="D1811" s="323"/>
    </row>
    <row r="1812" spans="3:4" x14ac:dyDescent="0.2">
      <c r="C1812" s="323"/>
      <c r="D1812" s="323"/>
    </row>
    <row r="1813" spans="3:4" x14ac:dyDescent="0.2">
      <c r="C1813" s="323"/>
      <c r="D1813" s="323"/>
    </row>
    <row r="1814" spans="3:4" x14ac:dyDescent="0.2">
      <c r="C1814" s="323"/>
      <c r="D1814" s="323"/>
    </row>
    <row r="1815" spans="3:4" x14ac:dyDescent="0.2">
      <c r="C1815" s="323"/>
      <c r="D1815" s="323"/>
    </row>
    <row r="1816" spans="3:4" x14ac:dyDescent="0.2">
      <c r="C1816" s="323"/>
      <c r="D1816" s="323"/>
    </row>
    <row r="1817" spans="3:4" x14ac:dyDescent="0.2">
      <c r="C1817" s="323"/>
      <c r="D1817" s="323"/>
    </row>
    <row r="1818" spans="3:4" x14ac:dyDescent="0.2">
      <c r="C1818" s="323"/>
      <c r="D1818" s="323"/>
    </row>
    <row r="1819" spans="3:4" x14ac:dyDescent="0.2">
      <c r="C1819" s="323"/>
      <c r="D1819" s="323"/>
    </row>
    <row r="1820" spans="3:4" x14ac:dyDescent="0.2">
      <c r="C1820" s="323"/>
      <c r="D1820" s="323"/>
    </row>
    <row r="1821" spans="3:4" x14ac:dyDescent="0.2">
      <c r="C1821" s="323"/>
      <c r="D1821" s="323"/>
    </row>
    <row r="1822" spans="3:4" x14ac:dyDescent="0.2">
      <c r="C1822" s="323"/>
      <c r="D1822" s="323"/>
    </row>
    <row r="1823" spans="3:4" x14ac:dyDescent="0.2">
      <c r="C1823" s="323"/>
      <c r="D1823" s="323"/>
    </row>
    <row r="1824" spans="3:4" x14ac:dyDescent="0.2">
      <c r="C1824" s="323"/>
      <c r="D1824" s="323"/>
    </row>
    <row r="1825" spans="3:4" x14ac:dyDescent="0.2">
      <c r="C1825" s="323"/>
      <c r="D1825" s="323"/>
    </row>
    <row r="1826" spans="3:4" x14ac:dyDescent="0.2">
      <c r="C1826" s="323"/>
      <c r="D1826" s="323"/>
    </row>
    <row r="1827" spans="3:4" x14ac:dyDescent="0.2">
      <c r="C1827" s="323"/>
      <c r="D1827" s="323"/>
    </row>
    <row r="1828" spans="3:4" x14ac:dyDescent="0.2">
      <c r="C1828" s="323"/>
      <c r="D1828" s="323"/>
    </row>
    <row r="1829" spans="3:4" x14ac:dyDescent="0.2">
      <c r="C1829" s="323"/>
      <c r="D1829" s="323"/>
    </row>
    <row r="1830" spans="3:4" x14ac:dyDescent="0.2">
      <c r="C1830" s="323"/>
      <c r="D1830" s="323"/>
    </row>
    <row r="1831" spans="3:4" x14ac:dyDescent="0.2">
      <c r="C1831" s="323"/>
      <c r="D1831" s="323"/>
    </row>
    <row r="1832" spans="3:4" x14ac:dyDescent="0.2">
      <c r="C1832" s="323"/>
      <c r="D1832" s="323"/>
    </row>
    <row r="1833" spans="3:4" x14ac:dyDescent="0.2">
      <c r="C1833" s="323"/>
      <c r="D1833" s="323"/>
    </row>
    <row r="1834" spans="3:4" x14ac:dyDescent="0.2">
      <c r="C1834" s="323"/>
      <c r="D1834" s="323"/>
    </row>
    <row r="1835" spans="3:4" x14ac:dyDescent="0.2">
      <c r="C1835" s="323"/>
      <c r="D1835" s="323"/>
    </row>
    <row r="1836" spans="3:4" x14ac:dyDescent="0.2">
      <c r="C1836" s="323"/>
      <c r="D1836" s="323"/>
    </row>
    <row r="1837" spans="3:4" x14ac:dyDescent="0.2">
      <c r="C1837" s="323"/>
      <c r="D1837" s="323"/>
    </row>
    <row r="1838" spans="3:4" x14ac:dyDescent="0.2">
      <c r="C1838" s="323"/>
      <c r="D1838" s="323"/>
    </row>
    <row r="1839" spans="3:4" x14ac:dyDescent="0.2">
      <c r="C1839" s="323"/>
      <c r="D1839" s="323"/>
    </row>
    <row r="1840" spans="3:4" x14ac:dyDescent="0.2">
      <c r="C1840" s="323"/>
      <c r="D1840" s="323"/>
    </row>
    <row r="1841" spans="3:4" x14ac:dyDescent="0.2">
      <c r="C1841" s="323"/>
      <c r="D1841" s="323"/>
    </row>
    <row r="1842" spans="3:4" x14ac:dyDescent="0.2">
      <c r="C1842" s="323"/>
      <c r="D1842" s="323"/>
    </row>
    <row r="1843" spans="3:4" x14ac:dyDescent="0.2">
      <c r="C1843" s="323"/>
      <c r="D1843" s="323"/>
    </row>
    <row r="1844" spans="3:4" x14ac:dyDescent="0.2">
      <c r="C1844" s="323"/>
      <c r="D1844" s="323"/>
    </row>
    <row r="1845" spans="3:4" x14ac:dyDescent="0.2">
      <c r="C1845" s="323"/>
      <c r="D1845" s="323"/>
    </row>
    <row r="1846" spans="3:4" x14ac:dyDescent="0.2">
      <c r="C1846" s="323"/>
      <c r="D1846" s="323"/>
    </row>
    <row r="1847" spans="3:4" x14ac:dyDescent="0.2">
      <c r="C1847" s="323"/>
      <c r="D1847" s="323"/>
    </row>
    <row r="1848" spans="3:4" x14ac:dyDescent="0.2">
      <c r="C1848" s="323"/>
      <c r="D1848" s="323"/>
    </row>
    <row r="1849" spans="3:4" x14ac:dyDescent="0.2">
      <c r="C1849" s="323"/>
      <c r="D1849" s="323"/>
    </row>
    <row r="1850" spans="3:4" x14ac:dyDescent="0.2">
      <c r="C1850" s="323"/>
      <c r="D1850" s="323"/>
    </row>
    <row r="1851" spans="3:4" x14ac:dyDescent="0.2">
      <c r="C1851" s="323"/>
      <c r="D1851" s="323"/>
    </row>
    <row r="1852" spans="3:4" x14ac:dyDescent="0.2">
      <c r="C1852" s="323"/>
      <c r="D1852" s="323"/>
    </row>
    <row r="1853" spans="3:4" x14ac:dyDescent="0.2">
      <c r="C1853" s="323"/>
      <c r="D1853" s="323"/>
    </row>
    <row r="1854" spans="3:4" x14ac:dyDescent="0.2">
      <c r="C1854" s="323"/>
      <c r="D1854" s="323"/>
    </row>
    <row r="1855" spans="3:4" x14ac:dyDescent="0.2">
      <c r="C1855" s="323"/>
      <c r="D1855" s="323"/>
    </row>
    <row r="1856" spans="3:4" x14ac:dyDescent="0.2">
      <c r="C1856" s="323"/>
      <c r="D1856" s="323"/>
    </row>
    <row r="1857" spans="3:4" x14ac:dyDescent="0.2">
      <c r="C1857" s="323"/>
      <c r="D1857" s="323"/>
    </row>
    <row r="1858" spans="3:4" x14ac:dyDescent="0.2">
      <c r="C1858" s="323"/>
      <c r="D1858" s="323"/>
    </row>
    <row r="1859" spans="3:4" x14ac:dyDescent="0.2">
      <c r="C1859" s="323"/>
      <c r="D1859" s="323"/>
    </row>
    <row r="1860" spans="3:4" x14ac:dyDescent="0.2">
      <c r="C1860" s="323"/>
      <c r="D1860" s="323"/>
    </row>
    <row r="1861" spans="3:4" x14ac:dyDescent="0.2">
      <c r="C1861" s="323"/>
      <c r="D1861" s="323"/>
    </row>
    <row r="1862" spans="3:4" x14ac:dyDescent="0.2">
      <c r="C1862" s="323"/>
      <c r="D1862" s="323"/>
    </row>
    <row r="1863" spans="3:4" x14ac:dyDescent="0.2">
      <c r="C1863" s="323"/>
      <c r="D1863" s="323"/>
    </row>
    <row r="1864" spans="3:4" x14ac:dyDescent="0.2">
      <c r="C1864" s="323"/>
      <c r="D1864" s="323"/>
    </row>
    <row r="1865" spans="3:4" x14ac:dyDescent="0.2">
      <c r="C1865" s="323"/>
      <c r="D1865" s="323"/>
    </row>
    <row r="1866" spans="3:4" x14ac:dyDescent="0.2">
      <c r="C1866" s="323"/>
      <c r="D1866" s="323"/>
    </row>
    <row r="1867" spans="3:4" x14ac:dyDescent="0.2">
      <c r="C1867" s="323"/>
      <c r="D1867" s="323"/>
    </row>
    <row r="1868" spans="3:4" x14ac:dyDescent="0.2">
      <c r="C1868" s="323"/>
      <c r="D1868" s="323"/>
    </row>
    <row r="1869" spans="3:4" x14ac:dyDescent="0.2">
      <c r="C1869" s="323"/>
      <c r="D1869" s="323"/>
    </row>
    <row r="1870" spans="3:4" x14ac:dyDescent="0.2">
      <c r="C1870" s="323"/>
      <c r="D1870" s="323"/>
    </row>
    <row r="1871" spans="3:4" x14ac:dyDescent="0.2">
      <c r="C1871" s="323"/>
      <c r="D1871" s="323"/>
    </row>
    <row r="1872" spans="3:4" x14ac:dyDescent="0.2">
      <c r="C1872" s="323"/>
      <c r="D1872" s="323"/>
    </row>
    <row r="1873" spans="3:4" x14ac:dyDescent="0.2">
      <c r="C1873" s="323"/>
      <c r="D1873" s="323"/>
    </row>
    <row r="1874" spans="3:4" x14ac:dyDescent="0.2">
      <c r="C1874" s="323"/>
      <c r="D1874" s="323"/>
    </row>
    <row r="1875" spans="3:4" x14ac:dyDescent="0.2">
      <c r="C1875" s="323"/>
      <c r="D1875" s="323"/>
    </row>
    <row r="1876" spans="3:4" x14ac:dyDescent="0.2">
      <c r="C1876" s="323"/>
      <c r="D1876" s="323"/>
    </row>
    <row r="1877" spans="3:4" x14ac:dyDescent="0.2">
      <c r="C1877" s="323"/>
      <c r="D1877" s="323"/>
    </row>
    <row r="1878" spans="3:4" x14ac:dyDescent="0.2">
      <c r="C1878" s="323"/>
      <c r="D1878" s="323"/>
    </row>
    <row r="1879" spans="3:4" x14ac:dyDescent="0.2">
      <c r="C1879" s="323"/>
      <c r="D1879" s="323"/>
    </row>
    <row r="1880" spans="3:4" x14ac:dyDescent="0.2">
      <c r="C1880" s="323"/>
      <c r="D1880" s="323"/>
    </row>
    <row r="1881" spans="3:4" x14ac:dyDescent="0.2">
      <c r="C1881" s="323"/>
      <c r="D1881" s="323"/>
    </row>
    <row r="1882" spans="3:4" x14ac:dyDescent="0.2">
      <c r="C1882" s="323"/>
      <c r="D1882" s="323"/>
    </row>
    <row r="1883" spans="3:4" x14ac:dyDescent="0.2">
      <c r="C1883" s="323"/>
      <c r="D1883" s="323"/>
    </row>
    <row r="1884" spans="3:4" x14ac:dyDescent="0.2">
      <c r="C1884" s="323"/>
      <c r="D1884" s="323"/>
    </row>
    <row r="1885" spans="3:4" x14ac:dyDescent="0.2">
      <c r="C1885" s="323"/>
      <c r="D1885" s="323"/>
    </row>
    <row r="1886" spans="3:4" x14ac:dyDescent="0.2">
      <c r="C1886" s="323"/>
      <c r="D1886" s="323"/>
    </row>
    <row r="1887" spans="3:4" x14ac:dyDescent="0.2">
      <c r="C1887" s="323"/>
      <c r="D1887" s="323"/>
    </row>
    <row r="1888" spans="3:4" x14ac:dyDescent="0.2">
      <c r="C1888" s="323"/>
      <c r="D1888" s="323"/>
    </row>
    <row r="1889" spans="3:4" x14ac:dyDescent="0.2">
      <c r="C1889" s="323"/>
      <c r="D1889" s="323"/>
    </row>
    <row r="1890" spans="3:4" x14ac:dyDescent="0.2">
      <c r="C1890" s="323"/>
      <c r="D1890" s="323"/>
    </row>
    <row r="1891" spans="3:4" x14ac:dyDescent="0.2">
      <c r="C1891" s="323"/>
      <c r="D1891" s="323"/>
    </row>
    <row r="1892" spans="3:4" x14ac:dyDescent="0.2">
      <c r="C1892" s="323"/>
      <c r="D1892" s="323"/>
    </row>
    <row r="1893" spans="3:4" x14ac:dyDescent="0.2">
      <c r="C1893" s="323"/>
      <c r="D1893" s="323"/>
    </row>
    <row r="1894" spans="3:4" x14ac:dyDescent="0.2">
      <c r="C1894" s="323"/>
      <c r="D1894" s="323"/>
    </row>
    <row r="1895" spans="3:4" x14ac:dyDescent="0.2">
      <c r="C1895" s="323"/>
      <c r="D1895" s="323"/>
    </row>
    <row r="1896" spans="3:4" x14ac:dyDescent="0.2">
      <c r="C1896" s="323"/>
      <c r="D1896" s="323"/>
    </row>
    <row r="1897" spans="3:4" x14ac:dyDescent="0.2">
      <c r="C1897" s="323"/>
      <c r="D1897" s="323"/>
    </row>
    <row r="1898" spans="3:4" x14ac:dyDescent="0.2">
      <c r="C1898" s="323"/>
      <c r="D1898" s="323"/>
    </row>
    <row r="1899" spans="3:4" x14ac:dyDescent="0.2">
      <c r="C1899" s="323"/>
      <c r="D1899" s="323"/>
    </row>
    <row r="1900" spans="3:4" x14ac:dyDescent="0.2">
      <c r="C1900" s="323"/>
      <c r="D1900" s="323"/>
    </row>
    <row r="1901" spans="3:4" x14ac:dyDescent="0.2">
      <c r="C1901" s="323"/>
      <c r="D1901" s="323"/>
    </row>
    <row r="1902" spans="3:4" x14ac:dyDescent="0.2">
      <c r="C1902" s="323"/>
      <c r="D1902" s="323"/>
    </row>
    <row r="1903" spans="3:4" x14ac:dyDescent="0.2">
      <c r="C1903" s="323"/>
      <c r="D1903" s="323"/>
    </row>
    <row r="1904" spans="3:4" x14ac:dyDescent="0.2">
      <c r="C1904" s="323"/>
      <c r="D1904" s="323"/>
    </row>
    <row r="1905" spans="3:4" x14ac:dyDescent="0.2">
      <c r="C1905" s="323"/>
      <c r="D1905" s="323"/>
    </row>
    <row r="1906" spans="3:4" x14ac:dyDescent="0.2">
      <c r="C1906" s="323"/>
      <c r="D1906" s="323"/>
    </row>
    <row r="1907" spans="3:4" x14ac:dyDescent="0.2">
      <c r="C1907" s="323"/>
      <c r="D1907" s="323"/>
    </row>
    <row r="1908" spans="3:4" x14ac:dyDescent="0.2">
      <c r="C1908" s="323"/>
      <c r="D1908" s="323"/>
    </row>
    <row r="1909" spans="3:4" x14ac:dyDescent="0.2">
      <c r="C1909" s="323"/>
      <c r="D1909" s="323"/>
    </row>
    <row r="1910" spans="3:4" x14ac:dyDescent="0.2">
      <c r="C1910" s="323"/>
      <c r="D1910" s="323"/>
    </row>
    <row r="1911" spans="3:4" x14ac:dyDescent="0.2">
      <c r="C1911" s="323"/>
      <c r="D1911" s="323"/>
    </row>
    <row r="1912" spans="3:4" x14ac:dyDescent="0.2">
      <c r="C1912" s="323"/>
      <c r="D1912" s="323"/>
    </row>
    <row r="1913" spans="3:4" x14ac:dyDescent="0.2">
      <c r="C1913" s="323"/>
      <c r="D1913" s="323"/>
    </row>
    <row r="1914" spans="3:4" x14ac:dyDescent="0.2">
      <c r="C1914" s="323"/>
      <c r="D1914" s="323"/>
    </row>
    <row r="1915" spans="3:4" x14ac:dyDescent="0.2">
      <c r="C1915" s="323"/>
      <c r="D1915" s="323"/>
    </row>
    <row r="1916" spans="3:4" x14ac:dyDescent="0.2">
      <c r="C1916" s="323"/>
      <c r="D1916" s="323"/>
    </row>
    <row r="1917" spans="3:4" x14ac:dyDescent="0.2">
      <c r="C1917" s="323"/>
      <c r="D1917" s="323"/>
    </row>
    <row r="1918" spans="3:4" x14ac:dyDescent="0.2">
      <c r="C1918" s="323"/>
      <c r="D1918" s="323"/>
    </row>
    <row r="1919" spans="3:4" x14ac:dyDescent="0.2">
      <c r="C1919" s="323"/>
      <c r="D1919" s="323"/>
    </row>
    <row r="1920" spans="3:4" x14ac:dyDescent="0.2">
      <c r="C1920" s="323"/>
      <c r="D1920" s="323"/>
    </row>
    <row r="1921" spans="3:4" x14ac:dyDescent="0.2">
      <c r="C1921" s="323"/>
      <c r="D1921" s="323"/>
    </row>
    <row r="1922" spans="3:4" x14ac:dyDescent="0.2">
      <c r="C1922" s="323"/>
      <c r="D1922" s="323"/>
    </row>
    <row r="1923" spans="3:4" x14ac:dyDescent="0.2">
      <c r="C1923" s="323"/>
      <c r="D1923" s="323"/>
    </row>
    <row r="1924" spans="3:4" x14ac:dyDescent="0.2">
      <c r="C1924" s="323"/>
      <c r="D1924" s="323"/>
    </row>
    <row r="1925" spans="3:4" x14ac:dyDescent="0.2">
      <c r="C1925" s="323"/>
      <c r="D1925" s="323"/>
    </row>
    <row r="1926" spans="3:4" x14ac:dyDescent="0.2">
      <c r="C1926" s="323"/>
      <c r="D1926" s="323"/>
    </row>
    <row r="1927" spans="3:4" x14ac:dyDescent="0.2">
      <c r="C1927" s="323"/>
      <c r="D1927" s="323"/>
    </row>
    <row r="1928" spans="3:4" x14ac:dyDescent="0.2">
      <c r="C1928" s="323"/>
      <c r="D1928" s="323"/>
    </row>
    <row r="1929" spans="3:4" x14ac:dyDescent="0.2">
      <c r="C1929" s="323"/>
      <c r="D1929" s="323"/>
    </row>
    <row r="1930" spans="3:4" x14ac:dyDescent="0.2">
      <c r="C1930" s="323"/>
      <c r="D1930" s="323"/>
    </row>
    <row r="1931" spans="3:4" x14ac:dyDescent="0.2">
      <c r="C1931" s="323"/>
      <c r="D1931" s="323"/>
    </row>
    <row r="1932" spans="3:4" x14ac:dyDescent="0.2">
      <c r="C1932" s="323"/>
      <c r="D1932" s="323"/>
    </row>
    <row r="1933" spans="3:4" x14ac:dyDescent="0.2">
      <c r="C1933" s="323"/>
      <c r="D1933" s="323"/>
    </row>
    <row r="1934" spans="3:4" x14ac:dyDescent="0.2">
      <c r="C1934" s="323"/>
      <c r="D1934" s="323"/>
    </row>
    <row r="1935" spans="3:4" x14ac:dyDescent="0.2">
      <c r="C1935" s="323"/>
      <c r="D1935" s="323"/>
    </row>
    <row r="1936" spans="3:4" x14ac:dyDescent="0.2">
      <c r="C1936" s="323"/>
      <c r="D1936" s="323"/>
    </row>
    <row r="1937" spans="3:4" x14ac:dyDescent="0.2">
      <c r="C1937" s="323"/>
      <c r="D1937" s="323"/>
    </row>
    <row r="1938" spans="3:4" x14ac:dyDescent="0.2">
      <c r="C1938" s="323"/>
      <c r="D1938" s="323"/>
    </row>
    <row r="1939" spans="3:4" x14ac:dyDescent="0.2">
      <c r="C1939" s="323"/>
      <c r="D1939" s="323"/>
    </row>
    <row r="1940" spans="3:4" x14ac:dyDescent="0.2">
      <c r="C1940" s="323"/>
      <c r="D1940" s="323"/>
    </row>
    <row r="1941" spans="3:4" x14ac:dyDescent="0.2">
      <c r="C1941" s="323"/>
      <c r="D1941" s="323"/>
    </row>
    <row r="1942" spans="3:4" x14ac:dyDescent="0.2">
      <c r="C1942" s="323"/>
      <c r="D1942" s="323"/>
    </row>
    <row r="1943" spans="3:4" x14ac:dyDescent="0.2">
      <c r="C1943" s="323"/>
      <c r="D1943" s="323"/>
    </row>
    <row r="1944" spans="3:4" x14ac:dyDescent="0.2">
      <c r="C1944" s="323"/>
      <c r="D1944" s="323"/>
    </row>
    <row r="1945" spans="3:4" x14ac:dyDescent="0.2">
      <c r="C1945" s="323"/>
      <c r="D1945" s="323"/>
    </row>
    <row r="1946" spans="3:4" x14ac:dyDescent="0.2">
      <c r="C1946" s="323"/>
      <c r="D1946" s="323"/>
    </row>
    <row r="1947" spans="3:4" x14ac:dyDescent="0.2">
      <c r="C1947" s="323"/>
      <c r="D1947" s="323"/>
    </row>
    <row r="1948" spans="3:4" x14ac:dyDescent="0.2">
      <c r="C1948" s="323"/>
      <c r="D1948" s="323"/>
    </row>
    <row r="1949" spans="3:4" x14ac:dyDescent="0.2">
      <c r="C1949" s="323"/>
      <c r="D1949" s="323"/>
    </row>
    <row r="1950" spans="3:4" x14ac:dyDescent="0.2">
      <c r="C1950" s="323"/>
      <c r="D1950" s="323"/>
    </row>
    <row r="1951" spans="3:4" x14ac:dyDescent="0.2">
      <c r="C1951" s="323"/>
      <c r="D1951" s="323"/>
    </row>
    <row r="1952" spans="3:4" x14ac:dyDescent="0.2">
      <c r="C1952" s="323"/>
      <c r="D1952" s="323"/>
    </row>
    <row r="1953" spans="3:4" x14ac:dyDescent="0.2">
      <c r="C1953" s="323"/>
      <c r="D1953" s="323"/>
    </row>
    <row r="1954" spans="3:4" x14ac:dyDescent="0.2">
      <c r="C1954" s="323"/>
      <c r="D1954" s="323"/>
    </row>
    <row r="1955" spans="3:4" x14ac:dyDescent="0.2">
      <c r="C1955" s="323"/>
      <c r="D1955" s="323"/>
    </row>
    <row r="1956" spans="3:4" x14ac:dyDescent="0.2">
      <c r="C1956" s="323"/>
      <c r="D1956" s="323"/>
    </row>
    <row r="1957" spans="3:4" x14ac:dyDescent="0.2">
      <c r="C1957" s="323"/>
      <c r="D1957" s="323"/>
    </row>
    <row r="1958" spans="3:4" x14ac:dyDescent="0.2">
      <c r="C1958" s="323"/>
      <c r="D1958" s="323"/>
    </row>
    <row r="1959" spans="3:4" x14ac:dyDescent="0.2">
      <c r="C1959" s="323"/>
      <c r="D1959" s="323"/>
    </row>
    <row r="1960" spans="3:4" x14ac:dyDescent="0.2">
      <c r="C1960" s="323"/>
      <c r="D1960" s="323"/>
    </row>
    <row r="1961" spans="3:4" x14ac:dyDescent="0.2">
      <c r="C1961" s="323"/>
      <c r="D1961" s="323"/>
    </row>
    <row r="1962" spans="3:4" x14ac:dyDescent="0.2">
      <c r="C1962" s="323"/>
      <c r="D1962" s="323"/>
    </row>
    <row r="1963" spans="3:4" x14ac:dyDescent="0.2">
      <c r="C1963" s="323"/>
      <c r="D1963" s="323"/>
    </row>
    <row r="1964" spans="3:4" x14ac:dyDescent="0.2">
      <c r="C1964" s="323"/>
      <c r="D1964" s="323"/>
    </row>
    <row r="1965" spans="3:4" x14ac:dyDescent="0.2">
      <c r="C1965" s="323"/>
      <c r="D1965" s="323"/>
    </row>
    <row r="1966" spans="3:4" x14ac:dyDescent="0.2">
      <c r="C1966" s="323"/>
      <c r="D1966" s="323"/>
    </row>
    <row r="1967" spans="3:4" x14ac:dyDescent="0.2">
      <c r="C1967" s="323"/>
      <c r="D1967" s="323"/>
    </row>
    <row r="1968" spans="3:4" x14ac:dyDescent="0.2">
      <c r="C1968" s="323"/>
      <c r="D1968" s="323"/>
    </row>
    <row r="1969" spans="3:4" x14ac:dyDescent="0.2">
      <c r="C1969" s="323"/>
      <c r="D1969" s="323"/>
    </row>
    <row r="1970" spans="3:4" x14ac:dyDescent="0.2">
      <c r="C1970" s="323"/>
      <c r="D1970" s="323"/>
    </row>
    <row r="1971" spans="3:4" x14ac:dyDescent="0.2">
      <c r="C1971" s="323"/>
      <c r="D1971" s="323"/>
    </row>
    <row r="1972" spans="3:4" x14ac:dyDescent="0.2">
      <c r="C1972" s="323"/>
      <c r="D1972" s="323"/>
    </row>
    <row r="1973" spans="3:4" x14ac:dyDescent="0.2">
      <c r="C1973" s="323"/>
      <c r="D1973" s="323"/>
    </row>
    <row r="1974" spans="3:4" x14ac:dyDescent="0.2">
      <c r="C1974" s="323"/>
      <c r="D1974" s="323"/>
    </row>
    <row r="1975" spans="3:4" x14ac:dyDescent="0.2">
      <c r="C1975" s="323"/>
      <c r="D1975" s="323"/>
    </row>
    <row r="1976" spans="3:4" x14ac:dyDescent="0.2">
      <c r="C1976" s="323"/>
      <c r="D1976" s="323"/>
    </row>
    <row r="1977" spans="3:4" x14ac:dyDescent="0.2">
      <c r="C1977" s="323"/>
      <c r="D1977" s="323"/>
    </row>
    <row r="1978" spans="3:4" x14ac:dyDescent="0.2">
      <c r="C1978" s="323"/>
      <c r="D1978" s="323"/>
    </row>
    <row r="1979" spans="3:4" x14ac:dyDescent="0.2">
      <c r="C1979" s="323"/>
      <c r="D1979" s="323"/>
    </row>
    <row r="1980" spans="3:4" x14ac:dyDescent="0.2">
      <c r="C1980" s="323"/>
      <c r="D1980" s="323"/>
    </row>
    <row r="1981" spans="3:4" x14ac:dyDescent="0.2">
      <c r="C1981" s="323"/>
      <c r="D1981" s="323"/>
    </row>
    <row r="1982" spans="3:4" x14ac:dyDescent="0.2">
      <c r="C1982" s="323"/>
      <c r="D1982" s="323"/>
    </row>
    <row r="1983" spans="3:4" x14ac:dyDescent="0.2">
      <c r="C1983" s="323"/>
      <c r="D1983" s="323"/>
    </row>
    <row r="1984" spans="3:4" x14ac:dyDescent="0.2">
      <c r="C1984" s="323"/>
      <c r="D1984" s="323"/>
    </row>
    <row r="1985" spans="3:4" x14ac:dyDescent="0.2">
      <c r="C1985" s="323"/>
      <c r="D1985" s="323"/>
    </row>
    <row r="1986" spans="3:4" x14ac:dyDescent="0.2">
      <c r="C1986" s="323"/>
      <c r="D1986" s="323"/>
    </row>
    <row r="1987" spans="3:4" x14ac:dyDescent="0.2">
      <c r="C1987" s="323"/>
      <c r="D1987" s="323"/>
    </row>
    <row r="1988" spans="3:4" x14ac:dyDescent="0.2">
      <c r="C1988" s="323"/>
      <c r="D1988" s="323"/>
    </row>
    <row r="1989" spans="3:4" x14ac:dyDescent="0.2">
      <c r="C1989" s="323"/>
      <c r="D1989" s="323"/>
    </row>
    <row r="1990" spans="3:4" x14ac:dyDescent="0.2">
      <c r="C1990" s="323"/>
      <c r="D1990" s="323"/>
    </row>
    <row r="1991" spans="3:4" x14ac:dyDescent="0.2">
      <c r="C1991" s="323"/>
      <c r="D1991" s="323"/>
    </row>
    <row r="1992" spans="3:4" x14ac:dyDescent="0.2">
      <c r="C1992" s="323"/>
      <c r="D1992" s="323"/>
    </row>
    <row r="1993" spans="3:4" x14ac:dyDescent="0.2">
      <c r="C1993" s="323"/>
      <c r="D1993" s="323"/>
    </row>
    <row r="1994" spans="3:4" x14ac:dyDescent="0.2">
      <c r="C1994" s="323"/>
      <c r="D1994" s="323"/>
    </row>
    <row r="1995" spans="3:4" x14ac:dyDescent="0.2">
      <c r="C1995" s="323"/>
      <c r="D1995" s="323"/>
    </row>
    <row r="1996" spans="3:4" x14ac:dyDescent="0.2">
      <c r="C1996" s="323"/>
      <c r="D1996" s="323"/>
    </row>
    <row r="1997" spans="3:4" x14ac:dyDescent="0.2">
      <c r="C1997" s="323"/>
      <c r="D1997" s="323"/>
    </row>
    <row r="1998" spans="3:4" x14ac:dyDescent="0.2">
      <c r="C1998" s="323"/>
      <c r="D1998" s="323"/>
    </row>
    <row r="1999" spans="3:4" x14ac:dyDescent="0.2">
      <c r="C1999" s="323"/>
      <c r="D1999" s="323"/>
    </row>
    <row r="2000" spans="3:4" x14ac:dyDescent="0.2">
      <c r="C2000" s="323"/>
      <c r="D2000" s="323"/>
    </row>
    <row r="2001" spans="3:4" x14ac:dyDescent="0.2">
      <c r="C2001" s="323"/>
      <c r="D2001" s="323"/>
    </row>
    <row r="2002" spans="3:4" x14ac:dyDescent="0.2">
      <c r="C2002" s="323"/>
      <c r="D2002" s="323"/>
    </row>
    <row r="2003" spans="3:4" x14ac:dyDescent="0.2">
      <c r="C2003" s="323"/>
      <c r="D2003" s="323"/>
    </row>
    <row r="2004" spans="3:4" x14ac:dyDescent="0.2">
      <c r="C2004" s="323"/>
      <c r="D2004" s="323"/>
    </row>
    <row r="2005" spans="3:4" x14ac:dyDescent="0.2">
      <c r="C2005" s="323"/>
      <c r="D2005" s="323"/>
    </row>
    <row r="2006" spans="3:4" x14ac:dyDescent="0.2">
      <c r="C2006" s="323"/>
      <c r="D2006" s="323"/>
    </row>
    <row r="2007" spans="3:4" x14ac:dyDescent="0.2">
      <c r="C2007" s="323"/>
      <c r="D2007" s="323"/>
    </row>
    <row r="2008" spans="3:4" x14ac:dyDescent="0.2">
      <c r="C2008" s="323"/>
      <c r="D2008" s="323"/>
    </row>
    <row r="2009" spans="3:4" x14ac:dyDescent="0.2">
      <c r="C2009" s="323"/>
      <c r="D2009" s="323"/>
    </row>
    <row r="2010" spans="3:4" x14ac:dyDescent="0.2">
      <c r="C2010" s="323"/>
      <c r="D2010" s="323"/>
    </row>
    <row r="2011" spans="3:4" x14ac:dyDescent="0.2">
      <c r="C2011" s="323"/>
      <c r="D2011" s="323"/>
    </row>
    <row r="2012" spans="3:4" x14ac:dyDescent="0.2">
      <c r="C2012" s="323"/>
      <c r="D2012" s="323"/>
    </row>
    <row r="2013" spans="3:4" x14ac:dyDescent="0.2">
      <c r="C2013" s="323"/>
      <c r="D2013" s="323"/>
    </row>
    <row r="2014" spans="3:4" x14ac:dyDescent="0.2">
      <c r="C2014" s="323"/>
      <c r="D2014" s="323"/>
    </row>
    <row r="2015" spans="3:4" x14ac:dyDescent="0.2">
      <c r="C2015" s="323"/>
      <c r="D2015" s="323"/>
    </row>
    <row r="2016" spans="3:4" x14ac:dyDescent="0.2">
      <c r="C2016" s="323"/>
      <c r="D2016" s="323"/>
    </row>
    <row r="2017" spans="3:4" x14ac:dyDescent="0.2">
      <c r="C2017" s="323"/>
      <c r="D2017" s="323"/>
    </row>
    <row r="2018" spans="3:4" x14ac:dyDescent="0.2">
      <c r="C2018" s="323"/>
      <c r="D2018" s="323"/>
    </row>
    <row r="2019" spans="3:4" x14ac:dyDescent="0.2">
      <c r="C2019" s="323"/>
      <c r="D2019" s="323"/>
    </row>
    <row r="2020" spans="3:4" x14ac:dyDescent="0.2">
      <c r="C2020" s="323"/>
      <c r="D2020" s="323"/>
    </row>
    <row r="2021" spans="3:4" x14ac:dyDescent="0.2">
      <c r="C2021" s="323"/>
      <c r="D2021" s="323"/>
    </row>
    <row r="2022" spans="3:4" x14ac:dyDescent="0.2">
      <c r="C2022" s="323"/>
      <c r="D2022" s="323"/>
    </row>
    <row r="2023" spans="3:4" x14ac:dyDescent="0.2">
      <c r="C2023" s="323"/>
      <c r="D2023" s="323"/>
    </row>
    <row r="2024" spans="3:4" x14ac:dyDescent="0.2">
      <c r="C2024" s="323"/>
      <c r="D2024" s="323"/>
    </row>
    <row r="2025" spans="3:4" x14ac:dyDescent="0.2">
      <c r="C2025" s="323"/>
      <c r="D2025" s="323"/>
    </row>
    <row r="2026" spans="3:4" x14ac:dyDescent="0.2">
      <c r="C2026" s="323"/>
      <c r="D2026" s="323"/>
    </row>
    <row r="2027" spans="3:4" x14ac:dyDescent="0.2">
      <c r="C2027" s="323"/>
      <c r="D2027" s="323"/>
    </row>
    <row r="2028" spans="3:4" x14ac:dyDescent="0.2">
      <c r="C2028" s="323"/>
      <c r="D2028" s="323"/>
    </row>
    <row r="2029" spans="3:4" x14ac:dyDescent="0.2">
      <c r="C2029" s="323"/>
      <c r="D2029" s="323"/>
    </row>
    <row r="2030" spans="3:4" x14ac:dyDescent="0.2">
      <c r="C2030" s="323"/>
      <c r="D2030" s="323"/>
    </row>
    <row r="2031" spans="3:4" x14ac:dyDescent="0.2">
      <c r="C2031" s="323"/>
      <c r="D2031" s="323"/>
    </row>
    <row r="2032" spans="3:4" x14ac:dyDescent="0.2">
      <c r="C2032" s="323"/>
      <c r="D2032" s="323"/>
    </row>
    <row r="2033" spans="3:4" x14ac:dyDescent="0.2">
      <c r="C2033" s="323"/>
      <c r="D2033" s="323"/>
    </row>
    <row r="2034" spans="3:4" x14ac:dyDescent="0.2">
      <c r="C2034" s="323"/>
      <c r="D2034" s="323"/>
    </row>
    <row r="2035" spans="3:4" x14ac:dyDescent="0.2">
      <c r="C2035" s="323"/>
      <c r="D2035" s="323"/>
    </row>
    <row r="2036" spans="3:4" x14ac:dyDescent="0.2">
      <c r="C2036" s="323"/>
      <c r="D2036" s="323"/>
    </row>
    <row r="2037" spans="3:4" x14ac:dyDescent="0.2">
      <c r="C2037" s="323"/>
      <c r="D2037" s="323"/>
    </row>
    <row r="2038" spans="3:4" x14ac:dyDescent="0.2">
      <c r="C2038" s="323"/>
      <c r="D2038" s="323"/>
    </row>
    <row r="2039" spans="3:4" x14ac:dyDescent="0.2">
      <c r="C2039" s="323"/>
      <c r="D2039" s="323"/>
    </row>
    <row r="2040" spans="3:4" x14ac:dyDescent="0.2">
      <c r="C2040" s="323"/>
      <c r="D2040" s="323"/>
    </row>
    <row r="2041" spans="3:4" x14ac:dyDescent="0.2">
      <c r="C2041" s="323"/>
      <c r="D2041" s="323"/>
    </row>
    <row r="2042" spans="3:4" x14ac:dyDescent="0.2">
      <c r="C2042" s="323"/>
      <c r="D2042" s="323"/>
    </row>
    <row r="2043" spans="3:4" x14ac:dyDescent="0.2">
      <c r="C2043" s="323"/>
      <c r="D2043" s="323"/>
    </row>
    <row r="2044" spans="3:4" x14ac:dyDescent="0.2">
      <c r="C2044" s="323"/>
      <c r="D2044" s="323"/>
    </row>
    <row r="2045" spans="3:4" x14ac:dyDescent="0.2">
      <c r="C2045" s="323"/>
      <c r="D2045" s="323"/>
    </row>
    <row r="2046" spans="3:4" x14ac:dyDescent="0.2">
      <c r="C2046" s="323"/>
      <c r="D2046" s="323"/>
    </row>
    <row r="2047" spans="3:4" x14ac:dyDescent="0.2">
      <c r="C2047" s="323"/>
      <c r="D2047" s="323"/>
    </row>
    <row r="2048" spans="3:4" x14ac:dyDescent="0.2">
      <c r="C2048" s="323"/>
      <c r="D2048" s="323"/>
    </row>
    <row r="2049" spans="3:4" x14ac:dyDescent="0.2">
      <c r="C2049" s="323"/>
      <c r="D2049" s="323"/>
    </row>
    <row r="2050" spans="3:4" x14ac:dyDescent="0.2">
      <c r="C2050" s="323"/>
      <c r="D2050" s="323"/>
    </row>
    <row r="2051" spans="3:4" x14ac:dyDescent="0.2">
      <c r="C2051" s="323"/>
      <c r="D2051" s="323"/>
    </row>
    <row r="2052" spans="3:4" x14ac:dyDescent="0.2">
      <c r="C2052" s="323"/>
      <c r="D2052" s="323"/>
    </row>
    <row r="2053" spans="3:4" x14ac:dyDescent="0.2">
      <c r="C2053" s="323"/>
      <c r="D2053" s="323"/>
    </row>
    <row r="2054" spans="3:4" x14ac:dyDescent="0.2">
      <c r="C2054" s="323"/>
      <c r="D2054" s="323"/>
    </row>
    <row r="2055" spans="3:4" x14ac:dyDescent="0.2">
      <c r="C2055" s="323"/>
      <c r="D2055" s="323"/>
    </row>
    <row r="2056" spans="3:4" x14ac:dyDescent="0.2">
      <c r="C2056" s="323"/>
      <c r="D2056" s="323"/>
    </row>
    <row r="2057" spans="3:4" x14ac:dyDescent="0.2">
      <c r="C2057" s="323"/>
      <c r="D2057" s="323"/>
    </row>
    <row r="2058" spans="3:4" x14ac:dyDescent="0.2">
      <c r="C2058" s="323"/>
      <c r="D2058" s="323"/>
    </row>
    <row r="2059" spans="3:4" x14ac:dyDescent="0.2">
      <c r="C2059" s="323"/>
      <c r="D2059" s="323"/>
    </row>
    <row r="2060" spans="3:4" x14ac:dyDescent="0.2">
      <c r="C2060" s="323"/>
      <c r="D2060" s="323"/>
    </row>
    <row r="2061" spans="3:4" x14ac:dyDescent="0.2">
      <c r="C2061" s="323"/>
      <c r="D2061" s="323"/>
    </row>
    <row r="2062" spans="3:4" x14ac:dyDescent="0.2">
      <c r="C2062" s="323"/>
      <c r="D2062" s="323"/>
    </row>
    <row r="2063" spans="3:4" x14ac:dyDescent="0.2">
      <c r="C2063" s="323"/>
      <c r="D2063" s="323"/>
    </row>
    <row r="2064" spans="3:4" x14ac:dyDescent="0.2">
      <c r="C2064" s="323"/>
      <c r="D2064" s="323"/>
    </row>
    <row r="2065" spans="3:4" x14ac:dyDescent="0.2">
      <c r="C2065" s="323"/>
      <c r="D2065" s="323"/>
    </row>
    <row r="2066" spans="3:4" x14ac:dyDescent="0.2">
      <c r="C2066" s="323"/>
      <c r="D2066" s="323"/>
    </row>
    <row r="2067" spans="3:4" x14ac:dyDescent="0.2">
      <c r="C2067" s="323"/>
      <c r="D2067" s="323"/>
    </row>
    <row r="2068" spans="3:4" x14ac:dyDescent="0.2">
      <c r="C2068" s="323"/>
      <c r="D2068" s="323"/>
    </row>
    <row r="2069" spans="3:4" x14ac:dyDescent="0.2">
      <c r="C2069" s="323"/>
      <c r="D2069" s="323"/>
    </row>
    <row r="2070" spans="3:4" x14ac:dyDescent="0.2">
      <c r="C2070" s="323"/>
      <c r="D2070" s="323"/>
    </row>
    <row r="2071" spans="3:4" x14ac:dyDescent="0.2">
      <c r="C2071" s="323"/>
      <c r="D2071" s="323"/>
    </row>
    <row r="2072" spans="3:4" x14ac:dyDescent="0.2">
      <c r="C2072" s="323"/>
      <c r="D2072" s="323"/>
    </row>
    <row r="2073" spans="3:4" x14ac:dyDescent="0.2">
      <c r="C2073" s="323"/>
      <c r="D2073" s="323"/>
    </row>
    <row r="2074" spans="3:4" x14ac:dyDescent="0.2">
      <c r="C2074" s="323"/>
      <c r="D2074" s="323"/>
    </row>
    <row r="2075" spans="3:4" x14ac:dyDescent="0.2">
      <c r="C2075" s="323"/>
      <c r="D2075" s="323"/>
    </row>
    <row r="2076" spans="3:4" x14ac:dyDescent="0.2">
      <c r="C2076" s="323"/>
      <c r="D2076" s="323"/>
    </row>
    <row r="2077" spans="3:4" x14ac:dyDescent="0.2">
      <c r="C2077" s="323"/>
      <c r="D2077" s="323"/>
    </row>
    <row r="2078" spans="3:4" x14ac:dyDescent="0.2">
      <c r="C2078" s="323"/>
      <c r="D2078" s="323"/>
    </row>
    <row r="2079" spans="3:4" x14ac:dyDescent="0.2">
      <c r="C2079" s="323"/>
      <c r="D2079" s="323"/>
    </row>
    <row r="2080" spans="3:4" x14ac:dyDescent="0.2">
      <c r="C2080" s="323"/>
      <c r="D2080" s="323"/>
    </row>
    <row r="2081" spans="3:4" x14ac:dyDescent="0.2">
      <c r="C2081" s="323"/>
      <c r="D2081" s="323"/>
    </row>
    <row r="2082" spans="3:4" x14ac:dyDescent="0.2">
      <c r="C2082" s="323"/>
      <c r="D2082" s="323"/>
    </row>
    <row r="2083" spans="3:4" x14ac:dyDescent="0.2">
      <c r="C2083" s="323"/>
      <c r="D2083" s="323"/>
    </row>
    <row r="2084" spans="3:4" x14ac:dyDescent="0.2">
      <c r="C2084" s="323"/>
      <c r="D2084" s="323"/>
    </row>
    <row r="2085" spans="3:4" x14ac:dyDescent="0.2">
      <c r="C2085" s="323"/>
      <c r="D2085" s="323"/>
    </row>
    <row r="2086" spans="3:4" x14ac:dyDescent="0.2">
      <c r="C2086" s="323"/>
      <c r="D2086" s="323"/>
    </row>
    <row r="2087" spans="3:4" x14ac:dyDescent="0.2">
      <c r="C2087" s="323"/>
      <c r="D2087" s="323"/>
    </row>
    <row r="2088" spans="3:4" x14ac:dyDescent="0.2">
      <c r="C2088" s="323"/>
      <c r="D2088" s="323"/>
    </row>
    <row r="2089" spans="3:4" x14ac:dyDescent="0.2">
      <c r="C2089" s="323"/>
      <c r="D2089" s="323"/>
    </row>
    <row r="2090" spans="3:4" x14ac:dyDescent="0.2">
      <c r="C2090" s="323"/>
      <c r="D2090" s="323"/>
    </row>
    <row r="2091" spans="3:4" x14ac:dyDescent="0.2">
      <c r="C2091" s="323"/>
      <c r="D2091" s="323"/>
    </row>
    <row r="2092" spans="3:4" x14ac:dyDescent="0.2">
      <c r="C2092" s="323"/>
      <c r="D2092" s="323"/>
    </row>
    <row r="2093" spans="3:4" x14ac:dyDescent="0.2">
      <c r="C2093" s="323"/>
      <c r="D2093" s="323"/>
    </row>
    <row r="2094" spans="3:4" x14ac:dyDescent="0.2">
      <c r="C2094" s="323"/>
      <c r="D2094" s="323"/>
    </row>
    <row r="2095" spans="3:4" x14ac:dyDescent="0.2">
      <c r="C2095" s="323"/>
      <c r="D2095" s="323"/>
    </row>
    <row r="2096" spans="3:4" x14ac:dyDescent="0.2">
      <c r="C2096" s="323"/>
      <c r="D2096" s="323"/>
    </row>
    <row r="2097" spans="3:4" x14ac:dyDescent="0.2">
      <c r="C2097" s="323"/>
      <c r="D2097" s="323"/>
    </row>
    <row r="2098" spans="3:4" x14ac:dyDescent="0.2">
      <c r="C2098" s="323"/>
      <c r="D2098" s="323"/>
    </row>
    <row r="2099" spans="3:4" x14ac:dyDescent="0.2">
      <c r="C2099" s="323"/>
      <c r="D2099" s="323"/>
    </row>
    <row r="2100" spans="3:4" x14ac:dyDescent="0.2">
      <c r="C2100" s="323"/>
      <c r="D2100" s="323"/>
    </row>
    <row r="2101" spans="3:4" x14ac:dyDescent="0.2">
      <c r="C2101" s="323"/>
      <c r="D2101" s="323"/>
    </row>
    <row r="2102" spans="3:4" x14ac:dyDescent="0.2">
      <c r="C2102" s="323"/>
      <c r="D2102" s="323"/>
    </row>
    <row r="2103" spans="3:4" x14ac:dyDescent="0.2">
      <c r="C2103" s="323"/>
      <c r="D2103" s="323"/>
    </row>
    <row r="2104" spans="3:4" x14ac:dyDescent="0.2">
      <c r="C2104" s="323"/>
      <c r="D2104" s="323"/>
    </row>
    <row r="2105" spans="3:4" x14ac:dyDescent="0.2">
      <c r="C2105" s="323"/>
      <c r="D2105" s="323"/>
    </row>
    <row r="2106" spans="3:4" x14ac:dyDescent="0.2">
      <c r="C2106" s="323"/>
      <c r="D2106" s="323"/>
    </row>
    <row r="2107" spans="3:4" x14ac:dyDescent="0.2">
      <c r="C2107" s="323"/>
      <c r="D2107" s="323"/>
    </row>
    <row r="2108" spans="3:4" x14ac:dyDescent="0.2">
      <c r="C2108" s="323"/>
      <c r="D2108" s="323"/>
    </row>
    <row r="2109" spans="3:4" x14ac:dyDescent="0.2">
      <c r="C2109" s="323"/>
      <c r="D2109" s="323"/>
    </row>
    <row r="2110" spans="3:4" x14ac:dyDescent="0.2">
      <c r="C2110" s="323"/>
      <c r="D2110" s="323"/>
    </row>
    <row r="2111" spans="3:4" x14ac:dyDescent="0.2">
      <c r="C2111" s="323"/>
      <c r="D2111" s="323"/>
    </row>
    <row r="2112" spans="3:4" x14ac:dyDescent="0.2">
      <c r="C2112" s="323"/>
      <c r="D2112" s="323"/>
    </row>
    <row r="2113" spans="3:4" x14ac:dyDescent="0.2">
      <c r="C2113" s="323"/>
      <c r="D2113" s="323"/>
    </row>
    <row r="2114" spans="3:4" x14ac:dyDescent="0.2">
      <c r="C2114" s="323"/>
      <c r="D2114" s="323"/>
    </row>
    <row r="2115" spans="3:4" x14ac:dyDescent="0.2">
      <c r="C2115" s="323"/>
      <c r="D2115" s="323"/>
    </row>
    <row r="2116" spans="3:4" x14ac:dyDescent="0.2">
      <c r="C2116" s="323"/>
      <c r="D2116" s="323"/>
    </row>
    <row r="2117" spans="3:4" x14ac:dyDescent="0.2">
      <c r="C2117" s="323"/>
      <c r="D2117" s="323"/>
    </row>
    <row r="2118" spans="3:4" x14ac:dyDescent="0.2">
      <c r="C2118" s="323"/>
      <c r="D2118" s="323"/>
    </row>
    <row r="2119" spans="3:4" x14ac:dyDescent="0.2">
      <c r="C2119" s="323"/>
      <c r="D2119" s="323"/>
    </row>
    <row r="2120" spans="3:4" x14ac:dyDescent="0.2">
      <c r="C2120" s="323"/>
      <c r="D2120" s="323"/>
    </row>
    <row r="2121" spans="3:4" x14ac:dyDescent="0.2">
      <c r="C2121" s="323"/>
      <c r="D2121" s="323"/>
    </row>
    <row r="2122" spans="3:4" x14ac:dyDescent="0.2">
      <c r="C2122" s="323"/>
      <c r="D2122" s="323"/>
    </row>
    <row r="2123" spans="3:4" x14ac:dyDescent="0.2">
      <c r="C2123" s="323"/>
      <c r="D2123" s="323"/>
    </row>
    <row r="2124" spans="3:4" x14ac:dyDescent="0.2">
      <c r="C2124" s="323"/>
      <c r="D2124" s="323"/>
    </row>
    <row r="2125" spans="3:4" x14ac:dyDescent="0.2">
      <c r="C2125" s="323"/>
      <c r="D2125" s="323"/>
    </row>
    <row r="2126" spans="3:4" x14ac:dyDescent="0.2">
      <c r="C2126" s="323"/>
      <c r="D2126" s="323"/>
    </row>
    <row r="2127" spans="3:4" x14ac:dyDescent="0.2">
      <c r="C2127" s="323"/>
      <c r="D2127" s="323"/>
    </row>
    <row r="2128" spans="3:4" x14ac:dyDescent="0.2">
      <c r="C2128" s="323"/>
      <c r="D2128" s="323"/>
    </row>
    <row r="2129" spans="3:4" x14ac:dyDescent="0.2">
      <c r="C2129" s="323"/>
      <c r="D2129" s="323"/>
    </row>
    <row r="2130" spans="3:4" x14ac:dyDescent="0.2">
      <c r="C2130" s="323"/>
      <c r="D2130" s="323"/>
    </row>
    <row r="2131" spans="3:4" x14ac:dyDescent="0.2">
      <c r="C2131" s="323"/>
      <c r="D2131" s="323"/>
    </row>
    <row r="2132" spans="3:4" x14ac:dyDescent="0.2">
      <c r="C2132" s="323"/>
      <c r="D2132" s="323"/>
    </row>
    <row r="2133" spans="3:4" x14ac:dyDescent="0.2">
      <c r="C2133" s="323"/>
      <c r="D2133" s="323"/>
    </row>
    <row r="2134" spans="3:4" x14ac:dyDescent="0.2">
      <c r="C2134" s="323"/>
      <c r="D2134" s="323"/>
    </row>
    <row r="2135" spans="3:4" x14ac:dyDescent="0.2">
      <c r="C2135" s="323"/>
      <c r="D2135" s="323"/>
    </row>
    <row r="2136" spans="3:4" x14ac:dyDescent="0.2">
      <c r="C2136" s="323"/>
      <c r="D2136" s="323"/>
    </row>
    <row r="2137" spans="3:4" x14ac:dyDescent="0.2">
      <c r="C2137" s="323"/>
      <c r="D2137" s="323"/>
    </row>
    <row r="2138" spans="3:4" x14ac:dyDescent="0.2">
      <c r="C2138" s="323"/>
      <c r="D2138" s="323"/>
    </row>
    <row r="2139" spans="3:4" x14ac:dyDescent="0.2">
      <c r="C2139" s="323"/>
      <c r="D2139" s="323"/>
    </row>
    <row r="2140" spans="3:4" x14ac:dyDescent="0.2">
      <c r="C2140" s="323"/>
      <c r="D2140" s="323"/>
    </row>
    <row r="2141" spans="3:4" x14ac:dyDescent="0.2">
      <c r="C2141" s="323"/>
      <c r="D2141" s="323"/>
    </row>
    <row r="2142" spans="3:4" x14ac:dyDescent="0.2">
      <c r="C2142" s="323"/>
      <c r="D2142" s="323"/>
    </row>
    <row r="2143" spans="3:4" x14ac:dyDescent="0.2">
      <c r="C2143" s="323"/>
      <c r="D2143" s="323"/>
    </row>
    <row r="2144" spans="3:4" x14ac:dyDescent="0.2">
      <c r="C2144" s="323"/>
      <c r="D2144" s="323"/>
    </row>
    <row r="2145" spans="3:4" x14ac:dyDescent="0.2">
      <c r="C2145" s="323"/>
      <c r="D2145" s="323"/>
    </row>
    <row r="2146" spans="3:4" x14ac:dyDescent="0.2">
      <c r="C2146" s="323"/>
      <c r="D2146" s="323"/>
    </row>
    <row r="2147" spans="3:4" x14ac:dyDescent="0.2">
      <c r="C2147" s="323"/>
      <c r="D2147" s="323"/>
    </row>
    <row r="2148" spans="3:4" x14ac:dyDescent="0.2">
      <c r="C2148" s="323"/>
      <c r="D2148" s="323"/>
    </row>
    <row r="2149" spans="3:4" x14ac:dyDescent="0.2">
      <c r="C2149" s="323"/>
      <c r="D2149" s="323"/>
    </row>
    <row r="2150" spans="3:4" x14ac:dyDescent="0.2">
      <c r="C2150" s="323"/>
      <c r="D2150" s="323"/>
    </row>
    <row r="2151" spans="3:4" x14ac:dyDescent="0.2">
      <c r="C2151" s="323"/>
      <c r="D2151" s="323"/>
    </row>
    <row r="2152" spans="3:4" x14ac:dyDescent="0.2">
      <c r="C2152" s="323"/>
      <c r="D2152" s="323"/>
    </row>
    <row r="2153" spans="3:4" x14ac:dyDescent="0.2">
      <c r="C2153" s="323"/>
      <c r="D2153" s="323"/>
    </row>
    <row r="2154" spans="3:4" x14ac:dyDescent="0.2">
      <c r="C2154" s="323"/>
      <c r="D2154" s="323"/>
    </row>
    <row r="2155" spans="3:4" x14ac:dyDescent="0.2">
      <c r="C2155" s="323"/>
      <c r="D2155" s="323"/>
    </row>
    <row r="2156" spans="3:4" x14ac:dyDescent="0.2">
      <c r="C2156" s="323"/>
      <c r="D2156" s="323"/>
    </row>
    <row r="2157" spans="3:4" x14ac:dyDescent="0.2">
      <c r="C2157" s="323"/>
      <c r="D2157" s="323"/>
    </row>
    <row r="2158" spans="3:4" x14ac:dyDescent="0.2">
      <c r="C2158" s="323"/>
      <c r="D2158" s="323"/>
    </row>
    <row r="2159" spans="3:4" x14ac:dyDescent="0.2">
      <c r="C2159" s="323"/>
      <c r="D2159" s="323"/>
    </row>
    <row r="2160" spans="3:4" x14ac:dyDescent="0.2">
      <c r="C2160" s="323"/>
      <c r="D2160" s="323"/>
    </row>
    <row r="2161" spans="3:4" x14ac:dyDescent="0.2">
      <c r="C2161" s="323"/>
      <c r="D2161" s="323"/>
    </row>
    <row r="2162" spans="3:4" x14ac:dyDescent="0.2">
      <c r="C2162" s="323"/>
      <c r="D2162" s="323"/>
    </row>
    <row r="2163" spans="3:4" x14ac:dyDescent="0.2">
      <c r="C2163" s="323"/>
      <c r="D2163" s="323"/>
    </row>
    <row r="2164" spans="3:4" x14ac:dyDescent="0.2">
      <c r="C2164" s="323"/>
      <c r="D2164" s="323"/>
    </row>
    <row r="2165" spans="3:4" x14ac:dyDescent="0.2">
      <c r="C2165" s="323"/>
      <c r="D2165" s="323"/>
    </row>
    <row r="2166" spans="3:4" x14ac:dyDescent="0.2">
      <c r="C2166" s="323"/>
      <c r="D2166" s="323"/>
    </row>
    <row r="2167" spans="3:4" x14ac:dyDescent="0.2">
      <c r="C2167" s="323"/>
      <c r="D2167" s="323"/>
    </row>
    <row r="2168" spans="3:4" x14ac:dyDescent="0.2">
      <c r="C2168" s="323"/>
      <c r="D2168" s="323"/>
    </row>
    <row r="2169" spans="3:4" x14ac:dyDescent="0.2">
      <c r="C2169" s="323"/>
      <c r="D2169" s="323"/>
    </row>
    <row r="2170" spans="3:4" x14ac:dyDescent="0.2">
      <c r="C2170" s="323"/>
      <c r="D2170" s="323"/>
    </row>
    <row r="2171" spans="3:4" x14ac:dyDescent="0.2">
      <c r="C2171" s="323"/>
      <c r="D2171" s="323"/>
    </row>
    <row r="2172" spans="3:4" x14ac:dyDescent="0.2">
      <c r="C2172" s="323"/>
      <c r="D2172" s="323"/>
    </row>
    <row r="2173" spans="3:4" x14ac:dyDescent="0.2">
      <c r="C2173" s="323"/>
      <c r="D2173" s="323"/>
    </row>
    <row r="2174" spans="3:4" x14ac:dyDescent="0.2">
      <c r="C2174" s="323"/>
      <c r="D2174" s="323"/>
    </row>
    <row r="2175" spans="3:4" x14ac:dyDescent="0.2">
      <c r="C2175" s="323"/>
      <c r="D2175" s="323"/>
    </row>
    <row r="2176" spans="3:4" x14ac:dyDescent="0.2">
      <c r="C2176" s="323"/>
      <c r="D2176" s="323"/>
    </row>
    <row r="2177" spans="3:4" x14ac:dyDescent="0.2">
      <c r="C2177" s="323"/>
      <c r="D2177" s="323"/>
    </row>
    <row r="2178" spans="3:4" x14ac:dyDescent="0.2">
      <c r="C2178" s="323"/>
      <c r="D2178" s="323"/>
    </row>
    <row r="2179" spans="3:4" x14ac:dyDescent="0.2">
      <c r="C2179" s="323"/>
      <c r="D2179" s="323"/>
    </row>
    <row r="2180" spans="3:4" x14ac:dyDescent="0.2">
      <c r="C2180" s="323"/>
      <c r="D2180" s="323"/>
    </row>
    <row r="2181" spans="3:4" x14ac:dyDescent="0.2">
      <c r="C2181" s="323"/>
      <c r="D2181" s="323"/>
    </row>
    <row r="2182" spans="3:4" x14ac:dyDescent="0.2">
      <c r="C2182" s="323"/>
      <c r="D2182" s="323"/>
    </row>
    <row r="2183" spans="3:4" x14ac:dyDescent="0.2">
      <c r="C2183" s="323"/>
      <c r="D2183" s="323"/>
    </row>
    <row r="2184" spans="3:4" x14ac:dyDescent="0.2">
      <c r="C2184" s="323"/>
      <c r="D2184" s="323"/>
    </row>
    <row r="2185" spans="3:4" x14ac:dyDescent="0.2">
      <c r="C2185" s="323"/>
      <c r="D2185" s="323"/>
    </row>
    <row r="2186" spans="3:4" x14ac:dyDescent="0.2">
      <c r="C2186" s="323"/>
      <c r="D2186" s="323"/>
    </row>
    <row r="2187" spans="3:4" x14ac:dyDescent="0.2">
      <c r="C2187" s="323"/>
      <c r="D2187" s="323"/>
    </row>
    <row r="2188" spans="3:4" x14ac:dyDescent="0.2">
      <c r="C2188" s="323"/>
      <c r="D2188" s="323"/>
    </row>
    <row r="2189" spans="3:4" x14ac:dyDescent="0.2">
      <c r="C2189" s="323"/>
      <c r="D2189" s="323"/>
    </row>
    <row r="2190" spans="3:4" x14ac:dyDescent="0.2">
      <c r="C2190" s="323"/>
      <c r="D2190" s="323"/>
    </row>
    <row r="2191" spans="3:4" x14ac:dyDescent="0.2">
      <c r="C2191" s="323"/>
      <c r="D2191" s="323"/>
    </row>
    <row r="2192" spans="3:4" x14ac:dyDescent="0.2">
      <c r="C2192" s="323"/>
      <c r="D2192" s="323"/>
    </row>
    <row r="2193" spans="3:4" x14ac:dyDescent="0.2">
      <c r="C2193" s="323"/>
      <c r="D2193" s="323"/>
    </row>
    <row r="2194" spans="3:4" x14ac:dyDescent="0.2">
      <c r="C2194" s="323"/>
      <c r="D2194" s="323"/>
    </row>
    <row r="2195" spans="3:4" x14ac:dyDescent="0.2">
      <c r="C2195" s="323"/>
      <c r="D2195" s="323"/>
    </row>
    <row r="2196" spans="3:4" x14ac:dyDescent="0.2">
      <c r="C2196" s="323"/>
      <c r="D2196" s="323"/>
    </row>
    <row r="2197" spans="3:4" x14ac:dyDescent="0.2">
      <c r="C2197" s="323"/>
      <c r="D2197" s="323"/>
    </row>
    <row r="2198" spans="3:4" x14ac:dyDescent="0.2">
      <c r="C2198" s="323"/>
      <c r="D2198" s="323"/>
    </row>
    <row r="2199" spans="3:4" x14ac:dyDescent="0.2">
      <c r="C2199" s="323"/>
      <c r="D2199" s="323"/>
    </row>
    <row r="2200" spans="3:4" x14ac:dyDescent="0.2">
      <c r="C2200" s="323"/>
      <c r="D2200" s="323"/>
    </row>
    <row r="2201" spans="3:4" x14ac:dyDescent="0.2">
      <c r="C2201" s="323"/>
      <c r="D2201" s="323"/>
    </row>
    <row r="2202" spans="3:4" x14ac:dyDescent="0.2">
      <c r="C2202" s="323"/>
      <c r="D2202" s="323"/>
    </row>
    <row r="2203" spans="3:4" x14ac:dyDescent="0.2">
      <c r="C2203" s="323"/>
      <c r="D2203" s="323"/>
    </row>
    <row r="2204" spans="3:4" x14ac:dyDescent="0.2">
      <c r="C2204" s="323"/>
      <c r="D2204" s="323"/>
    </row>
    <row r="2205" spans="3:4" x14ac:dyDescent="0.2">
      <c r="C2205" s="323"/>
      <c r="D2205" s="323"/>
    </row>
    <row r="2206" spans="3:4" x14ac:dyDescent="0.2">
      <c r="C2206" s="323"/>
      <c r="D2206" s="323"/>
    </row>
    <row r="2207" spans="3:4" x14ac:dyDescent="0.2">
      <c r="C2207" s="323"/>
      <c r="D2207" s="323"/>
    </row>
    <row r="2208" spans="3:4" x14ac:dyDescent="0.2">
      <c r="C2208" s="323"/>
      <c r="D2208" s="323"/>
    </row>
    <row r="2209" spans="3:4" x14ac:dyDescent="0.2">
      <c r="C2209" s="323"/>
      <c r="D2209" s="323"/>
    </row>
    <row r="2210" spans="3:4" x14ac:dyDescent="0.2">
      <c r="C2210" s="323"/>
      <c r="D2210" s="323"/>
    </row>
    <row r="2211" spans="3:4" x14ac:dyDescent="0.2">
      <c r="C2211" s="323"/>
      <c r="D2211" s="323"/>
    </row>
    <row r="2212" spans="3:4" x14ac:dyDescent="0.2">
      <c r="C2212" s="323"/>
      <c r="D2212" s="323"/>
    </row>
    <row r="2213" spans="3:4" x14ac:dyDescent="0.2">
      <c r="C2213" s="323"/>
      <c r="D2213" s="323"/>
    </row>
    <row r="2214" spans="3:4" x14ac:dyDescent="0.2">
      <c r="C2214" s="323"/>
      <c r="D2214" s="323"/>
    </row>
    <row r="2215" spans="3:4" x14ac:dyDescent="0.2">
      <c r="C2215" s="323"/>
      <c r="D2215" s="323"/>
    </row>
    <row r="2216" spans="3:4" x14ac:dyDescent="0.2">
      <c r="C2216" s="323"/>
      <c r="D2216" s="323"/>
    </row>
    <row r="2217" spans="3:4" x14ac:dyDescent="0.2">
      <c r="C2217" s="323"/>
      <c r="D2217" s="323"/>
    </row>
    <row r="2218" spans="3:4" x14ac:dyDescent="0.2">
      <c r="C2218" s="323"/>
      <c r="D2218" s="323"/>
    </row>
    <row r="2219" spans="3:4" x14ac:dyDescent="0.2">
      <c r="C2219" s="323"/>
      <c r="D2219" s="323"/>
    </row>
    <row r="2220" spans="3:4" x14ac:dyDescent="0.2">
      <c r="C2220" s="323"/>
      <c r="D2220" s="323"/>
    </row>
    <row r="2221" spans="3:4" x14ac:dyDescent="0.2">
      <c r="C2221" s="323"/>
      <c r="D2221" s="323"/>
    </row>
    <row r="2222" spans="3:4" x14ac:dyDescent="0.2">
      <c r="C2222" s="323"/>
      <c r="D2222" s="323"/>
    </row>
    <row r="2223" spans="3:4" x14ac:dyDescent="0.2">
      <c r="C2223" s="323"/>
      <c r="D2223" s="323"/>
    </row>
    <row r="2224" spans="3:4" x14ac:dyDescent="0.2">
      <c r="C2224" s="323"/>
      <c r="D2224" s="323"/>
    </row>
    <row r="2225" spans="3:4" x14ac:dyDescent="0.2">
      <c r="C2225" s="323"/>
      <c r="D2225" s="323"/>
    </row>
    <row r="2226" spans="3:4" x14ac:dyDescent="0.2">
      <c r="C2226" s="323"/>
      <c r="D2226" s="323"/>
    </row>
    <row r="2227" spans="3:4" x14ac:dyDescent="0.2">
      <c r="C2227" s="323"/>
      <c r="D2227" s="323"/>
    </row>
    <row r="2228" spans="3:4" x14ac:dyDescent="0.2">
      <c r="C2228" s="323"/>
      <c r="D2228" s="323"/>
    </row>
    <row r="2229" spans="3:4" x14ac:dyDescent="0.2">
      <c r="C2229" s="323"/>
      <c r="D2229" s="323"/>
    </row>
    <row r="2230" spans="3:4" x14ac:dyDescent="0.2">
      <c r="C2230" s="323"/>
      <c r="D2230" s="323"/>
    </row>
    <row r="2231" spans="3:4" x14ac:dyDescent="0.2">
      <c r="C2231" s="323"/>
      <c r="D2231" s="323"/>
    </row>
    <row r="2232" spans="3:4" x14ac:dyDescent="0.2">
      <c r="C2232" s="323"/>
      <c r="D2232" s="323"/>
    </row>
    <row r="2233" spans="3:4" x14ac:dyDescent="0.2">
      <c r="C2233" s="323"/>
      <c r="D2233" s="323"/>
    </row>
    <row r="2234" spans="3:4" x14ac:dyDescent="0.2">
      <c r="C2234" s="323"/>
      <c r="D2234" s="323"/>
    </row>
    <row r="2235" spans="3:4" x14ac:dyDescent="0.2">
      <c r="C2235" s="323"/>
      <c r="D2235" s="323"/>
    </row>
    <row r="2236" spans="3:4" x14ac:dyDescent="0.2">
      <c r="C2236" s="323"/>
      <c r="D2236" s="323"/>
    </row>
    <row r="2237" spans="3:4" x14ac:dyDescent="0.2">
      <c r="C2237" s="323"/>
      <c r="D2237" s="323"/>
    </row>
    <row r="2238" spans="3:4" x14ac:dyDescent="0.2">
      <c r="C2238" s="323"/>
      <c r="D2238" s="323"/>
    </row>
    <row r="2239" spans="3:4" x14ac:dyDescent="0.2">
      <c r="C2239" s="323"/>
      <c r="D2239" s="323"/>
    </row>
    <row r="2240" spans="3:4" x14ac:dyDescent="0.2">
      <c r="C2240" s="323"/>
      <c r="D2240" s="323"/>
    </row>
    <row r="2241" spans="3:4" x14ac:dyDescent="0.2">
      <c r="C2241" s="323"/>
      <c r="D2241" s="323"/>
    </row>
    <row r="2242" spans="3:4" x14ac:dyDescent="0.2">
      <c r="C2242" s="323"/>
      <c r="D2242" s="323"/>
    </row>
    <row r="2243" spans="3:4" x14ac:dyDescent="0.2">
      <c r="C2243" s="323"/>
      <c r="D2243" s="323"/>
    </row>
    <row r="2244" spans="3:4" x14ac:dyDescent="0.2">
      <c r="C2244" s="323"/>
      <c r="D2244" s="323"/>
    </row>
    <row r="2245" spans="3:4" x14ac:dyDescent="0.2">
      <c r="C2245" s="323"/>
      <c r="D2245" s="323"/>
    </row>
    <row r="2246" spans="3:4" x14ac:dyDescent="0.2">
      <c r="C2246" s="323"/>
      <c r="D2246" s="323"/>
    </row>
    <row r="2247" spans="3:4" x14ac:dyDescent="0.2">
      <c r="C2247" s="323"/>
      <c r="D2247" s="323"/>
    </row>
    <row r="2248" spans="3:4" x14ac:dyDescent="0.2">
      <c r="C2248" s="323"/>
      <c r="D2248" s="323"/>
    </row>
    <row r="2249" spans="3:4" x14ac:dyDescent="0.2">
      <c r="C2249" s="323"/>
      <c r="D2249" s="323"/>
    </row>
    <row r="2250" spans="3:4" x14ac:dyDescent="0.2">
      <c r="C2250" s="323"/>
      <c r="D2250" s="323"/>
    </row>
    <row r="2251" spans="3:4" x14ac:dyDescent="0.2">
      <c r="C2251" s="323"/>
      <c r="D2251" s="323"/>
    </row>
    <row r="2252" spans="3:4" x14ac:dyDescent="0.2">
      <c r="C2252" s="323"/>
      <c r="D2252" s="323"/>
    </row>
    <row r="2253" spans="3:4" x14ac:dyDescent="0.2">
      <c r="C2253" s="323"/>
      <c r="D2253" s="323"/>
    </row>
    <row r="2254" spans="3:4" x14ac:dyDescent="0.2">
      <c r="C2254" s="323"/>
      <c r="D2254" s="323"/>
    </row>
    <row r="2255" spans="3:4" x14ac:dyDescent="0.2">
      <c r="C2255" s="323"/>
      <c r="D2255" s="323"/>
    </row>
    <row r="2256" spans="3:4" x14ac:dyDescent="0.2">
      <c r="C2256" s="323"/>
      <c r="D2256" s="323"/>
    </row>
    <row r="2257" spans="3:4" x14ac:dyDescent="0.2">
      <c r="C2257" s="323"/>
      <c r="D2257" s="323"/>
    </row>
    <row r="2258" spans="3:4" x14ac:dyDescent="0.2">
      <c r="C2258" s="323"/>
      <c r="D2258" s="323"/>
    </row>
    <row r="2259" spans="3:4" x14ac:dyDescent="0.2">
      <c r="C2259" s="323"/>
      <c r="D2259" s="323"/>
    </row>
    <row r="2260" spans="3:4" x14ac:dyDescent="0.2">
      <c r="C2260" s="323"/>
      <c r="D2260" s="323"/>
    </row>
    <row r="2261" spans="3:4" x14ac:dyDescent="0.2">
      <c r="C2261" s="323"/>
      <c r="D2261" s="323"/>
    </row>
    <row r="2262" spans="3:4" x14ac:dyDescent="0.2">
      <c r="C2262" s="323"/>
      <c r="D2262" s="323"/>
    </row>
    <row r="2263" spans="3:4" x14ac:dyDescent="0.2">
      <c r="C2263" s="323"/>
      <c r="D2263" s="323"/>
    </row>
    <row r="2264" spans="3:4" x14ac:dyDescent="0.2">
      <c r="C2264" s="323"/>
      <c r="D2264" s="323"/>
    </row>
    <row r="2265" spans="3:4" x14ac:dyDescent="0.2">
      <c r="C2265" s="323"/>
      <c r="D2265" s="323"/>
    </row>
    <row r="2266" spans="3:4" x14ac:dyDescent="0.2">
      <c r="C2266" s="323"/>
      <c r="D2266" s="323"/>
    </row>
    <row r="2267" spans="3:4" x14ac:dyDescent="0.2">
      <c r="C2267" s="323"/>
      <c r="D2267" s="323"/>
    </row>
    <row r="2268" spans="3:4" x14ac:dyDescent="0.2">
      <c r="C2268" s="323"/>
      <c r="D2268" s="323"/>
    </row>
    <row r="2269" spans="3:4" x14ac:dyDescent="0.2">
      <c r="C2269" s="323"/>
      <c r="D2269" s="323"/>
    </row>
    <row r="2270" spans="3:4" x14ac:dyDescent="0.2">
      <c r="C2270" s="323"/>
      <c r="D2270" s="323"/>
    </row>
    <row r="2271" spans="3:4" x14ac:dyDescent="0.2">
      <c r="C2271" s="323"/>
      <c r="D2271" s="323"/>
    </row>
    <row r="2272" spans="3:4" x14ac:dyDescent="0.2">
      <c r="C2272" s="323"/>
      <c r="D2272" s="323"/>
    </row>
    <row r="2273" spans="3:4" x14ac:dyDescent="0.2">
      <c r="C2273" s="323"/>
      <c r="D2273" s="323"/>
    </row>
    <row r="2274" spans="3:4" x14ac:dyDescent="0.2">
      <c r="C2274" s="323"/>
      <c r="D2274" s="323"/>
    </row>
    <row r="2275" spans="3:4" x14ac:dyDescent="0.2">
      <c r="C2275" s="323"/>
      <c r="D2275" s="323"/>
    </row>
    <row r="2276" spans="3:4" x14ac:dyDescent="0.2">
      <c r="C2276" s="323"/>
      <c r="D2276" s="323"/>
    </row>
    <row r="2277" spans="3:4" x14ac:dyDescent="0.2">
      <c r="C2277" s="323"/>
      <c r="D2277" s="323"/>
    </row>
    <row r="2278" spans="3:4" x14ac:dyDescent="0.2">
      <c r="C2278" s="323"/>
      <c r="D2278" s="323"/>
    </row>
    <row r="2279" spans="3:4" x14ac:dyDescent="0.2">
      <c r="C2279" s="323"/>
      <c r="D2279" s="323"/>
    </row>
    <row r="2280" spans="3:4" x14ac:dyDescent="0.2">
      <c r="C2280" s="323"/>
      <c r="D2280" s="323"/>
    </row>
    <row r="2281" spans="3:4" x14ac:dyDescent="0.2">
      <c r="C2281" s="323"/>
      <c r="D2281" s="323"/>
    </row>
    <row r="2282" spans="3:4" x14ac:dyDescent="0.2">
      <c r="C2282" s="323"/>
      <c r="D2282" s="323"/>
    </row>
    <row r="2283" spans="3:4" x14ac:dyDescent="0.2">
      <c r="C2283" s="323"/>
      <c r="D2283" s="323"/>
    </row>
    <row r="2284" spans="3:4" x14ac:dyDescent="0.2">
      <c r="C2284" s="323"/>
      <c r="D2284" s="323"/>
    </row>
    <row r="2285" spans="3:4" x14ac:dyDescent="0.2">
      <c r="C2285" s="323"/>
      <c r="D2285" s="323"/>
    </row>
    <row r="2286" spans="3:4" x14ac:dyDescent="0.2">
      <c r="C2286" s="323"/>
      <c r="D2286" s="323"/>
    </row>
    <row r="2287" spans="3:4" x14ac:dyDescent="0.2">
      <c r="C2287" s="323"/>
      <c r="D2287" s="323"/>
    </row>
    <row r="2288" spans="3:4" x14ac:dyDescent="0.2">
      <c r="C2288" s="323"/>
      <c r="D2288" s="323"/>
    </row>
    <row r="2289" spans="3:4" x14ac:dyDescent="0.2">
      <c r="C2289" s="323"/>
      <c r="D2289" s="323"/>
    </row>
    <row r="2290" spans="3:4" x14ac:dyDescent="0.2">
      <c r="C2290" s="323"/>
      <c r="D2290" s="323"/>
    </row>
    <row r="2291" spans="3:4" x14ac:dyDescent="0.2">
      <c r="C2291" s="323"/>
      <c r="D2291" s="323"/>
    </row>
    <row r="2292" spans="3:4" x14ac:dyDescent="0.2">
      <c r="C2292" s="323"/>
      <c r="D2292" s="323"/>
    </row>
    <row r="2293" spans="3:4" x14ac:dyDescent="0.2">
      <c r="C2293" s="323"/>
      <c r="D2293" s="323"/>
    </row>
    <row r="2294" spans="3:4" x14ac:dyDescent="0.2">
      <c r="C2294" s="323"/>
      <c r="D2294" s="323"/>
    </row>
    <row r="2295" spans="3:4" x14ac:dyDescent="0.2">
      <c r="C2295" s="323"/>
      <c r="D2295" s="323"/>
    </row>
    <row r="2296" spans="3:4" x14ac:dyDescent="0.2">
      <c r="C2296" s="323"/>
      <c r="D2296" s="323"/>
    </row>
    <row r="2297" spans="3:4" x14ac:dyDescent="0.2">
      <c r="C2297" s="323"/>
      <c r="D2297" s="323"/>
    </row>
    <row r="2298" spans="3:4" x14ac:dyDescent="0.2">
      <c r="C2298" s="323"/>
      <c r="D2298" s="323"/>
    </row>
    <row r="2299" spans="3:4" x14ac:dyDescent="0.2">
      <c r="C2299" s="323"/>
      <c r="D2299" s="323"/>
    </row>
    <row r="2300" spans="3:4" x14ac:dyDescent="0.2">
      <c r="C2300" s="323"/>
      <c r="D2300" s="323"/>
    </row>
    <row r="2301" spans="3:4" x14ac:dyDescent="0.2">
      <c r="C2301" s="323"/>
      <c r="D2301" s="323"/>
    </row>
    <row r="2302" spans="3:4" x14ac:dyDescent="0.2">
      <c r="C2302" s="323"/>
      <c r="D2302" s="323"/>
    </row>
    <row r="2303" spans="3:4" x14ac:dyDescent="0.2">
      <c r="C2303" s="323"/>
      <c r="D2303" s="323"/>
    </row>
    <row r="2304" spans="3:4" x14ac:dyDescent="0.2">
      <c r="C2304" s="323"/>
      <c r="D2304" s="323"/>
    </row>
    <row r="2305" spans="3:4" x14ac:dyDescent="0.2">
      <c r="C2305" s="323"/>
      <c r="D2305" s="323"/>
    </row>
    <row r="2306" spans="3:4" x14ac:dyDescent="0.2">
      <c r="C2306" s="323"/>
      <c r="D2306" s="323"/>
    </row>
    <row r="2307" spans="3:4" x14ac:dyDescent="0.2">
      <c r="C2307" s="323"/>
      <c r="D2307" s="323"/>
    </row>
    <row r="2308" spans="3:4" x14ac:dyDescent="0.2">
      <c r="C2308" s="323"/>
      <c r="D2308" s="323"/>
    </row>
    <row r="2309" spans="3:4" x14ac:dyDescent="0.2">
      <c r="C2309" s="323"/>
      <c r="D2309" s="323"/>
    </row>
    <row r="2310" spans="3:4" x14ac:dyDescent="0.2">
      <c r="C2310" s="323"/>
      <c r="D2310" s="323"/>
    </row>
    <row r="2311" spans="3:4" x14ac:dyDescent="0.2">
      <c r="C2311" s="323"/>
      <c r="D2311" s="323"/>
    </row>
    <row r="2312" spans="3:4" x14ac:dyDescent="0.2">
      <c r="C2312" s="323"/>
      <c r="D2312" s="323"/>
    </row>
    <row r="2313" spans="3:4" x14ac:dyDescent="0.2">
      <c r="C2313" s="323"/>
      <c r="D2313" s="323"/>
    </row>
    <row r="2314" spans="3:4" x14ac:dyDescent="0.2">
      <c r="C2314" s="323"/>
      <c r="D2314" s="323"/>
    </row>
    <row r="2315" spans="3:4" x14ac:dyDescent="0.2">
      <c r="C2315" s="323"/>
      <c r="D2315" s="323"/>
    </row>
    <row r="2316" spans="3:4" x14ac:dyDescent="0.2">
      <c r="C2316" s="323"/>
      <c r="D2316" s="323"/>
    </row>
    <row r="2317" spans="3:4" x14ac:dyDescent="0.2">
      <c r="C2317" s="323"/>
      <c r="D2317" s="323"/>
    </row>
    <row r="2318" spans="3:4" x14ac:dyDescent="0.2">
      <c r="C2318" s="323"/>
      <c r="D2318" s="323"/>
    </row>
    <row r="2319" spans="3:4" x14ac:dyDescent="0.2">
      <c r="C2319" s="323"/>
      <c r="D2319" s="323"/>
    </row>
    <row r="2320" spans="3:4" x14ac:dyDescent="0.2">
      <c r="C2320" s="323"/>
      <c r="D2320" s="323"/>
    </row>
    <row r="2321" spans="3:4" x14ac:dyDescent="0.2">
      <c r="C2321" s="323"/>
      <c r="D2321" s="323"/>
    </row>
    <row r="2322" spans="3:4" x14ac:dyDescent="0.2">
      <c r="C2322" s="323"/>
      <c r="D2322" s="323"/>
    </row>
    <row r="2323" spans="3:4" x14ac:dyDescent="0.2">
      <c r="C2323" s="323"/>
      <c r="D2323" s="323"/>
    </row>
    <row r="2324" spans="3:4" x14ac:dyDescent="0.2">
      <c r="C2324" s="323"/>
      <c r="D2324" s="323"/>
    </row>
    <row r="2325" spans="3:4" x14ac:dyDescent="0.2">
      <c r="C2325" s="323"/>
      <c r="D2325" s="323"/>
    </row>
    <row r="2326" spans="3:4" x14ac:dyDescent="0.2">
      <c r="C2326" s="323"/>
      <c r="D2326" s="323"/>
    </row>
    <row r="2327" spans="3:4" x14ac:dyDescent="0.2">
      <c r="C2327" s="323"/>
      <c r="D2327" s="323"/>
    </row>
    <row r="2328" spans="3:4" x14ac:dyDescent="0.2">
      <c r="C2328" s="323"/>
      <c r="D2328" s="323"/>
    </row>
    <row r="2329" spans="3:4" x14ac:dyDescent="0.2">
      <c r="C2329" s="323"/>
      <c r="D2329" s="323"/>
    </row>
    <row r="2330" spans="3:4" x14ac:dyDescent="0.2">
      <c r="C2330" s="323"/>
      <c r="D2330" s="323"/>
    </row>
    <row r="2331" spans="3:4" x14ac:dyDescent="0.2">
      <c r="C2331" s="323"/>
      <c r="D2331" s="323"/>
    </row>
    <row r="2332" spans="3:4" x14ac:dyDescent="0.2">
      <c r="C2332" s="323"/>
      <c r="D2332" s="323"/>
    </row>
    <row r="2333" spans="3:4" x14ac:dyDescent="0.2">
      <c r="C2333" s="323"/>
      <c r="D2333" s="323"/>
    </row>
    <row r="2334" spans="3:4" x14ac:dyDescent="0.2">
      <c r="C2334" s="323"/>
      <c r="D2334" s="323"/>
    </row>
    <row r="2335" spans="3:4" x14ac:dyDescent="0.2">
      <c r="C2335" s="323"/>
      <c r="D2335" s="323"/>
    </row>
    <row r="2336" spans="3:4" x14ac:dyDescent="0.2">
      <c r="C2336" s="323"/>
      <c r="D2336" s="323"/>
    </row>
    <row r="2337" spans="3:4" x14ac:dyDescent="0.2">
      <c r="C2337" s="323"/>
      <c r="D2337" s="323"/>
    </row>
    <row r="2338" spans="3:4" x14ac:dyDescent="0.2">
      <c r="C2338" s="323"/>
      <c r="D2338" s="323"/>
    </row>
    <row r="2339" spans="3:4" x14ac:dyDescent="0.2">
      <c r="C2339" s="323"/>
      <c r="D2339" s="323"/>
    </row>
    <row r="2340" spans="3:4" x14ac:dyDescent="0.2">
      <c r="C2340" s="323"/>
      <c r="D2340" s="323"/>
    </row>
    <row r="2341" spans="3:4" x14ac:dyDescent="0.2">
      <c r="C2341" s="323"/>
      <c r="D2341" s="323"/>
    </row>
    <row r="2342" spans="3:4" x14ac:dyDescent="0.2">
      <c r="C2342" s="323"/>
      <c r="D2342" s="323"/>
    </row>
    <row r="2343" spans="3:4" x14ac:dyDescent="0.2">
      <c r="C2343" s="323"/>
      <c r="D2343" s="323"/>
    </row>
    <row r="2344" spans="3:4" x14ac:dyDescent="0.2">
      <c r="C2344" s="323"/>
      <c r="D2344" s="323"/>
    </row>
    <row r="2345" spans="3:4" x14ac:dyDescent="0.2">
      <c r="C2345" s="323"/>
      <c r="D2345" s="323"/>
    </row>
    <row r="2346" spans="3:4" x14ac:dyDescent="0.2">
      <c r="C2346" s="323"/>
      <c r="D2346" s="323"/>
    </row>
    <row r="2347" spans="3:4" x14ac:dyDescent="0.2">
      <c r="C2347" s="323"/>
      <c r="D2347" s="323"/>
    </row>
    <row r="2348" spans="3:4" x14ac:dyDescent="0.2">
      <c r="C2348" s="323"/>
      <c r="D2348" s="323"/>
    </row>
    <row r="2349" spans="3:4" x14ac:dyDescent="0.2">
      <c r="C2349" s="323"/>
      <c r="D2349" s="323"/>
    </row>
    <row r="2350" spans="3:4" x14ac:dyDescent="0.2">
      <c r="C2350" s="323"/>
      <c r="D2350" s="323"/>
    </row>
    <row r="2351" spans="3:4" x14ac:dyDescent="0.2">
      <c r="C2351" s="323"/>
      <c r="D2351" s="323"/>
    </row>
    <row r="2352" spans="3:4" x14ac:dyDescent="0.2">
      <c r="C2352" s="323"/>
      <c r="D2352" s="323"/>
    </row>
    <row r="2353" spans="3:4" x14ac:dyDescent="0.2">
      <c r="C2353" s="323"/>
      <c r="D2353" s="323"/>
    </row>
    <row r="2354" spans="3:4" x14ac:dyDescent="0.2">
      <c r="C2354" s="323"/>
      <c r="D2354" s="323"/>
    </row>
    <row r="2355" spans="3:4" x14ac:dyDescent="0.2">
      <c r="C2355" s="323"/>
      <c r="D2355" s="323"/>
    </row>
    <row r="2356" spans="3:4" x14ac:dyDescent="0.2">
      <c r="C2356" s="323"/>
      <c r="D2356" s="323"/>
    </row>
    <row r="2357" spans="3:4" x14ac:dyDescent="0.2">
      <c r="C2357" s="323"/>
      <c r="D2357" s="323"/>
    </row>
    <row r="2358" spans="3:4" x14ac:dyDescent="0.2">
      <c r="C2358" s="323"/>
      <c r="D2358" s="323"/>
    </row>
    <row r="2359" spans="3:4" x14ac:dyDescent="0.2">
      <c r="C2359" s="323"/>
      <c r="D2359" s="323"/>
    </row>
    <row r="2360" spans="3:4" x14ac:dyDescent="0.2">
      <c r="C2360" s="323"/>
      <c r="D2360" s="323"/>
    </row>
    <row r="2361" spans="3:4" x14ac:dyDescent="0.2">
      <c r="C2361" s="323"/>
      <c r="D2361" s="323"/>
    </row>
    <row r="2362" spans="3:4" x14ac:dyDescent="0.2">
      <c r="C2362" s="323"/>
      <c r="D2362" s="323"/>
    </row>
    <row r="2363" spans="3:4" x14ac:dyDescent="0.2">
      <c r="C2363" s="323"/>
      <c r="D2363" s="323"/>
    </row>
    <row r="2364" spans="3:4" x14ac:dyDescent="0.2">
      <c r="C2364" s="323"/>
      <c r="D2364" s="323"/>
    </row>
    <row r="2365" spans="3:4" x14ac:dyDescent="0.2">
      <c r="C2365" s="323"/>
      <c r="D2365" s="323"/>
    </row>
    <row r="2366" spans="3:4" x14ac:dyDescent="0.2">
      <c r="C2366" s="323"/>
      <c r="D2366" s="323"/>
    </row>
    <row r="2367" spans="3:4" x14ac:dyDescent="0.2">
      <c r="C2367" s="323"/>
      <c r="D2367" s="323"/>
    </row>
    <row r="2368" spans="3:4" x14ac:dyDescent="0.2">
      <c r="C2368" s="323"/>
      <c r="D2368" s="323"/>
    </row>
    <row r="2369" spans="3:4" x14ac:dyDescent="0.2">
      <c r="C2369" s="323"/>
      <c r="D2369" s="323"/>
    </row>
    <row r="2370" spans="3:4" x14ac:dyDescent="0.2">
      <c r="C2370" s="323"/>
      <c r="D2370" s="323"/>
    </row>
    <row r="2371" spans="3:4" x14ac:dyDescent="0.2">
      <c r="C2371" s="323"/>
      <c r="D2371" s="323"/>
    </row>
    <row r="2372" spans="3:4" x14ac:dyDescent="0.2">
      <c r="C2372" s="323"/>
      <c r="D2372" s="323"/>
    </row>
    <row r="2373" spans="3:4" x14ac:dyDescent="0.2">
      <c r="C2373" s="323"/>
      <c r="D2373" s="323"/>
    </row>
    <row r="2374" spans="3:4" x14ac:dyDescent="0.2">
      <c r="C2374" s="323"/>
      <c r="D2374" s="323"/>
    </row>
    <row r="2375" spans="3:4" x14ac:dyDescent="0.2">
      <c r="C2375" s="323"/>
      <c r="D2375" s="323"/>
    </row>
    <row r="2376" spans="3:4" x14ac:dyDescent="0.2">
      <c r="C2376" s="323"/>
      <c r="D2376" s="323"/>
    </row>
    <row r="2377" spans="3:4" x14ac:dyDescent="0.2">
      <c r="C2377" s="323"/>
      <c r="D2377" s="323"/>
    </row>
    <row r="2378" spans="3:4" x14ac:dyDescent="0.2">
      <c r="C2378" s="323"/>
      <c r="D2378" s="323"/>
    </row>
    <row r="2379" spans="3:4" x14ac:dyDescent="0.2">
      <c r="C2379" s="323"/>
      <c r="D2379" s="323"/>
    </row>
    <row r="2380" spans="3:4" x14ac:dyDescent="0.2">
      <c r="C2380" s="323"/>
      <c r="D2380" s="323"/>
    </row>
    <row r="2381" spans="3:4" x14ac:dyDescent="0.2">
      <c r="C2381" s="323"/>
      <c r="D2381" s="323"/>
    </row>
    <row r="2382" spans="3:4" x14ac:dyDescent="0.2">
      <c r="C2382" s="323"/>
      <c r="D2382" s="323"/>
    </row>
    <row r="2383" spans="3:4" x14ac:dyDescent="0.2">
      <c r="C2383" s="323"/>
      <c r="D2383" s="323"/>
    </row>
    <row r="2384" spans="3:4" x14ac:dyDescent="0.2">
      <c r="C2384" s="323"/>
      <c r="D2384" s="323"/>
    </row>
    <row r="2385" spans="3:4" x14ac:dyDescent="0.2">
      <c r="C2385" s="323"/>
      <c r="D2385" s="323"/>
    </row>
    <row r="2386" spans="3:4" x14ac:dyDescent="0.2">
      <c r="C2386" s="323"/>
      <c r="D2386" s="323"/>
    </row>
    <row r="2387" spans="3:4" x14ac:dyDescent="0.2">
      <c r="C2387" s="323"/>
      <c r="D2387" s="323"/>
    </row>
    <row r="2388" spans="3:4" x14ac:dyDescent="0.2">
      <c r="C2388" s="323"/>
      <c r="D2388" s="323"/>
    </row>
    <row r="2389" spans="3:4" x14ac:dyDescent="0.2">
      <c r="C2389" s="323"/>
      <c r="D2389" s="323"/>
    </row>
    <row r="2390" spans="3:4" x14ac:dyDescent="0.2">
      <c r="C2390" s="323"/>
      <c r="D2390" s="323"/>
    </row>
    <row r="2391" spans="3:4" x14ac:dyDescent="0.2">
      <c r="C2391" s="323"/>
      <c r="D2391" s="323"/>
    </row>
    <row r="2392" spans="3:4" x14ac:dyDescent="0.2">
      <c r="C2392" s="323"/>
      <c r="D2392" s="323"/>
    </row>
    <row r="2393" spans="3:4" x14ac:dyDescent="0.2">
      <c r="C2393" s="323"/>
      <c r="D2393" s="323"/>
    </row>
    <row r="2394" spans="3:4" x14ac:dyDescent="0.2">
      <c r="C2394" s="323"/>
      <c r="D2394" s="323"/>
    </row>
    <row r="2395" spans="3:4" x14ac:dyDescent="0.2">
      <c r="C2395" s="323"/>
      <c r="D2395" s="323"/>
    </row>
    <row r="2396" spans="3:4" x14ac:dyDescent="0.2">
      <c r="C2396" s="323"/>
      <c r="D2396" s="323"/>
    </row>
    <row r="2397" spans="3:4" x14ac:dyDescent="0.2">
      <c r="C2397" s="323"/>
      <c r="D2397" s="323"/>
    </row>
    <row r="2398" spans="3:4" x14ac:dyDescent="0.2">
      <c r="C2398" s="323"/>
      <c r="D2398" s="323"/>
    </row>
    <row r="2399" spans="3:4" x14ac:dyDescent="0.2">
      <c r="C2399" s="323"/>
      <c r="D2399" s="323"/>
    </row>
    <row r="2400" spans="3:4" x14ac:dyDescent="0.2">
      <c r="C2400" s="323"/>
      <c r="D2400" s="323"/>
    </row>
    <row r="2401" spans="3:4" x14ac:dyDescent="0.2">
      <c r="C2401" s="323"/>
      <c r="D2401" s="323"/>
    </row>
    <row r="2402" spans="3:4" x14ac:dyDescent="0.2">
      <c r="C2402" s="323"/>
      <c r="D2402" s="323"/>
    </row>
    <row r="2403" spans="3:4" x14ac:dyDescent="0.2">
      <c r="C2403" s="323"/>
      <c r="D2403" s="323"/>
    </row>
    <row r="2404" spans="3:4" x14ac:dyDescent="0.2">
      <c r="C2404" s="323"/>
      <c r="D2404" s="323"/>
    </row>
    <row r="2405" spans="3:4" x14ac:dyDescent="0.2">
      <c r="C2405" s="323"/>
      <c r="D2405" s="323"/>
    </row>
    <row r="2406" spans="3:4" x14ac:dyDescent="0.2">
      <c r="C2406" s="323"/>
      <c r="D2406" s="323"/>
    </row>
    <row r="2407" spans="3:4" x14ac:dyDescent="0.2">
      <c r="C2407" s="323"/>
      <c r="D2407" s="323"/>
    </row>
    <row r="2408" spans="3:4" x14ac:dyDescent="0.2">
      <c r="C2408" s="323"/>
      <c r="D2408" s="323"/>
    </row>
    <row r="2409" spans="3:4" x14ac:dyDescent="0.2">
      <c r="C2409" s="323"/>
      <c r="D2409" s="323"/>
    </row>
    <row r="2410" spans="3:4" x14ac:dyDescent="0.2">
      <c r="C2410" s="323"/>
      <c r="D2410" s="323"/>
    </row>
    <row r="2411" spans="3:4" x14ac:dyDescent="0.2">
      <c r="C2411" s="323"/>
      <c r="D2411" s="323"/>
    </row>
    <row r="2412" spans="3:4" x14ac:dyDescent="0.2">
      <c r="C2412" s="323"/>
      <c r="D2412" s="323"/>
    </row>
    <row r="2413" spans="3:4" x14ac:dyDescent="0.2">
      <c r="C2413" s="323"/>
      <c r="D2413" s="323"/>
    </row>
    <row r="2414" spans="3:4" x14ac:dyDescent="0.2">
      <c r="C2414" s="323"/>
      <c r="D2414" s="323"/>
    </row>
    <row r="2415" spans="3:4" x14ac:dyDescent="0.2">
      <c r="C2415" s="323"/>
      <c r="D2415" s="323"/>
    </row>
    <row r="2416" spans="3:4" x14ac:dyDescent="0.2">
      <c r="C2416" s="323"/>
      <c r="D2416" s="323"/>
    </row>
    <row r="2417" spans="3:4" x14ac:dyDescent="0.2">
      <c r="C2417" s="323"/>
      <c r="D2417" s="323"/>
    </row>
    <row r="2418" spans="3:4" x14ac:dyDescent="0.2">
      <c r="C2418" s="323"/>
      <c r="D2418" s="323"/>
    </row>
    <row r="2419" spans="3:4" x14ac:dyDescent="0.2">
      <c r="C2419" s="323"/>
      <c r="D2419" s="323"/>
    </row>
    <row r="2420" spans="3:4" x14ac:dyDescent="0.2">
      <c r="C2420" s="323"/>
      <c r="D2420" s="323"/>
    </row>
    <row r="2421" spans="3:4" x14ac:dyDescent="0.2">
      <c r="C2421" s="323"/>
      <c r="D2421" s="323"/>
    </row>
    <row r="2422" spans="3:4" x14ac:dyDescent="0.2">
      <c r="C2422" s="323"/>
      <c r="D2422" s="323"/>
    </row>
    <row r="2423" spans="3:4" x14ac:dyDescent="0.2">
      <c r="C2423" s="323"/>
      <c r="D2423" s="323"/>
    </row>
    <row r="2424" spans="3:4" x14ac:dyDescent="0.2">
      <c r="C2424" s="323"/>
      <c r="D2424" s="323"/>
    </row>
    <row r="2425" spans="3:4" x14ac:dyDescent="0.2">
      <c r="C2425" s="323"/>
      <c r="D2425" s="323"/>
    </row>
    <row r="2426" spans="3:4" x14ac:dyDescent="0.2">
      <c r="C2426" s="323"/>
      <c r="D2426" s="323"/>
    </row>
    <row r="2427" spans="3:4" x14ac:dyDescent="0.2">
      <c r="C2427" s="323"/>
      <c r="D2427" s="323"/>
    </row>
    <row r="2428" spans="3:4" x14ac:dyDescent="0.2">
      <c r="C2428" s="323"/>
      <c r="D2428" s="323"/>
    </row>
    <row r="2429" spans="3:4" x14ac:dyDescent="0.2">
      <c r="C2429" s="323"/>
      <c r="D2429" s="323"/>
    </row>
    <row r="2430" spans="3:4" x14ac:dyDescent="0.2">
      <c r="C2430" s="323"/>
      <c r="D2430" s="323"/>
    </row>
    <row r="2431" spans="3:4" x14ac:dyDescent="0.2">
      <c r="C2431" s="323"/>
      <c r="D2431" s="323"/>
    </row>
    <row r="2432" spans="3:4" x14ac:dyDescent="0.2">
      <c r="C2432" s="323"/>
      <c r="D2432" s="323"/>
    </row>
    <row r="2433" spans="3:4" x14ac:dyDescent="0.2">
      <c r="C2433" s="323"/>
      <c r="D2433" s="323"/>
    </row>
    <row r="2434" spans="3:4" x14ac:dyDescent="0.2">
      <c r="C2434" s="323"/>
      <c r="D2434" s="323"/>
    </row>
    <row r="2435" spans="3:4" x14ac:dyDescent="0.2">
      <c r="C2435" s="323"/>
      <c r="D2435" s="323"/>
    </row>
    <row r="2436" spans="3:4" x14ac:dyDescent="0.2">
      <c r="C2436" s="323"/>
      <c r="D2436" s="323"/>
    </row>
    <row r="2437" spans="3:4" x14ac:dyDescent="0.2">
      <c r="C2437" s="323"/>
      <c r="D2437" s="323"/>
    </row>
    <row r="2438" spans="3:4" x14ac:dyDescent="0.2">
      <c r="C2438" s="323"/>
      <c r="D2438" s="323"/>
    </row>
    <row r="2439" spans="3:4" x14ac:dyDescent="0.2">
      <c r="C2439" s="323"/>
      <c r="D2439" s="323"/>
    </row>
    <row r="2440" spans="3:4" x14ac:dyDescent="0.2">
      <c r="C2440" s="323"/>
      <c r="D2440" s="323"/>
    </row>
    <row r="2441" spans="3:4" x14ac:dyDescent="0.2">
      <c r="C2441" s="323"/>
      <c r="D2441" s="323"/>
    </row>
    <row r="2442" spans="3:4" x14ac:dyDescent="0.2">
      <c r="C2442" s="323"/>
      <c r="D2442" s="323"/>
    </row>
    <row r="2443" spans="3:4" x14ac:dyDescent="0.2">
      <c r="C2443" s="323"/>
      <c r="D2443" s="323"/>
    </row>
    <row r="2444" spans="3:4" x14ac:dyDescent="0.2">
      <c r="C2444" s="323"/>
      <c r="D2444" s="323"/>
    </row>
    <row r="2445" spans="3:4" x14ac:dyDescent="0.2">
      <c r="C2445" s="323"/>
      <c r="D2445" s="323"/>
    </row>
    <row r="2446" spans="3:4" x14ac:dyDescent="0.2">
      <c r="C2446" s="323"/>
      <c r="D2446" s="323"/>
    </row>
    <row r="2447" spans="3:4" x14ac:dyDescent="0.2">
      <c r="C2447" s="323"/>
      <c r="D2447" s="323"/>
    </row>
    <row r="2448" spans="3:4" x14ac:dyDescent="0.2">
      <c r="C2448" s="323"/>
      <c r="D2448" s="323"/>
    </row>
    <row r="2449" spans="3:4" x14ac:dyDescent="0.2">
      <c r="C2449" s="323"/>
      <c r="D2449" s="323"/>
    </row>
    <row r="2450" spans="3:4" x14ac:dyDescent="0.2">
      <c r="C2450" s="323"/>
      <c r="D2450" s="323"/>
    </row>
    <row r="2451" spans="3:4" x14ac:dyDescent="0.2">
      <c r="C2451" s="323"/>
      <c r="D2451" s="323"/>
    </row>
    <row r="2452" spans="3:4" x14ac:dyDescent="0.2">
      <c r="C2452" s="323"/>
      <c r="D2452" s="323"/>
    </row>
    <row r="2453" spans="3:4" x14ac:dyDescent="0.2">
      <c r="C2453" s="323"/>
      <c r="D2453" s="323"/>
    </row>
    <row r="2454" spans="3:4" x14ac:dyDescent="0.2">
      <c r="C2454" s="323"/>
      <c r="D2454" s="323"/>
    </row>
    <row r="2455" spans="3:4" x14ac:dyDescent="0.2">
      <c r="C2455" s="323"/>
      <c r="D2455" s="323"/>
    </row>
    <row r="2456" spans="3:4" x14ac:dyDescent="0.2">
      <c r="C2456" s="323"/>
      <c r="D2456" s="323"/>
    </row>
    <row r="2457" spans="3:4" x14ac:dyDescent="0.2">
      <c r="C2457" s="323"/>
      <c r="D2457" s="323"/>
    </row>
    <row r="2458" spans="3:4" x14ac:dyDescent="0.2">
      <c r="C2458" s="323"/>
      <c r="D2458" s="323"/>
    </row>
    <row r="2459" spans="3:4" x14ac:dyDescent="0.2">
      <c r="C2459" s="323"/>
      <c r="D2459" s="323"/>
    </row>
    <row r="2460" spans="3:4" x14ac:dyDescent="0.2">
      <c r="C2460" s="323"/>
      <c r="D2460" s="323"/>
    </row>
    <row r="2461" spans="3:4" x14ac:dyDescent="0.2">
      <c r="C2461" s="323"/>
      <c r="D2461" s="323"/>
    </row>
    <row r="2462" spans="3:4" x14ac:dyDescent="0.2">
      <c r="C2462" s="323"/>
      <c r="D2462" s="323"/>
    </row>
    <row r="2463" spans="3:4" x14ac:dyDescent="0.2">
      <c r="C2463" s="323"/>
      <c r="D2463" s="323"/>
    </row>
    <row r="2464" spans="3:4" x14ac:dyDescent="0.2">
      <c r="C2464" s="323"/>
      <c r="D2464" s="323"/>
    </row>
    <row r="2465" spans="3:4" x14ac:dyDescent="0.2">
      <c r="C2465" s="323"/>
      <c r="D2465" s="323"/>
    </row>
    <row r="2466" spans="3:4" x14ac:dyDescent="0.2">
      <c r="C2466" s="323"/>
      <c r="D2466" s="323"/>
    </row>
    <row r="2467" spans="3:4" x14ac:dyDescent="0.2">
      <c r="C2467" s="323"/>
      <c r="D2467" s="323"/>
    </row>
    <row r="2468" spans="3:4" x14ac:dyDescent="0.2">
      <c r="C2468" s="323"/>
      <c r="D2468" s="323"/>
    </row>
    <row r="2469" spans="3:4" x14ac:dyDescent="0.2">
      <c r="C2469" s="323"/>
      <c r="D2469" s="323"/>
    </row>
    <row r="2470" spans="3:4" x14ac:dyDescent="0.2">
      <c r="C2470" s="323"/>
      <c r="D2470" s="323"/>
    </row>
    <row r="2471" spans="3:4" x14ac:dyDescent="0.2">
      <c r="C2471" s="323"/>
      <c r="D2471" s="323"/>
    </row>
    <row r="2472" spans="3:4" x14ac:dyDescent="0.2">
      <c r="C2472" s="323"/>
      <c r="D2472" s="323"/>
    </row>
    <row r="2473" spans="3:4" x14ac:dyDescent="0.2">
      <c r="C2473" s="323"/>
      <c r="D2473" s="323"/>
    </row>
    <row r="2474" spans="3:4" x14ac:dyDescent="0.2">
      <c r="C2474" s="323"/>
      <c r="D2474" s="323"/>
    </row>
    <row r="2475" spans="3:4" x14ac:dyDescent="0.2">
      <c r="C2475" s="323"/>
      <c r="D2475" s="323"/>
    </row>
    <row r="2476" spans="3:4" x14ac:dyDescent="0.2">
      <c r="C2476" s="323"/>
      <c r="D2476" s="323"/>
    </row>
    <row r="2477" spans="3:4" x14ac:dyDescent="0.2">
      <c r="C2477" s="323"/>
      <c r="D2477" s="323"/>
    </row>
    <row r="2478" spans="3:4" x14ac:dyDescent="0.2">
      <c r="C2478" s="323"/>
      <c r="D2478" s="323"/>
    </row>
    <row r="2479" spans="3:4" x14ac:dyDescent="0.2">
      <c r="C2479" s="323"/>
      <c r="D2479" s="323"/>
    </row>
    <row r="2480" spans="3:4" x14ac:dyDescent="0.2">
      <c r="C2480" s="323"/>
      <c r="D2480" s="323"/>
    </row>
    <row r="2481" spans="3:4" x14ac:dyDescent="0.2">
      <c r="C2481" s="323"/>
      <c r="D2481" s="323"/>
    </row>
    <row r="2482" spans="3:4" x14ac:dyDescent="0.2">
      <c r="C2482" s="323"/>
      <c r="D2482" s="323"/>
    </row>
    <row r="2483" spans="3:4" x14ac:dyDescent="0.2">
      <c r="C2483" s="323"/>
      <c r="D2483" s="323"/>
    </row>
    <row r="2484" spans="3:4" x14ac:dyDescent="0.2">
      <c r="C2484" s="323"/>
      <c r="D2484" s="323"/>
    </row>
    <row r="2485" spans="3:4" x14ac:dyDescent="0.2">
      <c r="C2485" s="323"/>
      <c r="D2485" s="323"/>
    </row>
    <row r="2486" spans="3:4" x14ac:dyDescent="0.2">
      <c r="C2486" s="323"/>
      <c r="D2486" s="323"/>
    </row>
    <row r="2487" spans="3:4" x14ac:dyDescent="0.2">
      <c r="C2487" s="323"/>
      <c r="D2487" s="323"/>
    </row>
    <row r="2488" spans="3:4" x14ac:dyDescent="0.2">
      <c r="C2488" s="323"/>
      <c r="D2488" s="323"/>
    </row>
    <row r="2489" spans="3:4" x14ac:dyDescent="0.2">
      <c r="C2489" s="323"/>
      <c r="D2489" s="323"/>
    </row>
    <row r="2490" spans="3:4" x14ac:dyDescent="0.2">
      <c r="C2490" s="323"/>
      <c r="D2490" s="323"/>
    </row>
    <row r="2491" spans="3:4" x14ac:dyDescent="0.2">
      <c r="C2491" s="323"/>
      <c r="D2491" s="323"/>
    </row>
    <row r="2492" spans="3:4" x14ac:dyDescent="0.2">
      <c r="C2492" s="323"/>
      <c r="D2492" s="323"/>
    </row>
    <row r="2493" spans="3:4" x14ac:dyDescent="0.2">
      <c r="C2493" s="323"/>
      <c r="D2493" s="323"/>
    </row>
    <row r="2494" spans="3:4" x14ac:dyDescent="0.2">
      <c r="C2494" s="323"/>
      <c r="D2494" s="323"/>
    </row>
    <row r="2495" spans="3:4" x14ac:dyDescent="0.2">
      <c r="C2495" s="323"/>
      <c r="D2495" s="323"/>
    </row>
    <row r="2496" spans="3:4" x14ac:dyDescent="0.2">
      <c r="C2496" s="323"/>
      <c r="D2496" s="323"/>
    </row>
    <row r="2497" spans="3:4" x14ac:dyDescent="0.2">
      <c r="C2497" s="323"/>
      <c r="D2497" s="323"/>
    </row>
    <row r="2498" spans="3:4" x14ac:dyDescent="0.2">
      <c r="C2498" s="323"/>
      <c r="D2498" s="323"/>
    </row>
    <row r="2499" spans="3:4" x14ac:dyDescent="0.2">
      <c r="C2499" s="323"/>
      <c r="D2499" s="323"/>
    </row>
    <row r="2500" spans="3:4" x14ac:dyDescent="0.2">
      <c r="C2500" s="323"/>
      <c r="D2500" s="323"/>
    </row>
    <row r="2501" spans="3:4" x14ac:dyDescent="0.2">
      <c r="C2501" s="323"/>
      <c r="D2501" s="323"/>
    </row>
    <row r="2502" spans="3:4" x14ac:dyDescent="0.2">
      <c r="C2502" s="323"/>
      <c r="D2502" s="323"/>
    </row>
    <row r="2503" spans="3:4" x14ac:dyDescent="0.2">
      <c r="C2503" s="323"/>
      <c r="D2503" s="323"/>
    </row>
    <row r="2504" spans="3:4" x14ac:dyDescent="0.2">
      <c r="C2504" s="323"/>
      <c r="D2504" s="323"/>
    </row>
    <row r="2505" spans="3:4" x14ac:dyDescent="0.2">
      <c r="C2505" s="323"/>
      <c r="D2505" s="323"/>
    </row>
    <row r="2506" spans="3:4" x14ac:dyDescent="0.2">
      <c r="C2506" s="323"/>
      <c r="D2506" s="323"/>
    </row>
    <row r="2507" spans="3:4" x14ac:dyDescent="0.2">
      <c r="C2507" s="323"/>
      <c r="D2507" s="323"/>
    </row>
    <row r="2508" spans="3:4" x14ac:dyDescent="0.2">
      <c r="C2508" s="323"/>
      <c r="D2508" s="323"/>
    </row>
    <row r="2509" spans="3:4" x14ac:dyDescent="0.2">
      <c r="C2509" s="323"/>
      <c r="D2509" s="323"/>
    </row>
    <row r="2510" spans="3:4" x14ac:dyDescent="0.2">
      <c r="C2510" s="323"/>
      <c r="D2510" s="323"/>
    </row>
    <row r="2511" spans="3:4" x14ac:dyDescent="0.2">
      <c r="C2511" s="323"/>
      <c r="D2511" s="323"/>
    </row>
    <row r="2512" spans="3:4" x14ac:dyDescent="0.2">
      <c r="C2512" s="323"/>
      <c r="D2512" s="323"/>
    </row>
    <row r="2513" spans="3:4" x14ac:dyDescent="0.2">
      <c r="C2513" s="323"/>
      <c r="D2513" s="323"/>
    </row>
    <row r="2514" spans="3:4" x14ac:dyDescent="0.2">
      <c r="C2514" s="323"/>
      <c r="D2514" s="323"/>
    </row>
    <row r="2515" spans="3:4" x14ac:dyDescent="0.2">
      <c r="C2515" s="323"/>
      <c r="D2515" s="323"/>
    </row>
    <row r="2516" spans="3:4" x14ac:dyDescent="0.2">
      <c r="C2516" s="323"/>
      <c r="D2516" s="323"/>
    </row>
    <row r="2517" spans="3:4" x14ac:dyDescent="0.2">
      <c r="C2517" s="323"/>
      <c r="D2517" s="323"/>
    </row>
    <row r="2518" spans="3:4" x14ac:dyDescent="0.2">
      <c r="C2518" s="323"/>
      <c r="D2518" s="323"/>
    </row>
    <row r="2519" spans="3:4" x14ac:dyDescent="0.2">
      <c r="C2519" s="323"/>
      <c r="D2519" s="323"/>
    </row>
    <row r="2520" spans="3:4" x14ac:dyDescent="0.2">
      <c r="C2520" s="323"/>
      <c r="D2520" s="323"/>
    </row>
    <row r="2521" spans="3:4" x14ac:dyDescent="0.2">
      <c r="C2521" s="323"/>
      <c r="D2521" s="323"/>
    </row>
    <row r="2522" spans="3:4" x14ac:dyDescent="0.2">
      <c r="C2522" s="323"/>
      <c r="D2522" s="323"/>
    </row>
    <row r="2523" spans="3:4" x14ac:dyDescent="0.2">
      <c r="C2523" s="323"/>
      <c r="D2523" s="323"/>
    </row>
    <row r="2524" spans="3:4" x14ac:dyDescent="0.2">
      <c r="C2524" s="323"/>
      <c r="D2524" s="323"/>
    </row>
    <row r="2525" spans="3:4" x14ac:dyDescent="0.2">
      <c r="C2525" s="323"/>
      <c r="D2525" s="323"/>
    </row>
    <row r="2526" spans="3:4" x14ac:dyDescent="0.2">
      <c r="C2526" s="323"/>
      <c r="D2526" s="323"/>
    </row>
    <row r="2527" spans="3:4" x14ac:dyDescent="0.2">
      <c r="C2527" s="323"/>
      <c r="D2527" s="323"/>
    </row>
    <row r="2528" spans="3:4" x14ac:dyDescent="0.2">
      <c r="C2528" s="323"/>
      <c r="D2528" s="323"/>
    </row>
    <row r="2529" spans="3:4" x14ac:dyDescent="0.2">
      <c r="C2529" s="323"/>
      <c r="D2529" s="323"/>
    </row>
    <row r="2530" spans="3:4" x14ac:dyDescent="0.2">
      <c r="C2530" s="323"/>
      <c r="D2530" s="323"/>
    </row>
    <row r="2531" spans="3:4" x14ac:dyDescent="0.2">
      <c r="C2531" s="323"/>
      <c r="D2531" s="323"/>
    </row>
    <row r="2532" spans="3:4" x14ac:dyDescent="0.2">
      <c r="C2532" s="323"/>
      <c r="D2532" s="323"/>
    </row>
    <row r="2533" spans="3:4" x14ac:dyDescent="0.2">
      <c r="C2533" s="323"/>
      <c r="D2533" s="323"/>
    </row>
    <row r="2534" spans="3:4" x14ac:dyDescent="0.2">
      <c r="C2534" s="323"/>
      <c r="D2534" s="323"/>
    </row>
    <row r="2535" spans="3:4" x14ac:dyDescent="0.2">
      <c r="C2535" s="323"/>
      <c r="D2535" s="323"/>
    </row>
    <row r="2536" spans="3:4" x14ac:dyDescent="0.2">
      <c r="C2536" s="323"/>
      <c r="D2536" s="323"/>
    </row>
    <row r="2537" spans="3:4" x14ac:dyDescent="0.2">
      <c r="C2537" s="323"/>
      <c r="D2537" s="323"/>
    </row>
    <row r="2538" spans="3:4" x14ac:dyDescent="0.2">
      <c r="C2538" s="323"/>
      <c r="D2538" s="323"/>
    </row>
    <row r="2539" spans="3:4" x14ac:dyDescent="0.2">
      <c r="C2539" s="323"/>
      <c r="D2539" s="323"/>
    </row>
    <row r="2540" spans="3:4" x14ac:dyDescent="0.2">
      <c r="C2540" s="323"/>
      <c r="D2540" s="323"/>
    </row>
    <row r="2541" spans="3:4" x14ac:dyDescent="0.2">
      <c r="C2541" s="323"/>
      <c r="D2541" s="323"/>
    </row>
    <row r="2542" spans="3:4" x14ac:dyDescent="0.2">
      <c r="C2542" s="323"/>
      <c r="D2542" s="323"/>
    </row>
    <row r="2543" spans="3:4" x14ac:dyDescent="0.2">
      <c r="C2543" s="323"/>
      <c r="D2543" s="323"/>
    </row>
    <row r="2544" spans="3:4" x14ac:dyDescent="0.2">
      <c r="C2544" s="323"/>
      <c r="D2544" s="323"/>
    </row>
    <row r="2545" spans="3:4" x14ac:dyDescent="0.2">
      <c r="C2545" s="323"/>
      <c r="D2545" s="323"/>
    </row>
    <row r="2546" spans="3:4" x14ac:dyDescent="0.2">
      <c r="C2546" s="323"/>
      <c r="D2546" s="323"/>
    </row>
    <row r="2547" spans="3:4" x14ac:dyDescent="0.2">
      <c r="C2547" s="323"/>
      <c r="D2547" s="323"/>
    </row>
    <row r="2548" spans="3:4" x14ac:dyDescent="0.2">
      <c r="C2548" s="323"/>
      <c r="D2548" s="323"/>
    </row>
    <row r="2549" spans="3:4" x14ac:dyDescent="0.2">
      <c r="C2549" s="323"/>
      <c r="D2549" s="323"/>
    </row>
    <row r="2550" spans="3:4" x14ac:dyDescent="0.2">
      <c r="C2550" s="323"/>
      <c r="D2550" s="323"/>
    </row>
    <row r="2551" spans="3:4" x14ac:dyDescent="0.2">
      <c r="C2551" s="323"/>
      <c r="D2551" s="323"/>
    </row>
    <row r="2552" spans="3:4" x14ac:dyDescent="0.2">
      <c r="C2552" s="323"/>
      <c r="D2552" s="323"/>
    </row>
    <row r="2553" spans="3:4" x14ac:dyDescent="0.2">
      <c r="C2553" s="323"/>
      <c r="D2553" s="323"/>
    </row>
    <row r="2554" spans="3:4" x14ac:dyDescent="0.2">
      <c r="C2554" s="323"/>
      <c r="D2554" s="323"/>
    </row>
    <row r="2555" spans="3:4" x14ac:dyDescent="0.2">
      <c r="C2555" s="323"/>
      <c r="D2555" s="323"/>
    </row>
    <row r="2556" spans="3:4" x14ac:dyDescent="0.2">
      <c r="C2556" s="323"/>
      <c r="D2556" s="323"/>
    </row>
    <row r="2557" spans="3:4" x14ac:dyDescent="0.2">
      <c r="C2557" s="323"/>
      <c r="D2557" s="323"/>
    </row>
    <row r="2558" spans="3:4" x14ac:dyDescent="0.2">
      <c r="C2558" s="323"/>
      <c r="D2558" s="323"/>
    </row>
    <row r="2559" spans="3:4" x14ac:dyDescent="0.2">
      <c r="C2559" s="323"/>
      <c r="D2559" s="323"/>
    </row>
    <row r="2560" spans="3:4" x14ac:dyDescent="0.2">
      <c r="C2560" s="323"/>
      <c r="D2560" s="323"/>
    </row>
    <row r="2561" spans="3:4" x14ac:dyDescent="0.2">
      <c r="C2561" s="323"/>
      <c r="D2561" s="323"/>
    </row>
    <row r="2562" spans="3:4" x14ac:dyDescent="0.2">
      <c r="C2562" s="323"/>
      <c r="D2562" s="323"/>
    </row>
    <row r="2563" spans="3:4" x14ac:dyDescent="0.2">
      <c r="C2563" s="323"/>
      <c r="D2563" s="323"/>
    </row>
    <row r="2564" spans="3:4" x14ac:dyDescent="0.2">
      <c r="C2564" s="323"/>
      <c r="D2564" s="323"/>
    </row>
    <row r="2565" spans="3:4" x14ac:dyDescent="0.2">
      <c r="C2565" s="323"/>
      <c r="D2565" s="323"/>
    </row>
    <row r="2566" spans="3:4" x14ac:dyDescent="0.2">
      <c r="C2566" s="323"/>
      <c r="D2566" s="323"/>
    </row>
    <row r="2567" spans="3:4" x14ac:dyDescent="0.2">
      <c r="C2567" s="323"/>
      <c r="D2567" s="323"/>
    </row>
    <row r="2568" spans="3:4" x14ac:dyDescent="0.2">
      <c r="C2568" s="323"/>
      <c r="D2568" s="323"/>
    </row>
    <row r="2569" spans="3:4" x14ac:dyDescent="0.2">
      <c r="C2569" s="323"/>
      <c r="D2569" s="323"/>
    </row>
    <row r="2570" spans="3:4" x14ac:dyDescent="0.2">
      <c r="C2570" s="323"/>
      <c r="D2570" s="323"/>
    </row>
    <row r="2571" spans="3:4" x14ac:dyDescent="0.2">
      <c r="C2571" s="323"/>
      <c r="D2571" s="323"/>
    </row>
    <row r="2572" spans="3:4" x14ac:dyDescent="0.2">
      <c r="C2572" s="323"/>
      <c r="D2572" s="323"/>
    </row>
    <row r="2573" spans="3:4" x14ac:dyDescent="0.2">
      <c r="C2573" s="323"/>
      <c r="D2573" s="323"/>
    </row>
    <row r="2574" spans="3:4" x14ac:dyDescent="0.2">
      <c r="C2574" s="323"/>
      <c r="D2574" s="323"/>
    </row>
    <row r="2575" spans="3:4" x14ac:dyDescent="0.2">
      <c r="C2575" s="323"/>
      <c r="D2575" s="323"/>
    </row>
    <row r="2576" spans="3:4" x14ac:dyDescent="0.2">
      <c r="C2576" s="323"/>
      <c r="D2576" s="323"/>
    </row>
    <row r="2577" spans="3:4" x14ac:dyDescent="0.2">
      <c r="C2577" s="323"/>
      <c r="D2577" s="323"/>
    </row>
    <row r="2578" spans="3:4" x14ac:dyDescent="0.2">
      <c r="C2578" s="323"/>
      <c r="D2578" s="323"/>
    </row>
    <row r="2579" spans="3:4" x14ac:dyDescent="0.2">
      <c r="C2579" s="323"/>
      <c r="D2579" s="323"/>
    </row>
    <row r="2580" spans="3:4" x14ac:dyDescent="0.2">
      <c r="C2580" s="323"/>
      <c r="D2580" s="323"/>
    </row>
    <row r="2581" spans="3:4" x14ac:dyDescent="0.2">
      <c r="C2581" s="323"/>
      <c r="D2581" s="323"/>
    </row>
    <row r="2582" spans="3:4" x14ac:dyDescent="0.2">
      <c r="C2582" s="323"/>
      <c r="D2582" s="323"/>
    </row>
    <row r="2583" spans="3:4" x14ac:dyDescent="0.2">
      <c r="C2583" s="323"/>
      <c r="D2583" s="323"/>
    </row>
    <row r="2584" spans="3:4" x14ac:dyDescent="0.2">
      <c r="C2584" s="323"/>
      <c r="D2584" s="323"/>
    </row>
    <row r="2585" spans="3:4" x14ac:dyDescent="0.2">
      <c r="C2585" s="323"/>
      <c r="D2585" s="323"/>
    </row>
    <row r="2586" spans="3:4" x14ac:dyDescent="0.2">
      <c r="C2586" s="323"/>
      <c r="D2586" s="323"/>
    </row>
    <row r="2587" spans="3:4" x14ac:dyDescent="0.2">
      <c r="C2587" s="323"/>
      <c r="D2587" s="323"/>
    </row>
    <row r="2588" spans="3:4" x14ac:dyDescent="0.2">
      <c r="C2588" s="323"/>
      <c r="D2588" s="323"/>
    </row>
    <row r="2589" spans="3:4" x14ac:dyDescent="0.2">
      <c r="C2589" s="323"/>
      <c r="D2589" s="323"/>
    </row>
    <row r="2590" spans="3:4" x14ac:dyDescent="0.2">
      <c r="C2590" s="323"/>
      <c r="D2590" s="323"/>
    </row>
    <row r="2591" spans="3:4" x14ac:dyDescent="0.2">
      <c r="C2591" s="323"/>
      <c r="D2591" s="323"/>
    </row>
    <row r="2592" spans="3:4" x14ac:dyDescent="0.2">
      <c r="C2592" s="323"/>
      <c r="D2592" s="323"/>
    </row>
    <row r="2593" spans="3:4" x14ac:dyDescent="0.2">
      <c r="C2593" s="323"/>
      <c r="D2593" s="323"/>
    </row>
    <row r="2594" spans="3:4" x14ac:dyDescent="0.2">
      <c r="C2594" s="323"/>
      <c r="D2594" s="323"/>
    </row>
    <row r="2595" spans="3:4" x14ac:dyDescent="0.2">
      <c r="C2595" s="323"/>
      <c r="D2595" s="323"/>
    </row>
    <row r="2596" spans="3:4" x14ac:dyDescent="0.2">
      <c r="C2596" s="323"/>
      <c r="D2596" s="323"/>
    </row>
    <row r="2597" spans="3:4" x14ac:dyDescent="0.2">
      <c r="C2597" s="323"/>
      <c r="D2597" s="323"/>
    </row>
    <row r="2598" spans="3:4" x14ac:dyDescent="0.2">
      <c r="C2598" s="323"/>
      <c r="D2598" s="323"/>
    </row>
    <row r="2599" spans="3:4" x14ac:dyDescent="0.2">
      <c r="C2599" s="323"/>
      <c r="D2599" s="323"/>
    </row>
    <row r="2600" spans="3:4" x14ac:dyDescent="0.2">
      <c r="C2600" s="323"/>
      <c r="D2600" s="323"/>
    </row>
    <row r="2601" spans="3:4" x14ac:dyDescent="0.2">
      <c r="C2601" s="323"/>
      <c r="D2601" s="323"/>
    </row>
    <row r="2602" spans="3:4" x14ac:dyDescent="0.2">
      <c r="C2602" s="323"/>
      <c r="D2602" s="323"/>
    </row>
    <row r="2603" spans="3:4" x14ac:dyDescent="0.2">
      <c r="C2603" s="323"/>
      <c r="D2603" s="323"/>
    </row>
    <row r="2604" spans="3:4" x14ac:dyDescent="0.2">
      <c r="C2604" s="323"/>
      <c r="D2604" s="323"/>
    </row>
    <row r="2605" spans="3:4" x14ac:dyDescent="0.2">
      <c r="C2605" s="323"/>
      <c r="D2605" s="323"/>
    </row>
    <row r="2606" spans="3:4" x14ac:dyDescent="0.2">
      <c r="C2606" s="323"/>
      <c r="D2606" s="323"/>
    </row>
    <row r="2607" spans="3:4" x14ac:dyDescent="0.2">
      <c r="C2607" s="323"/>
      <c r="D2607" s="323"/>
    </row>
    <row r="2608" spans="3:4" x14ac:dyDescent="0.2">
      <c r="C2608" s="323"/>
      <c r="D2608" s="323"/>
    </row>
    <row r="2609" spans="3:4" x14ac:dyDescent="0.2">
      <c r="C2609" s="323"/>
      <c r="D2609" s="323"/>
    </row>
    <row r="2610" spans="3:4" x14ac:dyDescent="0.2">
      <c r="C2610" s="323"/>
      <c r="D2610" s="323"/>
    </row>
    <row r="2611" spans="3:4" x14ac:dyDescent="0.2">
      <c r="C2611" s="323"/>
      <c r="D2611" s="323"/>
    </row>
    <row r="2612" spans="3:4" x14ac:dyDescent="0.2">
      <c r="C2612" s="323"/>
      <c r="D2612" s="323"/>
    </row>
    <row r="2613" spans="3:4" x14ac:dyDescent="0.2">
      <c r="C2613" s="323"/>
      <c r="D2613" s="323"/>
    </row>
    <row r="2614" spans="3:4" x14ac:dyDescent="0.2">
      <c r="C2614" s="323"/>
      <c r="D2614" s="323"/>
    </row>
    <row r="2615" spans="3:4" x14ac:dyDescent="0.2">
      <c r="C2615" s="323"/>
      <c r="D2615" s="323"/>
    </row>
    <row r="2616" spans="3:4" x14ac:dyDescent="0.2">
      <c r="C2616" s="323"/>
      <c r="D2616" s="323"/>
    </row>
    <row r="2617" spans="3:4" x14ac:dyDescent="0.2">
      <c r="C2617" s="323"/>
      <c r="D2617" s="323"/>
    </row>
    <row r="2618" spans="3:4" x14ac:dyDescent="0.2">
      <c r="C2618" s="323"/>
      <c r="D2618" s="323"/>
    </row>
    <row r="2619" spans="3:4" x14ac:dyDescent="0.2">
      <c r="C2619" s="323"/>
      <c r="D2619" s="323"/>
    </row>
    <row r="2620" spans="3:4" x14ac:dyDescent="0.2">
      <c r="C2620" s="323"/>
      <c r="D2620" s="323"/>
    </row>
    <row r="2621" spans="3:4" x14ac:dyDescent="0.2">
      <c r="C2621" s="323"/>
      <c r="D2621" s="323"/>
    </row>
    <row r="2622" spans="3:4" x14ac:dyDescent="0.2">
      <c r="C2622" s="323"/>
      <c r="D2622" s="323"/>
    </row>
    <row r="2623" spans="3:4" x14ac:dyDescent="0.2">
      <c r="C2623" s="323"/>
      <c r="D2623" s="323"/>
    </row>
    <row r="2624" spans="3:4" x14ac:dyDescent="0.2">
      <c r="C2624" s="323"/>
      <c r="D2624" s="323"/>
    </row>
    <row r="2625" spans="3:4" x14ac:dyDescent="0.2">
      <c r="C2625" s="323"/>
      <c r="D2625" s="323"/>
    </row>
    <row r="2626" spans="3:4" x14ac:dyDescent="0.2">
      <c r="C2626" s="323"/>
      <c r="D2626" s="323"/>
    </row>
    <row r="2627" spans="3:4" x14ac:dyDescent="0.2">
      <c r="C2627" s="323"/>
      <c r="D2627" s="323"/>
    </row>
    <row r="2628" spans="3:4" x14ac:dyDescent="0.2">
      <c r="C2628" s="323"/>
      <c r="D2628" s="323"/>
    </row>
    <row r="2629" spans="3:4" x14ac:dyDescent="0.2">
      <c r="C2629" s="323"/>
      <c r="D2629" s="323"/>
    </row>
    <row r="2630" spans="3:4" x14ac:dyDescent="0.2">
      <c r="C2630" s="323"/>
      <c r="D2630" s="323"/>
    </row>
    <row r="2631" spans="3:4" x14ac:dyDescent="0.2">
      <c r="C2631" s="323"/>
      <c r="D2631" s="323"/>
    </row>
    <row r="2632" spans="3:4" x14ac:dyDescent="0.2">
      <c r="C2632" s="323"/>
      <c r="D2632" s="323"/>
    </row>
    <row r="2633" spans="3:4" x14ac:dyDescent="0.2">
      <c r="C2633" s="323"/>
      <c r="D2633" s="323"/>
    </row>
    <row r="2634" spans="3:4" x14ac:dyDescent="0.2">
      <c r="C2634" s="323"/>
      <c r="D2634" s="323"/>
    </row>
    <row r="2635" spans="3:4" x14ac:dyDescent="0.2">
      <c r="C2635" s="323"/>
      <c r="D2635" s="323"/>
    </row>
    <row r="2636" spans="3:4" x14ac:dyDescent="0.2">
      <c r="C2636" s="323"/>
      <c r="D2636" s="323"/>
    </row>
    <row r="2637" spans="3:4" x14ac:dyDescent="0.2">
      <c r="C2637" s="323"/>
      <c r="D2637" s="323"/>
    </row>
    <row r="2638" spans="3:4" x14ac:dyDescent="0.2">
      <c r="C2638" s="323"/>
      <c r="D2638" s="323"/>
    </row>
    <row r="2639" spans="3:4" x14ac:dyDescent="0.2">
      <c r="C2639" s="323"/>
      <c r="D2639" s="323"/>
    </row>
    <row r="2640" spans="3:4" x14ac:dyDescent="0.2">
      <c r="C2640" s="323"/>
      <c r="D2640" s="323"/>
    </row>
    <row r="2641" spans="3:4" x14ac:dyDescent="0.2">
      <c r="C2641" s="323"/>
      <c r="D2641" s="323"/>
    </row>
    <row r="2642" spans="3:4" x14ac:dyDescent="0.2">
      <c r="C2642" s="323"/>
      <c r="D2642" s="323"/>
    </row>
    <row r="2643" spans="3:4" x14ac:dyDescent="0.2">
      <c r="C2643" s="323"/>
      <c r="D2643" s="323"/>
    </row>
    <row r="2644" spans="3:4" x14ac:dyDescent="0.2">
      <c r="C2644" s="323"/>
      <c r="D2644" s="323"/>
    </row>
    <row r="2645" spans="3:4" x14ac:dyDescent="0.2">
      <c r="C2645" s="323"/>
      <c r="D2645" s="323"/>
    </row>
    <row r="2646" spans="3:4" x14ac:dyDescent="0.2">
      <c r="C2646" s="323"/>
      <c r="D2646" s="323"/>
    </row>
    <row r="2647" spans="3:4" x14ac:dyDescent="0.2">
      <c r="C2647" s="323"/>
      <c r="D2647" s="323"/>
    </row>
    <row r="2648" spans="3:4" x14ac:dyDescent="0.2">
      <c r="C2648" s="323"/>
      <c r="D2648" s="323"/>
    </row>
    <row r="2649" spans="3:4" x14ac:dyDescent="0.2">
      <c r="C2649" s="323"/>
      <c r="D2649" s="323"/>
    </row>
    <row r="2650" spans="3:4" x14ac:dyDescent="0.2">
      <c r="C2650" s="323"/>
      <c r="D2650" s="323"/>
    </row>
    <row r="2651" spans="3:4" x14ac:dyDescent="0.2">
      <c r="C2651" s="323"/>
      <c r="D2651" s="323"/>
    </row>
    <row r="2652" spans="3:4" x14ac:dyDescent="0.2">
      <c r="C2652" s="323"/>
      <c r="D2652" s="323"/>
    </row>
    <row r="2653" spans="3:4" x14ac:dyDescent="0.2">
      <c r="C2653" s="323"/>
      <c r="D2653" s="323"/>
    </row>
    <row r="2654" spans="3:4" x14ac:dyDescent="0.2">
      <c r="C2654" s="323"/>
      <c r="D2654" s="323"/>
    </row>
    <row r="2655" spans="3:4" x14ac:dyDescent="0.2">
      <c r="C2655" s="323"/>
      <c r="D2655" s="323"/>
    </row>
    <row r="2656" spans="3:4" x14ac:dyDescent="0.2">
      <c r="C2656" s="323"/>
      <c r="D2656" s="323"/>
    </row>
    <row r="2657" spans="3:4" x14ac:dyDescent="0.2">
      <c r="C2657" s="323"/>
      <c r="D2657" s="323"/>
    </row>
    <row r="2658" spans="3:4" x14ac:dyDescent="0.2">
      <c r="C2658" s="323"/>
      <c r="D2658" s="323"/>
    </row>
    <row r="2659" spans="3:4" x14ac:dyDescent="0.2">
      <c r="C2659" s="323"/>
      <c r="D2659" s="323"/>
    </row>
    <row r="2660" spans="3:4" x14ac:dyDescent="0.2">
      <c r="C2660" s="323"/>
      <c r="D2660" s="323"/>
    </row>
    <row r="2661" spans="3:4" x14ac:dyDescent="0.2">
      <c r="C2661" s="323"/>
      <c r="D2661" s="323"/>
    </row>
    <row r="2662" spans="3:4" x14ac:dyDescent="0.2">
      <c r="C2662" s="323"/>
      <c r="D2662" s="323"/>
    </row>
    <row r="2663" spans="3:4" x14ac:dyDescent="0.2">
      <c r="C2663" s="323"/>
      <c r="D2663" s="323"/>
    </row>
    <row r="2664" spans="3:4" x14ac:dyDescent="0.2">
      <c r="C2664" s="323"/>
      <c r="D2664" s="323"/>
    </row>
    <row r="2665" spans="3:4" x14ac:dyDescent="0.2">
      <c r="C2665" s="323"/>
      <c r="D2665" s="323"/>
    </row>
    <row r="2666" spans="3:4" x14ac:dyDescent="0.2">
      <c r="C2666" s="323"/>
      <c r="D2666" s="323"/>
    </row>
    <row r="2667" spans="3:4" x14ac:dyDescent="0.2">
      <c r="C2667" s="323"/>
      <c r="D2667" s="323"/>
    </row>
    <row r="2668" spans="3:4" x14ac:dyDescent="0.2">
      <c r="C2668" s="323"/>
      <c r="D2668" s="323"/>
    </row>
    <row r="2669" spans="3:4" x14ac:dyDescent="0.2">
      <c r="C2669" s="323"/>
      <c r="D2669" s="323"/>
    </row>
    <row r="2670" spans="3:4" x14ac:dyDescent="0.2">
      <c r="C2670" s="323"/>
      <c r="D2670" s="323"/>
    </row>
    <row r="2671" spans="3:4" x14ac:dyDescent="0.2">
      <c r="C2671" s="323"/>
      <c r="D2671" s="323"/>
    </row>
    <row r="2672" spans="3:4" x14ac:dyDescent="0.2">
      <c r="C2672" s="323"/>
      <c r="D2672" s="323"/>
    </row>
    <row r="2673" spans="3:4" x14ac:dyDescent="0.2">
      <c r="C2673" s="323"/>
      <c r="D2673" s="323"/>
    </row>
    <row r="2674" spans="3:4" x14ac:dyDescent="0.2">
      <c r="C2674" s="323"/>
      <c r="D2674" s="323"/>
    </row>
    <row r="2675" spans="3:4" x14ac:dyDescent="0.2">
      <c r="C2675" s="323"/>
      <c r="D2675" s="323"/>
    </row>
    <row r="2676" spans="3:4" x14ac:dyDescent="0.2">
      <c r="C2676" s="323"/>
      <c r="D2676" s="323"/>
    </row>
    <row r="2677" spans="3:4" x14ac:dyDescent="0.2">
      <c r="C2677" s="323"/>
      <c r="D2677" s="323"/>
    </row>
    <row r="2678" spans="3:4" x14ac:dyDescent="0.2">
      <c r="C2678" s="323"/>
      <c r="D2678" s="323"/>
    </row>
    <row r="2679" spans="3:4" x14ac:dyDescent="0.2">
      <c r="C2679" s="323"/>
      <c r="D2679" s="323"/>
    </row>
    <row r="2680" spans="3:4" x14ac:dyDescent="0.2">
      <c r="C2680" s="323"/>
      <c r="D2680" s="323"/>
    </row>
    <row r="2681" spans="3:4" x14ac:dyDescent="0.2">
      <c r="C2681" s="323"/>
      <c r="D2681" s="323"/>
    </row>
    <row r="2682" spans="3:4" x14ac:dyDescent="0.2">
      <c r="C2682" s="323"/>
      <c r="D2682" s="323"/>
    </row>
    <row r="2683" spans="3:4" x14ac:dyDescent="0.2">
      <c r="C2683" s="323"/>
      <c r="D2683" s="323"/>
    </row>
    <row r="2684" spans="3:4" x14ac:dyDescent="0.2">
      <c r="C2684" s="323"/>
      <c r="D2684" s="323"/>
    </row>
    <row r="2685" spans="3:4" x14ac:dyDescent="0.2">
      <c r="C2685" s="323"/>
      <c r="D2685" s="323"/>
    </row>
    <row r="2686" spans="3:4" x14ac:dyDescent="0.2">
      <c r="C2686" s="323"/>
      <c r="D2686" s="323"/>
    </row>
    <row r="2687" spans="3:4" x14ac:dyDescent="0.2">
      <c r="C2687" s="323"/>
      <c r="D2687" s="323"/>
    </row>
    <row r="2688" spans="3:4" x14ac:dyDescent="0.2">
      <c r="C2688" s="323"/>
      <c r="D2688" s="323"/>
    </row>
    <row r="2689" spans="3:4" x14ac:dyDescent="0.2">
      <c r="C2689" s="323"/>
      <c r="D2689" s="323"/>
    </row>
    <row r="2690" spans="3:4" x14ac:dyDescent="0.2">
      <c r="C2690" s="323"/>
      <c r="D2690" s="323"/>
    </row>
    <row r="2691" spans="3:4" x14ac:dyDescent="0.2">
      <c r="C2691" s="323"/>
      <c r="D2691" s="323"/>
    </row>
    <row r="2692" spans="3:4" x14ac:dyDescent="0.2">
      <c r="C2692" s="323"/>
      <c r="D2692" s="323"/>
    </row>
    <row r="2693" spans="3:4" x14ac:dyDescent="0.2">
      <c r="C2693" s="323"/>
      <c r="D2693" s="323"/>
    </row>
    <row r="2694" spans="3:4" x14ac:dyDescent="0.2">
      <c r="C2694" s="323"/>
      <c r="D2694" s="323"/>
    </row>
    <row r="2695" spans="3:4" x14ac:dyDescent="0.2">
      <c r="C2695" s="323"/>
      <c r="D2695" s="323"/>
    </row>
    <row r="2696" spans="3:4" x14ac:dyDescent="0.2">
      <c r="C2696" s="323"/>
      <c r="D2696" s="323"/>
    </row>
    <row r="2697" spans="3:4" x14ac:dyDescent="0.2">
      <c r="C2697" s="323"/>
      <c r="D2697" s="323"/>
    </row>
    <row r="2698" spans="3:4" x14ac:dyDescent="0.2">
      <c r="C2698" s="323"/>
      <c r="D2698" s="323"/>
    </row>
    <row r="2699" spans="3:4" x14ac:dyDescent="0.2">
      <c r="C2699" s="323"/>
      <c r="D2699" s="323"/>
    </row>
    <row r="2700" spans="3:4" x14ac:dyDescent="0.2">
      <c r="C2700" s="323"/>
      <c r="D2700" s="323"/>
    </row>
    <row r="2701" spans="3:4" x14ac:dyDescent="0.2">
      <c r="C2701" s="323"/>
      <c r="D2701" s="323"/>
    </row>
    <row r="2702" spans="3:4" x14ac:dyDescent="0.2">
      <c r="C2702" s="323"/>
      <c r="D2702" s="323"/>
    </row>
    <row r="2703" spans="3:4" x14ac:dyDescent="0.2">
      <c r="C2703" s="323"/>
      <c r="D2703" s="323"/>
    </row>
    <row r="2704" spans="3:4" x14ac:dyDescent="0.2">
      <c r="C2704" s="323"/>
      <c r="D2704" s="323"/>
    </row>
    <row r="2705" spans="3:4" x14ac:dyDescent="0.2">
      <c r="C2705" s="323"/>
      <c r="D2705" s="323"/>
    </row>
    <row r="2706" spans="3:4" x14ac:dyDescent="0.2">
      <c r="C2706" s="323"/>
      <c r="D2706" s="323"/>
    </row>
    <row r="2707" spans="3:4" x14ac:dyDescent="0.2">
      <c r="C2707" s="323"/>
      <c r="D2707" s="323"/>
    </row>
    <row r="2708" spans="3:4" x14ac:dyDescent="0.2">
      <c r="C2708" s="323"/>
      <c r="D2708" s="323"/>
    </row>
    <row r="2709" spans="3:4" x14ac:dyDescent="0.2">
      <c r="C2709" s="323"/>
      <c r="D2709" s="323"/>
    </row>
    <row r="2710" spans="3:4" x14ac:dyDescent="0.2">
      <c r="C2710" s="323"/>
      <c r="D2710" s="323"/>
    </row>
    <row r="2711" spans="3:4" x14ac:dyDescent="0.2">
      <c r="C2711" s="323"/>
      <c r="D2711" s="323"/>
    </row>
    <row r="2712" spans="3:4" x14ac:dyDescent="0.2">
      <c r="C2712" s="323"/>
      <c r="D2712" s="323"/>
    </row>
    <row r="2713" spans="3:4" x14ac:dyDescent="0.2">
      <c r="C2713" s="323"/>
      <c r="D2713" s="323"/>
    </row>
    <row r="2714" spans="3:4" x14ac:dyDescent="0.2">
      <c r="C2714" s="323"/>
      <c r="D2714" s="323"/>
    </row>
    <row r="2715" spans="3:4" x14ac:dyDescent="0.2">
      <c r="C2715" s="323"/>
      <c r="D2715" s="323"/>
    </row>
    <row r="2716" spans="3:4" x14ac:dyDescent="0.2">
      <c r="C2716" s="323"/>
      <c r="D2716" s="323"/>
    </row>
    <row r="2717" spans="3:4" x14ac:dyDescent="0.2">
      <c r="C2717" s="323"/>
      <c r="D2717" s="323"/>
    </row>
    <row r="2718" spans="3:4" x14ac:dyDescent="0.2">
      <c r="C2718" s="323"/>
      <c r="D2718" s="323"/>
    </row>
    <row r="2719" spans="3:4" x14ac:dyDescent="0.2">
      <c r="C2719" s="323"/>
      <c r="D2719" s="323"/>
    </row>
    <row r="2720" spans="3:4" x14ac:dyDescent="0.2">
      <c r="C2720" s="323"/>
      <c r="D2720" s="323"/>
    </row>
    <row r="2721" spans="3:4" x14ac:dyDescent="0.2">
      <c r="C2721" s="323"/>
      <c r="D2721" s="323"/>
    </row>
    <row r="2722" spans="3:4" x14ac:dyDescent="0.2">
      <c r="C2722" s="323"/>
      <c r="D2722" s="323"/>
    </row>
    <row r="2723" spans="3:4" x14ac:dyDescent="0.2">
      <c r="C2723" s="323"/>
      <c r="D2723" s="323"/>
    </row>
    <row r="2724" spans="3:4" x14ac:dyDescent="0.2">
      <c r="C2724" s="323"/>
      <c r="D2724" s="323"/>
    </row>
    <row r="2725" spans="3:4" x14ac:dyDescent="0.2">
      <c r="C2725" s="323"/>
      <c r="D2725" s="323"/>
    </row>
    <row r="2726" spans="3:4" x14ac:dyDescent="0.2">
      <c r="C2726" s="323"/>
      <c r="D2726" s="323"/>
    </row>
    <row r="2727" spans="3:4" x14ac:dyDescent="0.2">
      <c r="C2727" s="323"/>
      <c r="D2727" s="323"/>
    </row>
    <row r="2728" spans="3:4" x14ac:dyDescent="0.2">
      <c r="C2728" s="323"/>
      <c r="D2728" s="323"/>
    </row>
    <row r="2729" spans="3:4" x14ac:dyDescent="0.2">
      <c r="C2729" s="323"/>
      <c r="D2729" s="323"/>
    </row>
    <row r="2730" spans="3:4" x14ac:dyDescent="0.2">
      <c r="C2730" s="323"/>
      <c r="D2730" s="323"/>
    </row>
    <row r="2731" spans="3:4" x14ac:dyDescent="0.2">
      <c r="C2731" s="323"/>
      <c r="D2731" s="323"/>
    </row>
    <row r="2732" spans="3:4" x14ac:dyDescent="0.2">
      <c r="C2732" s="323"/>
      <c r="D2732" s="323"/>
    </row>
    <row r="2733" spans="3:4" x14ac:dyDescent="0.2">
      <c r="C2733" s="323"/>
      <c r="D2733" s="323"/>
    </row>
    <row r="2734" spans="3:4" x14ac:dyDescent="0.2">
      <c r="C2734" s="323"/>
      <c r="D2734" s="323"/>
    </row>
    <row r="2735" spans="3:4" x14ac:dyDescent="0.2">
      <c r="C2735" s="323"/>
      <c r="D2735" s="323"/>
    </row>
    <row r="2736" spans="3:4" x14ac:dyDescent="0.2">
      <c r="C2736" s="323"/>
      <c r="D2736" s="323"/>
    </row>
    <row r="2737" spans="3:4" x14ac:dyDescent="0.2">
      <c r="C2737" s="323"/>
      <c r="D2737" s="323"/>
    </row>
    <row r="2738" spans="3:4" x14ac:dyDescent="0.2">
      <c r="C2738" s="323"/>
      <c r="D2738" s="323"/>
    </row>
    <row r="2739" spans="3:4" x14ac:dyDescent="0.2">
      <c r="C2739" s="323"/>
      <c r="D2739" s="323"/>
    </row>
    <row r="2740" spans="3:4" x14ac:dyDescent="0.2">
      <c r="C2740" s="323"/>
      <c r="D2740" s="323"/>
    </row>
    <row r="2741" spans="3:4" x14ac:dyDescent="0.2">
      <c r="C2741" s="323"/>
      <c r="D2741" s="323"/>
    </row>
    <row r="2742" spans="3:4" x14ac:dyDescent="0.2">
      <c r="C2742" s="323"/>
      <c r="D2742" s="323"/>
    </row>
    <row r="2743" spans="3:4" x14ac:dyDescent="0.2">
      <c r="C2743" s="323"/>
      <c r="D2743" s="323"/>
    </row>
    <row r="2744" spans="3:4" x14ac:dyDescent="0.2">
      <c r="C2744" s="323"/>
      <c r="D2744" s="323"/>
    </row>
    <row r="2745" spans="3:4" x14ac:dyDescent="0.2">
      <c r="C2745" s="323"/>
      <c r="D2745" s="323"/>
    </row>
    <row r="2746" spans="3:4" x14ac:dyDescent="0.2">
      <c r="C2746" s="323"/>
      <c r="D2746" s="323"/>
    </row>
    <row r="2747" spans="3:4" x14ac:dyDescent="0.2">
      <c r="C2747" s="323"/>
      <c r="D2747" s="323"/>
    </row>
    <row r="2748" spans="3:4" x14ac:dyDescent="0.2">
      <c r="C2748" s="323"/>
      <c r="D2748" s="323"/>
    </row>
    <row r="2749" spans="3:4" x14ac:dyDescent="0.2">
      <c r="C2749" s="323"/>
      <c r="D2749" s="323"/>
    </row>
    <row r="2750" spans="3:4" x14ac:dyDescent="0.2">
      <c r="C2750" s="323"/>
      <c r="D2750" s="323"/>
    </row>
    <row r="2751" spans="3:4" x14ac:dyDescent="0.2">
      <c r="C2751" s="323"/>
      <c r="D2751" s="323"/>
    </row>
    <row r="2752" spans="3:4" x14ac:dyDescent="0.2">
      <c r="C2752" s="323"/>
      <c r="D2752" s="323"/>
    </row>
    <row r="2753" spans="3:4" x14ac:dyDescent="0.2">
      <c r="C2753" s="323"/>
      <c r="D2753" s="323"/>
    </row>
    <row r="2754" spans="3:4" x14ac:dyDescent="0.2">
      <c r="C2754" s="323"/>
      <c r="D2754" s="323"/>
    </row>
    <row r="2755" spans="3:4" x14ac:dyDescent="0.2">
      <c r="C2755" s="323"/>
      <c r="D2755" s="323"/>
    </row>
    <row r="2756" spans="3:4" x14ac:dyDescent="0.2">
      <c r="C2756" s="323"/>
      <c r="D2756" s="323"/>
    </row>
    <row r="2757" spans="3:4" x14ac:dyDescent="0.2">
      <c r="C2757" s="323"/>
      <c r="D2757" s="323"/>
    </row>
    <row r="2758" spans="3:4" x14ac:dyDescent="0.2">
      <c r="C2758" s="323"/>
      <c r="D2758" s="323"/>
    </row>
    <row r="2759" spans="3:4" x14ac:dyDescent="0.2">
      <c r="C2759" s="323"/>
      <c r="D2759" s="323"/>
    </row>
    <row r="2760" spans="3:4" x14ac:dyDescent="0.2">
      <c r="C2760" s="323"/>
      <c r="D2760" s="323"/>
    </row>
    <row r="2761" spans="3:4" x14ac:dyDescent="0.2">
      <c r="C2761" s="323"/>
      <c r="D2761" s="323"/>
    </row>
    <row r="2762" spans="3:4" x14ac:dyDescent="0.2">
      <c r="C2762" s="323"/>
      <c r="D2762" s="323"/>
    </row>
    <row r="2763" spans="3:4" x14ac:dyDescent="0.2">
      <c r="C2763" s="323"/>
      <c r="D2763" s="323"/>
    </row>
    <row r="2764" spans="3:4" x14ac:dyDescent="0.2">
      <c r="C2764" s="323"/>
      <c r="D2764" s="323"/>
    </row>
    <row r="2765" spans="3:4" x14ac:dyDescent="0.2">
      <c r="C2765" s="323"/>
      <c r="D2765" s="323"/>
    </row>
    <row r="2766" spans="3:4" x14ac:dyDescent="0.2">
      <c r="C2766" s="323"/>
      <c r="D2766" s="323"/>
    </row>
    <row r="2767" spans="3:4" x14ac:dyDescent="0.2">
      <c r="C2767" s="323"/>
      <c r="D2767" s="323"/>
    </row>
    <row r="2768" spans="3:4" x14ac:dyDescent="0.2">
      <c r="C2768" s="323"/>
      <c r="D2768" s="323"/>
    </row>
    <row r="2769" spans="3:4" x14ac:dyDescent="0.2">
      <c r="C2769" s="323"/>
      <c r="D2769" s="323"/>
    </row>
    <row r="2770" spans="3:4" x14ac:dyDescent="0.2">
      <c r="C2770" s="323"/>
      <c r="D2770" s="323"/>
    </row>
    <row r="2771" spans="3:4" x14ac:dyDescent="0.2">
      <c r="C2771" s="323"/>
      <c r="D2771" s="323"/>
    </row>
    <row r="2772" spans="3:4" x14ac:dyDescent="0.2">
      <c r="C2772" s="323"/>
      <c r="D2772" s="323"/>
    </row>
    <row r="2773" spans="3:4" x14ac:dyDescent="0.2">
      <c r="C2773" s="323"/>
      <c r="D2773" s="323"/>
    </row>
    <row r="2774" spans="3:4" x14ac:dyDescent="0.2">
      <c r="C2774" s="323"/>
      <c r="D2774" s="323"/>
    </row>
    <row r="2775" spans="3:4" x14ac:dyDescent="0.2">
      <c r="C2775" s="323"/>
      <c r="D2775" s="323"/>
    </row>
    <row r="2776" spans="3:4" x14ac:dyDescent="0.2">
      <c r="C2776" s="323"/>
      <c r="D2776" s="323"/>
    </row>
    <row r="2777" spans="3:4" x14ac:dyDescent="0.2">
      <c r="C2777" s="323"/>
      <c r="D2777" s="323"/>
    </row>
    <row r="2778" spans="3:4" x14ac:dyDescent="0.2">
      <c r="C2778" s="323"/>
      <c r="D2778" s="323"/>
    </row>
    <row r="2779" spans="3:4" x14ac:dyDescent="0.2">
      <c r="C2779" s="323"/>
      <c r="D2779" s="323"/>
    </row>
    <row r="2780" spans="3:4" x14ac:dyDescent="0.2">
      <c r="C2780" s="323"/>
      <c r="D2780" s="323"/>
    </row>
    <row r="2781" spans="3:4" x14ac:dyDescent="0.2">
      <c r="C2781" s="323"/>
      <c r="D2781" s="323"/>
    </row>
    <row r="2782" spans="3:4" x14ac:dyDescent="0.2">
      <c r="C2782" s="323"/>
      <c r="D2782" s="323"/>
    </row>
    <row r="2783" spans="3:4" x14ac:dyDescent="0.2">
      <c r="C2783" s="323"/>
      <c r="D2783" s="323"/>
    </row>
    <row r="2784" spans="3:4" x14ac:dyDescent="0.2">
      <c r="C2784" s="323"/>
      <c r="D2784" s="323"/>
    </row>
    <row r="2785" spans="3:4" x14ac:dyDescent="0.2">
      <c r="C2785" s="323"/>
      <c r="D2785" s="323"/>
    </row>
    <row r="2786" spans="3:4" x14ac:dyDescent="0.2">
      <c r="C2786" s="323"/>
      <c r="D2786" s="323"/>
    </row>
    <row r="2787" spans="3:4" x14ac:dyDescent="0.2">
      <c r="C2787" s="323"/>
      <c r="D2787" s="323"/>
    </row>
    <row r="2788" spans="3:4" x14ac:dyDescent="0.2">
      <c r="C2788" s="323"/>
      <c r="D2788" s="323"/>
    </row>
    <row r="2789" spans="3:4" x14ac:dyDescent="0.2">
      <c r="C2789" s="323"/>
      <c r="D2789" s="323"/>
    </row>
    <row r="2790" spans="3:4" x14ac:dyDescent="0.2">
      <c r="C2790" s="323"/>
      <c r="D2790" s="323"/>
    </row>
    <row r="2791" spans="3:4" x14ac:dyDescent="0.2">
      <c r="C2791" s="323"/>
      <c r="D2791" s="323"/>
    </row>
    <row r="2792" spans="3:4" x14ac:dyDescent="0.2">
      <c r="C2792" s="323"/>
      <c r="D2792" s="323"/>
    </row>
    <row r="2793" spans="3:4" x14ac:dyDescent="0.2">
      <c r="C2793" s="323"/>
      <c r="D2793" s="323"/>
    </row>
    <row r="2794" spans="3:4" x14ac:dyDescent="0.2">
      <c r="C2794" s="323"/>
      <c r="D2794" s="323"/>
    </row>
    <row r="2795" spans="3:4" x14ac:dyDescent="0.2">
      <c r="C2795" s="323"/>
      <c r="D2795" s="323"/>
    </row>
    <row r="2796" spans="3:4" x14ac:dyDescent="0.2">
      <c r="C2796" s="323"/>
      <c r="D2796" s="323"/>
    </row>
    <row r="2797" spans="3:4" x14ac:dyDescent="0.2">
      <c r="C2797" s="323"/>
      <c r="D2797" s="323"/>
    </row>
    <row r="2798" spans="3:4" x14ac:dyDescent="0.2">
      <c r="C2798" s="323"/>
      <c r="D2798" s="323"/>
    </row>
    <row r="2799" spans="3:4" x14ac:dyDescent="0.2">
      <c r="C2799" s="323"/>
      <c r="D2799" s="323"/>
    </row>
    <row r="2800" spans="3:4" x14ac:dyDescent="0.2">
      <c r="C2800" s="323"/>
      <c r="D2800" s="323"/>
    </row>
    <row r="2801" spans="3:4" x14ac:dyDescent="0.2">
      <c r="C2801" s="323"/>
      <c r="D2801" s="323"/>
    </row>
    <row r="2802" spans="3:4" x14ac:dyDescent="0.2">
      <c r="C2802" s="323"/>
      <c r="D2802" s="323"/>
    </row>
    <row r="2803" spans="3:4" x14ac:dyDescent="0.2">
      <c r="C2803" s="323"/>
      <c r="D2803" s="323"/>
    </row>
    <row r="2804" spans="3:4" x14ac:dyDescent="0.2">
      <c r="C2804" s="323"/>
      <c r="D2804" s="323"/>
    </row>
    <row r="2805" spans="3:4" x14ac:dyDescent="0.2">
      <c r="C2805" s="323"/>
      <c r="D2805" s="323"/>
    </row>
    <row r="2806" spans="3:4" x14ac:dyDescent="0.2">
      <c r="C2806" s="323"/>
      <c r="D2806" s="323"/>
    </row>
    <row r="2807" spans="3:4" x14ac:dyDescent="0.2">
      <c r="C2807" s="323"/>
      <c r="D2807" s="323"/>
    </row>
    <row r="2808" spans="3:4" x14ac:dyDescent="0.2">
      <c r="C2808" s="323"/>
      <c r="D2808" s="323"/>
    </row>
    <row r="2809" spans="3:4" x14ac:dyDescent="0.2">
      <c r="C2809" s="323"/>
      <c r="D2809" s="323"/>
    </row>
    <row r="2810" spans="3:4" x14ac:dyDescent="0.2">
      <c r="C2810" s="323"/>
      <c r="D2810" s="323"/>
    </row>
    <row r="2811" spans="3:4" x14ac:dyDescent="0.2">
      <c r="C2811" s="323"/>
      <c r="D2811" s="323"/>
    </row>
    <row r="2812" spans="3:4" x14ac:dyDescent="0.2">
      <c r="C2812" s="323"/>
      <c r="D2812" s="323"/>
    </row>
    <row r="2813" spans="3:4" x14ac:dyDescent="0.2">
      <c r="C2813" s="323"/>
      <c r="D2813" s="323"/>
    </row>
    <row r="2814" spans="3:4" x14ac:dyDescent="0.2">
      <c r="C2814" s="323"/>
      <c r="D2814" s="323"/>
    </row>
    <row r="2815" spans="3:4" x14ac:dyDescent="0.2">
      <c r="C2815" s="323"/>
      <c r="D2815" s="323"/>
    </row>
    <row r="2816" spans="3:4" x14ac:dyDescent="0.2">
      <c r="C2816" s="323"/>
      <c r="D2816" s="323"/>
    </row>
    <row r="2817" spans="3:4" x14ac:dyDescent="0.2">
      <c r="C2817" s="323"/>
      <c r="D2817" s="323"/>
    </row>
    <row r="2818" spans="3:4" x14ac:dyDescent="0.2">
      <c r="C2818" s="323"/>
      <c r="D2818" s="323"/>
    </row>
    <row r="2819" spans="3:4" x14ac:dyDescent="0.2">
      <c r="C2819" s="323"/>
      <c r="D2819" s="323"/>
    </row>
    <row r="2820" spans="3:4" x14ac:dyDescent="0.2">
      <c r="C2820" s="323"/>
      <c r="D2820" s="323"/>
    </row>
    <row r="2821" spans="3:4" x14ac:dyDescent="0.2">
      <c r="C2821" s="323"/>
      <c r="D2821" s="323"/>
    </row>
    <row r="2822" spans="3:4" x14ac:dyDescent="0.2">
      <c r="C2822" s="323"/>
      <c r="D2822" s="323"/>
    </row>
    <row r="2823" spans="3:4" x14ac:dyDescent="0.2">
      <c r="C2823" s="323"/>
      <c r="D2823" s="323"/>
    </row>
    <row r="2824" spans="3:4" x14ac:dyDescent="0.2">
      <c r="C2824" s="323"/>
      <c r="D2824" s="323"/>
    </row>
    <row r="2825" spans="3:4" x14ac:dyDescent="0.2">
      <c r="C2825" s="323"/>
      <c r="D2825" s="323"/>
    </row>
    <row r="2826" spans="3:4" x14ac:dyDescent="0.2">
      <c r="C2826" s="323"/>
      <c r="D2826" s="323"/>
    </row>
    <row r="2827" spans="3:4" x14ac:dyDescent="0.2">
      <c r="C2827" s="323"/>
      <c r="D2827" s="323"/>
    </row>
    <row r="2828" spans="3:4" x14ac:dyDescent="0.2">
      <c r="C2828" s="323"/>
      <c r="D2828" s="323"/>
    </row>
    <row r="2829" spans="3:4" x14ac:dyDescent="0.2">
      <c r="C2829" s="323"/>
      <c r="D2829" s="323"/>
    </row>
    <row r="2830" spans="3:4" x14ac:dyDescent="0.2">
      <c r="C2830" s="323"/>
      <c r="D2830" s="323"/>
    </row>
    <row r="2831" spans="3:4" x14ac:dyDescent="0.2">
      <c r="C2831" s="323"/>
      <c r="D2831" s="323"/>
    </row>
    <row r="2832" spans="3:4" x14ac:dyDescent="0.2">
      <c r="C2832" s="323"/>
      <c r="D2832" s="323"/>
    </row>
    <row r="2833" spans="3:4" x14ac:dyDescent="0.2">
      <c r="C2833" s="323"/>
      <c r="D2833" s="323"/>
    </row>
    <row r="2834" spans="3:4" x14ac:dyDescent="0.2">
      <c r="C2834" s="323"/>
      <c r="D2834" s="323"/>
    </row>
    <row r="2835" spans="3:4" x14ac:dyDescent="0.2">
      <c r="C2835" s="323"/>
      <c r="D2835" s="323"/>
    </row>
    <row r="2836" spans="3:4" x14ac:dyDescent="0.2">
      <c r="C2836" s="323"/>
      <c r="D2836" s="323"/>
    </row>
    <row r="2837" spans="3:4" x14ac:dyDescent="0.2">
      <c r="C2837" s="323"/>
      <c r="D2837" s="323"/>
    </row>
    <row r="2838" spans="3:4" x14ac:dyDescent="0.2">
      <c r="C2838" s="323"/>
      <c r="D2838" s="323"/>
    </row>
    <row r="2839" spans="3:4" x14ac:dyDescent="0.2">
      <c r="C2839" s="323"/>
      <c r="D2839" s="323"/>
    </row>
    <row r="2840" spans="3:4" x14ac:dyDescent="0.2">
      <c r="C2840" s="323"/>
      <c r="D2840" s="323"/>
    </row>
    <row r="2841" spans="3:4" x14ac:dyDescent="0.2">
      <c r="C2841" s="323"/>
      <c r="D2841" s="323"/>
    </row>
    <row r="2842" spans="3:4" x14ac:dyDescent="0.2">
      <c r="C2842" s="323"/>
      <c r="D2842" s="323"/>
    </row>
    <row r="2843" spans="3:4" x14ac:dyDescent="0.2">
      <c r="C2843" s="323"/>
      <c r="D2843" s="323"/>
    </row>
    <row r="2844" spans="3:4" x14ac:dyDescent="0.2">
      <c r="C2844" s="323"/>
      <c r="D2844" s="323"/>
    </row>
    <row r="2845" spans="3:4" x14ac:dyDescent="0.2">
      <c r="C2845" s="323"/>
      <c r="D2845" s="323"/>
    </row>
    <row r="2846" spans="3:4" x14ac:dyDescent="0.2">
      <c r="C2846" s="323"/>
      <c r="D2846" s="323"/>
    </row>
    <row r="2847" spans="3:4" x14ac:dyDescent="0.2">
      <c r="C2847" s="323"/>
      <c r="D2847" s="323"/>
    </row>
    <row r="2848" spans="3:4" x14ac:dyDescent="0.2">
      <c r="C2848" s="323"/>
      <c r="D2848" s="323"/>
    </row>
    <row r="2849" spans="3:4" x14ac:dyDescent="0.2">
      <c r="C2849" s="323"/>
      <c r="D2849" s="323"/>
    </row>
    <row r="2850" spans="3:4" x14ac:dyDescent="0.2">
      <c r="C2850" s="323"/>
      <c r="D2850" s="323"/>
    </row>
    <row r="2851" spans="3:4" x14ac:dyDescent="0.2">
      <c r="C2851" s="323"/>
      <c r="D2851" s="323"/>
    </row>
    <row r="2852" spans="3:4" x14ac:dyDescent="0.2">
      <c r="C2852" s="323"/>
      <c r="D2852" s="323"/>
    </row>
    <row r="2853" spans="3:4" x14ac:dyDescent="0.2">
      <c r="C2853" s="323"/>
      <c r="D2853" s="323"/>
    </row>
    <row r="2854" spans="3:4" x14ac:dyDescent="0.2">
      <c r="C2854" s="323"/>
      <c r="D2854" s="323"/>
    </row>
    <row r="2855" spans="3:4" x14ac:dyDescent="0.2">
      <c r="C2855" s="323"/>
      <c r="D2855" s="323"/>
    </row>
    <row r="2856" spans="3:4" x14ac:dyDescent="0.2">
      <c r="C2856" s="323"/>
      <c r="D2856" s="323"/>
    </row>
    <row r="2857" spans="3:4" x14ac:dyDescent="0.2">
      <c r="C2857" s="323"/>
      <c r="D2857" s="323"/>
    </row>
    <row r="2858" spans="3:4" x14ac:dyDescent="0.2">
      <c r="C2858" s="323"/>
      <c r="D2858" s="323"/>
    </row>
    <row r="2859" spans="3:4" x14ac:dyDescent="0.2">
      <c r="C2859" s="323"/>
      <c r="D2859" s="323"/>
    </row>
    <row r="2860" spans="3:4" x14ac:dyDescent="0.2">
      <c r="C2860" s="323"/>
      <c r="D2860" s="323"/>
    </row>
    <row r="2861" spans="3:4" x14ac:dyDescent="0.2">
      <c r="C2861" s="323"/>
      <c r="D2861" s="323"/>
    </row>
    <row r="2862" spans="3:4" x14ac:dyDescent="0.2">
      <c r="C2862" s="323"/>
      <c r="D2862" s="323"/>
    </row>
    <row r="2863" spans="3:4" x14ac:dyDescent="0.2">
      <c r="C2863" s="323"/>
      <c r="D2863" s="323"/>
    </row>
    <row r="2864" spans="3:4" x14ac:dyDescent="0.2">
      <c r="C2864" s="323"/>
      <c r="D2864" s="323"/>
    </row>
    <row r="2865" spans="3:4" x14ac:dyDescent="0.2">
      <c r="C2865" s="323"/>
      <c r="D2865" s="323"/>
    </row>
    <row r="2866" spans="3:4" x14ac:dyDescent="0.2">
      <c r="C2866" s="323"/>
      <c r="D2866" s="323"/>
    </row>
    <row r="2867" spans="3:4" x14ac:dyDescent="0.2">
      <c r="C2867" s="323"/>
      <c r="D2867" s="323"/>
    </row>
    <row r="2868" spans="3:4" x14ac:dyDescent="0.2">
      <c r="C2868" s="323"/>
      <c r="D2868" s="323"/>
    </row>
    <row r="2869" spans="3:4" x14ac:dyDescent="0.2">
      <c r="C2869" s="323"/>
      <c r="D2869" s="323"/>
    </row>
    <row r="2870" spans="3:4" x14ac:dyDescent="0.2">
      <c r="C2870" s="323"/>
      <c r="D2870" s="323"/>
    </row>
    <row r="2871" spans="3:4" x14ac:dyDescent="0.2">
      <c r="C2871" s="323"/>
      <c r="D2871" s="323"/>
    </row>
    <row r="2872" spans="3:4" x14ac:dyDescent="0.2">
      <c r="C2872" s="323"/>
      <c r="D2872" s="323"/>
    </row>
    <row r="2873" spans="3:4" x14ac:dyDescent="0.2">
      <c r="C2873" s="323"/>
      <c r="D2873" s="323"/>
    </row>
    <row r="2874" spans="3:4" x14ac:dyDescent="0.2">
      <c r="C2874" s="323"/>
      <c r="D2874" s="323"/>
    </row>
    <row r="2875" spans="3:4" x14ac:dyDescent="0.2">
      <c r="C2875" s="323"/>
      <c r="D2875" s="323"/>
    </row>
    <row r="2876" spans="3:4" x14ac:dyDescent="0.2">
      <c r="C2876" s="323"/>
      <c r="D2876" s="323"/>
    </row>
    <row r="2877" spans="3:4" x14ac:dyDescent="0.2">
      <c r="C2877" s="323"/>
      <c r="D2877" s="323"/>
    </row>
    <row r="2878" spans="3:4" x14ac:dyDescent="0.2">
      <c r="C2878" s="323"/>
      <c r="D2878" s="323"/>
    </row>
    <row r="2879" spans="3:4" x14ac:dyDescent="0.2">
      <c r="C2879" s="323"/>
      <c r="D2879" s="323"/>
    </row>
    <row r="2880" spans="3:4" x14ac:dyDescent="0.2">
      <c r="C2880" s="323"/>
      <c r="D2880" s="323"/>
    </row>
    <row r="2881" spans="3:4" x14ac:dyDescent="0.2">
      <c r="C2881" s="323"/>
      <c r="D2881" s="323"/>
    </row>
    <row r="2882" spans="3:4" x14ac:dyDescent="0.2">
      <c r="C2882" s="323"/>
      <c r="D2882" s="323"/>
    </row>
    <row r="2883" spans="3:4" x14ac:dyDescent="0.2">
      <c r="C2883" s="323"/>
      <c r="D2883" s="323"/>
    </row>
    <row r="2884" spans="3:4" x14ac:dyDescent="0.2">
      <c r="C2884" s="323"/>
      <c r="D2884" s="323"/>
    </row>
    <row r="2885" spans="3:4" x14ac:dyDescent="0.2">
      <c r="C2885" s="323"/>
      <c r="D2885" s="323"/>
    </row>
    <row r="2886" spans="3:4" x14ac:dyDescent="0.2">
      <c r="C2886" s="323"/>
      <c r="D2886" s="323"/>
    </row>
    <row r="2887" spans="3:4" x14ac:dyDescent="0.2">
      <c r="C2887" s="323"/>
      <c r="D2887" s="323"/>
    </row>
    <row r="2888" spans="3:4" x14ac:dyDescent="0.2">
      <c r="C2888" s="323"/>
      <c r="D2888" s="323"/>
    </row>
    <row r="2889" spans="3:4" x14ac:dyDescent="0.2">
      <c r="C2889" s="323"/>
      <c r="D2889" s="323"/>
    </row>
    <row r="2890" spans="3:4" x14ac:dyDescent="0.2">
      <c r="C2890" s="323"/>
      <c r="D2890" s="323"/>
    </row>
    <row r="2891" spans="3:4" x14ac:dyDescent="0.2">
      <c r="C2891" s="323"/>
      <c r="D2891" s="323"/>
    </row>
    <row r="2892" spans="3:4" x14ac:dyDescent="0.2">
      <c r="C2892" s="323"/>
      <c r="D2892" s="323"/>
    </row>
    <row r="2893" spans="3:4" x14ac:dyDescent="0.2">
      <c r="C2893" s="323"/>
      <c r="D2893" s="323"/>
    </row>
    <row r="2894" spans="3:4" x14ac:dyDescent="0.2">
      <c r="C2894" s="323"/>
      <c r="D2894" s="323"/>
    </row>
    <row r="2895" spans="3:4" x14ac:dyDescent="0.2">
      <c r="C2895" s="323"/>
      <c r="D2895" s="323"/>
    </row>
    <row r="2896" spans="3:4" x14ac:dyDescent="0.2">
      <c r="C2896" s="323"/>
      <c r="D2896" s="323"/>
    </row>
    <row r="2897" spans="3:4" x14ac:dyDescent="0.2">
      <c r="C2897" s="323"/>
      <c r="D2897" s="323"/>
    </row>
    <row r="2898" spans="3:4" x14ac:dyDescent="0.2">
      <c r="C2898" s="323"/>
      <c r="D2898" s="323"/>
    </row>
    <row r="2899" spans="3:4" x14ac:dyDescent="0.2">
      <c r="C2899" s="323"/>
      <c r="D2899" s="323"/>
    </row>
    <row r="2900" spans="3:4" x14ac:dyDescent="0.2">
      <c r="C2900" s="323"/>
      <c r="D2900" s="323"/>
    </row>
    <row r="2901" spans="3:4" x14ac:dyDescent="0.2">
      <c r="C2901" s="323"/>
      <c r="D2901" s="323"/>
    </row>
    <row r="2902" spans="3:4" x14ac:dyDescent="0.2">
      <c r="C2902" s="323"/>
      <c r="D2902" s="323"/>
    </row>
    <row r="2903" spans="3:4" x14ac:dyDescent="0.2">
      <c r="C2903" s="323"/>
      <c r="D2903" s="323"/>
    </row>
    <row r="2904" spans="3:4" x14ac:dyDescent="0.2">
      <c r="C2904" s="323"/>
      <c r="D2904" s="323"/>
    </row>
    <row r="2905" spans="3:4" x14ac:dyDescent="0.2">
      <c r="C2905" s="323"/>
      <c r="D2905" s="323"/>
    </row>
    <row r="2906" spans="3:4" x14ac:dyDescent="0.2">
      <c r="C2906" s="323"/>
      <c r="D2906" s="323"/>
    </row>
    <row r="2907" spans="3:4" x14ac:dyDescent="0.2">
      <c r="C2907" s="323"/>
      <c r="D2907" s="323"/>
    </row>
    <row r="2908" spans="3:4" x14ac:dyDescent="0.2">
      <c r="C2908" s="323"/>
      <c r="D2908" s="323"/>
    </row>
    <row r="2909" spans="3:4" x14ac:dyDescent="0.2">
      <c r="C2909" s="323"/>
      <c r="D2909" s="323"/>
    </row>
    <row r="2910" spans="3:4" x14ac:dyDescent="0.2">
      <c r="C2910" s="323"/>
      <c r="D2910" s="323"/>
    </row>
    <row r="2911" spans="3:4" x14ac:dyDescent="0.2">
      <c r="C2911" s="323"/>
      <c r="D2911" s="323"/>
    </row>
    <row r="2912" spans="3:4" x14ac:dyDescent="0.2">
      <c r="C2912" s="323"/>
      <c r="D2912" s="323"/>
    </row>
    <row r="2913" spans="3:4" x14ac:dyDescent="0.2">
      <c r="C2913" s="323"/>
      <c r="D2913" s="323"/>
    </row>
    <row r="2914" spans="3:4" x14ac:dyDescent="0.2">
      <c r="C2914" s="323"/>
      <c r="D2914" s="323"/>
    </row>
    <row r="2915" spans="3:4" x14ac:dyDescent="0.2">
      <c r="C2915" s="323"/>
      <c r="D2915" s="323"/>
    </row>
    <row r="2916" spans="3:4" x14ac:dyDescent="0.2">
      <c r="C2916" s="323"/>
      <c r="D2916" s="323"/>
    </row>
    <row r="2917" spans="3:4" x14ac:dyDescent="0.2">
      <c r="C2917" s="323"/>
      <c r="D2917" s="323"/>
    </row>
    <row r="2918" spans="3:4" x14ac:dyDescent="0.2">
      <c r="C2918" s="323"/>
      <c r="D2918" s="323"/>
    </row>
    <row r="2919" spans="3:4" x14ac:dyDescent="0.2">
      <c r="C2919" s="323"/>
      <c r="D2919" s="323"/>
    </row>
    <row r="2920" spans="3:4" x14ac:dyDescent="0.2">
      <c r="C2920" s="323"/>
      <c r="D2920" s="323"/>
    </row>
    <row r="2921" spans="3:4" x14ac:dyDescent="0.2">
      <c r="C2921" s="323"/>
      <c r="D2921" s="323"/>
    </row>
    <row r="2922" spans="3:4" x14ac:dyDescent="0.2">
      <c r="C2922" s="323"/>
      <c r="D2922" s="323"/>
    </row>
    <row r="2923" spans="3:4" x14ac:dyDescent="0.2">
      <c r="C2923" s="323"/>
      <c r="D2923" s="323"/>
    </row>
    <row r="2924" spans="3:4" x14ac:dyDescent="0.2">
      <c r="C2924" s="323"/>
      <c r="D2924" s="323"/>
    </row>
    <row r="2925" spans="3:4" x14ac:dyDescent="0.2">
      <c r="C2925" s="323"/>
      <c r="D2925" s="323"/>
    </row>
    <row r="2926" spans="3:4" x14ac:dyDescent="0.2">
      <c r="C2926" s="323"/>
      <c r="D2926" s="323"/>
    </row>
    <row r="2927" spans="3:4" x14ac:dyDescent="0.2">
      <c r="C2927" s="323"/>
      <c r="D2927" s="323"/>
    </row>
    <row r="2928" spans="3:4" x14ac:dyDescent="0.2">
      <c r="C2928" s="323"/>
      <c r="D2928" s="323"/>
    </row>
    <row r="2929" spans="3:4" x14ac:dyDescent="0.2">
      <c r="C2929" s="323"/>
      <c r="D2929" s="323"/>
    </row>
    <row r="2930" spans="3:4" x14ac:dyDescent="0.2">
      <c r="C2930" s="323"/>
      <c r="D2930" s="323"/>
    </row>
    <row r="2931" spans="3:4" x14ac:dyDescent="0.2">
      <c r="C2931" s="323"/>
      <c r="D2931" s="323"/>
    </row>
    <row r="2932" spans="3:4" x14ac:dyDescent="0.2">
      <c r="C2932" s="323"/>
      <c r="D2932" s="323"/>
    </row>
    <row r="2933" spans="3:4" x14ac:dyDescent="0.2">
      <c r="C2933" s="323"/>
      <c r="D2933" s="323"/>
    </row>
    <row r="2934" spans="3:4" x14ac:dyDescent="0.2">
      <c r="C2934" s="323"/>
      <c r="D2934" s="323"/>
    </row>
    <row r="2935" spans="3:4" x14ac:dyDescent="0.2">
      <c r="C2935" s="323"/>
      <c r="D2935" s="323"/>
    </row>
    <row r="2936" spans="3:4" x14ac:dyDescent="0.2">
      <c r="C2936" s="323"/>
      <c r="D2936" s="323"/>
    </row>
    <row r="2937" spans="3:4" x14ac:dyDescent="0.2">
      <c r="C2937" s="323"/>
      <c r="D2937" s="323"/>
    </row>
    <row r="2938" spans="3:4" x14ac:dyDescent="0.2">
      <c r="C2938" s="323"/>
      <c r="D2938" s="323"/>
    </row>
    <row r="2939" spans="3:4" x14ac:dyDescent="0.2">
      <c r="C2939" s="323"/>
      <c r="D2939" s="323"/>
    </row>
    <row r="2940" spans="3:4" x14ac:dyDescent="0.2">
      <c r="C2940" s="323"/>
      <c r="D2940" s="323"/>
    </row>
    <row r="2941" spans="3:4" x14ac:dyDescent="0.2">
      <c r="C2941" s="323"/>
      <c r="D2941" s="323"/>
    </row>
    <row r="2942" spans="3:4" x14ac:dyDescent="0.2">
      <c r="C2942" s="323"/>
      <c r="D2942" s="323"/>
    </row>
    <row r="2943" spans="3:4" x14ac:dyDescent="0.2">
      <c r="C2943" s="323"/>
      <c r="D2943" s="323"/>
    </row>
    <row r="2944" spans="3:4" x14ac:dyDescent="0.2">
      <c r="C2944" s="323"/>
      <c r="D2944" s="323"/>
    </row>
    <row r="2945" spans="3:4" x14ac:dyDescent="0.2">
      <c r="C2945" s="323"/>
      <c r="D2945" s="323"/>
    </row>
    <row r="2946" spans="3:4" x14ac:dyDescent="0.2">
      <c r="C2946" s="323"/>
      <c r="D2946" s="323"/>
    </row>
    <row r="2947" spans="3:4" x14ac:dyDescent="0.2">
      <c r="C2947" s="323"/>
      <c r="D2947" s="323"/>
    </row>
    <row r="2948" spans="3:4" x14ac:dyDescent="0.2">
      <c r="C2948" s="323"/>
      <c r="D2948" s="323"/>
    </row>
    <row r="2949" spans="3:4" x14ac:dyDescent="0.2">
      <c r="C2949" s="323"/>
      <c r="D2949" s="323"/>
    </row>
    <row r="2950" spans="3:4" x14ac:dyDescent="0.2">
      <c r="C2950" s="323"/>
      <c r="D2950" s="323"/>
    </row>
    <row r="2951" spans="3:4" x14ac:dyDescent="0.2">
      <c r="C2951" s="323"/>
      <c r="D2951" s="323"/>
    </row>
    <row r="2952" spans="3:4" x14ac:dyDescent="0.2">
      <c r="C2952" s="323"/>
      <c r="D2952" s="323"/>
    </row>
    <row r="2953" spans="3:4" x14ac:dyDescent="0.2">
      <c r="C2953" s="323"/>
      <c r="D2953" s="323"/>
    </row>
    <row r="2954" spans="3:4" x14ac:dyDescent="0.2">
      <c r="C2954" s="323"/>
      <c r="D2954" s="323"/>
    </row>
    <row r="2955" spans="3:4" x14ac:dyDescent="0.2">
      <c r="C2955" s="323"/>
      <c r="D2955" s="323"/>
    </row>
    <row r="2956" spans="3:4" x14ac:dyDescent="0.2">
      <c r="C2956" s="323"/>
      <c r="D2956" s="323"/>
    </row>
    <row r="2957" spans="3:4" x14ac:dyDescent="0.2">
      <c r="C2957" s="323"/>
      <c r="D2957" s="323"/>
    </row>
    <row r="2958" spans="3:4" x14ac:dyDescent="0.2">
      <c r="C2958" s="323"/>
      <c r="D2958" s="323"/>
    </row>
    <row r="2959" spans="3:4" x14ac:dyDescent="0.2">
      <c r="C2959" s="323"/>
      <c r="D2959" s="323"/>
    </row>
    <row r="2960" spans="3:4" x14ac:dyDescent="0.2">
      <c r="C2960" s="323"/>
      <c r="D2960" s="323"/>
    </row>
    <row r="2961" spans="3:4" x14ac:dyDescent="0.2">
      <c r="C2961" s="323"/>
      <c r="D2961" s="323"/>
    </row>
    <row r="2962" spans="3:4" x14ac:dyDescent="0.2">
      <c r="C2962" s="323"/>
      <c r="D2962" s="323"/>
    </row>
    <row r="2963" spans="3:4" x14ac:dyDescent="0.2">
      <c r="C2963" s="323"/>
      <c r="D2963" s="323"/>
    </row>
    <row r="2964" spans="3:4" x14ac:dyDescent="0.2">
      <c r="C2964" s="323"/>
      <c r="D2964" s="323"/>
    </row>
    <row r="2965" spans="3:4" x14ac:dyDescent="0.2">
      <c r="C2965" s="323"/>
      <c r="D2965" s="323"/>
    </row>
    <row r="2966" spans="3:4" x14ac:dyDescent="0.2">
      <c r="C2966" s="323"/>
      <c r="D2966" s="323"/>
    </row>
    <row r="2967" spans="3:4" x14ac:dyDescent="0.2">
      <c r="C2967" s="323"/>
      <c r="D2967" s="323"/>
    </row>
    <row r="2968" spans="3:4" x14ac:dyDescent="0.2">
      <c r="C2968" s="323"/>
      <c r="D2968" s="323"/>
    </row>
    <row r="2969" spans="3:4" x14ac:dyDescent="0.2">
      <c r="C2969" s="323"/>
      <c r="D2969" s="323"/>
    </row>
    <row r="2970" spans="3:4" x14ac:dyDescent="0.2">
      <c r="C2970" s="323"/>
      <c r="D2970" s="323"/>
    </row>
    <row r="2971" spans="3:4" x14ac:dyDescent="0.2">
      <c r="C2971" s="323"/>
      <c r="D2971" s="323"/>
    </row>
    <row r="2972" spans="3:4" x14ac:dyDescent="0.2">
      <c r="C2972" s="323"/>
      <c r="D2972" s="323"/>
    </row>
    <row r="2973" spans="3:4" x14ac:dyDescent="0.2">
      <c r="C2973" s="323"/>
      <c r="D2973" s="323"/>
    </row>
    <row r="2974" spans="3:4" x14ac:dyDescent="0.2">
      <c r="C2974" s="323"/>
      <c r="D2974" s="323"/>
    </row>
    <row r="2975" spans="3:4" x14ac:dyDescent="0.2">
      <c r="C2975" s="323"/>
      <c r="D2975" s="323"/>
    </row>
    <row r="2976" spans="3:4" x14ac:dyDescent="0.2">
      <c r="C2976" s="323"/>
      <c r="D2976" s="323"/>
    </row>
    <row r="2977" spans="3:4" x14ac:dyDescent="0.2">
      <c r="C2977" s="323"/>
      <c r="D2977" s="323"/>
    </row>
    <row r="2978" spans="3:4" x14ac:dyDescent="0.2">
      <c r="C2978" s="323"/>
      <c r="D2978" s="323"/>
    </row>
    <row r="2979" spans="3:4" x14ac:dyDescent="0.2">
      <c r="C2979" s="323"/>
      <c r="D2979" s="323"/>
    </row>
    <row r="2980" spans="3:4" x14ac:dyDescent="0.2">
      <c r="C2980" s="323"/>
      <c r="D2980" s="323"/>
    </row>
    <row r="2981" spans="3:4" x14ac:dyDescent="0.2">
      <c r="C2981" s="323"/>
      <c r="D2981" s="323"/>
    </row>
    <row r="2982" spans="3:4" x14ac:dyDescent="0.2">
      <c r="C2982" s="323"/>
      <c r="D2982" s="323"/>
    </row>
    <row r="2983" spans="3:4" x14ac:dyDescent="0.2">
      <c r="C2983" s="323"/>
      <c r="D2983" s="323"/>
    </row>
    <row r="2984" spans="3:4" x14ac:dyDescent="0.2">
      <c r="C2984" s="323"/>
      <c r="D2984" s="323"/>
    </row>
    <row r="2985" spans="3:4" x14ac:dyDescent="0.2">
      <c r="C2985" s="323"/>
      <c r="D2985" s="323"/>
    </row>
    <row r="2986" spans="3:4" x14ac:dyDescent="0.2">
      <c r="C2986" s="323"/>
      <c r="D2986" s="323"/>
    </row>
    <row r="2987" spans="3:4" x14ac:dyDescent="0.2">
      <c r="C2987" s="323"/>
      <c r="D2987" s="323"/>
    </row>
    <row r="2988" spans="3:4" x14ac:dyDescent="0.2">
      <c r="C2988" s="323"/>
      <c r="D2988" s="323"/>
    </row>
    <row r="2989" spans="3:4" x14ac:dyDescent="0.2">
      <c r="C2989" s="323"/>
      <c r="D2989" s="323"/>
    </row>
    <row r="2990" spans="3:4" x14ac:dyDescent="0.2">
      <c r="C2990" s="323"/>
      <c r="D2990" s="323"/>
    </row>
    <row r="2991" spans="3:4" x14ac:dyDescent="0.2">
      <c r="C2991" s="323"/>
      <c r="D2991" s="323"/>
    </row>
    <row r="2992" spans="3:4" x14ac:dyDescent="0.2">
      <c r="C2992" s="323"/>
      <c r="D2992" s="323"/>
    </row>
    <row r="2993" spans="3:4" x14ac:dyDescent="0.2">
      <c r="C2993" s="323"/>
      <c r="D2993" s="323"/>
    </row>
    <row r="2994" spans="3:4" x14ac:dyDescent="0.2">
      <c r="C2994" s="323"/>
      <c r="D2994" s="323"/>
    </row>
    <row r="2995" spans="3:4" x14ac:dyDescent="0.2">
      <c r="C2995" s="323"/>
      <c r="D2995" s="323"/>
    </row>
    <row r="2996" spans="3:4" x14ac:dyDescent="0.2">
      <c r="C2996" s="323"/>
      <c r="D2996" s="323"/>
    </row>
    <row r="2997" spans="3:4" x14ac:dyDescent="0.2">
      <c r="C2997" s="323"/>
      <c r="D2997" s="323"/>
    </row>
    <row r="2998" spans="3:4" x14ac:dyDescent="0.2">
      <c r="C2998" s="323"/>
      <c r="D2998" s="323"/>
    </row>
    <row r="2999" spans="3:4" x14ac:dyDescent="0.2">
      <c r="C2999" s="323"/>
      <c r="D2999" s="323"/>
    </row>
    <row r="3000" spans="3:4" x14ac:dyDescent="0.2">
      <c r="C3000" s="323"/>
      <c r="D3000" s="323"/>
    </row>
    <row r="3001" spans="3:4" x14ac:dyDescent="0.2">
      <c r="C3001" s="323"/>
      <c r="D3001" s="323"/>
    </row>
    <row r="3002" spans="3:4" x14ac:dyDescent="0.2">
      <c r="C3002" s="323"/>
      <c r="D3002" s="323"/>
    </row>
    <row r="3003" spans="3:4" x14ac:dyDescent="0.2">
      <c r="C3003" s="323"/>
      <c r="D3003" s="323"/>
    </row>
    <row r="3004" spans="3:4" x14ac:dyDescent="0.2">
      <c r="C3004" s="323"/>
      <c r="D3004" s="323"/>
    </row>
    <row r="3005" spans="3:4" x14ac:dyDescent="0.2">
      <c r="C3005" s="323"/>
      <c r="D3005" s="323"/>
    </row>
    <row r="3006" spans="3:4" x14ac:dyDescent="0.2">
      <c r="C3006" s="323"/>
      <c r="D3006" s="323"/>
    </row>
    <row r="3007" spans="3:4" x14ac:dyDescent="0.2">
      <c r="C3007" s="323"/>
      <c r="D3007" s="323"/>
    </row>
    <row r="3008" spans="3:4" x14ac:dyDescent="0.2">
      <c r="C3008" s="323"/>
      <c r="D3008" s="323"/>
    </row>
    <row r="3009" spans="3:4" x14ac:dyDescent="0.2">
      <c r="C3009" s="323"/>
      <c r="D3009" s="323"/>
    </row>
    <row r="3010" spans="3:4" x14ac:dyDescent="0.2">
      <c r="C3010" s="323"/>
      <c r="D3010" s="323"/>
    </row>
    <row r="3011" spans="3:4" x14ac:dyDescent="0.2">
      <c r="C3011" s="323"/>
      <c r="D3011" s="323"/>
    </row>
    <row r="3012" spans="3:4" x14ac:dyDescent="0.2">
      <c r="C3012" s="323"/>
      <c r="D3012" s="323"/>
    </row>
    <row r="3013" spans="3:4" x14ac:dyDescent="0.2">
      <c r="C3013" s="323"/>
      <c r="D3013" s="323"/>
    </row>
    <row r="3014" spans="3:4" x14ac:dyDescent="0.2">
      <c r="C3014" s="323"/>
      <c r="D3014" s="323"/>
    </row>
    <row r="3015" spans="3:4" x14ac:dyDescent="0.2">
      <c r="C3015" s="323"/>
      <c r="D3015" s="323"/>
    </row>
  </sheetData>
  <sheetProtection algorithmName="SHA-512" hashValue="ihjYw2f7L+FdVDEc1FyXFt0AHfKV9gB+O2bSVlNoa2LnvD6CAv+vOGMh66y/sH08RRM8ee1kjJdDt9SmMI0uog==" saltValue="GbtciqWM5BAYGAsnbKA/XQ==" spinCount="100000" sheet="1" objects="1" scenarios="1" formatCells="0" formatColumns="0" formatRows="0"/>
  <mergeCells count="10">
    <mergeCell ref="A8:A10"/>
    <mergeCell ref="B8:B10"/>
    <mergeCell ref="D8:D9"/>
    <mergeCell ref="J8:J9"/>
    <mergeCell ref="H8:H9"/>
    <mergeCell ref="I8:I9"/>
    <mergeCell ref="C8:C10"/>
    <mergeCell ref="G8:G9"/>
    <mergeCell ref="E8:E9"/>
    <mergeCell ref="F8:F9"/>
  </mergeCells>
  <conditionalFormatting sqref="E12:E300">
    <cfRule type="expression" dxfId="133" priority="5">
      <formula>AND(SUM($E12)=0,SUM($F12)&gt;0)</formula>
    </cfRule>
  </conditionalFormatting>
  <conditionalFormatting sqref="C12:C300">
    <cfRule type="expression" dxfId="132" priority="4">
      <formula>AND($C12="",SUM($D12:$J12)&lt;&gt;0)</formula>
    </cfRule>
  </conditionalFormatting>
  <conditionalFormatting sqref="A12:A300">
    <cfRule type="expression" dxfId="131" priority="1">
      <formula>AND($A12="",SUM($E12:$F12)&gt;0)</formula>
    </cfRule>
    <cfRule type="expression" dxfId="130" priority="2">
      <formula>AND($A12="",SUM($D12:$J12)&lt;&gt;0)</formula>
    </cfRule>
  </conditionalFormatting>
  <conditionalFormatting sqref="D12:D300">
    <cfRule type="expression" dxfId="129" priority="1247">
      <formula>AND($D12="",SUM($E12:$F12)&gt;0)</formula>
    </cfRule>
  </conditionalFormatting>
  <dataValidations count="1">
    <dataValidation type="list" allowBlank="1" showInputMessage="1" showErrorMessage="1" sqref="C12:C299" xr:uid="{A3861E1D-5A79-4CE2-B9C0-680881EBB474}">
      <formula1>$L$1:$L$2</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Lieferanten auswählen" prompt="Änderungen der Liste im Blatt &quot;L&quot; möglich!" xr:uid="{F255BA9F-3022-49CC-ACCA-8C163E82741B}">
          <x14:formula1>
            <xm:f>L!$J$10:$J$280</xm:f>
          </x14:formula1>
          <xm:sqref>A12:A299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487D3-7D23-4523-9D07-C722081985DB}">
  <sheetPr>
    <tabColor theme="8" tint="0.79998168889431442"/>
  </sheetPr>
  <dimension ref="A1:H150"/>
  <sheetViews>
    <sheetView showGridLines="0" workbookViewId="0"/>
  </sheetViews>
  <sheetFormatPr baseColWidth="10" defaultRowHeight="12.75" x14ac:dyDescent="0.2"/>
  <cols>
    <col min="1" max="1" width="30.7109375" style="323" customWidth="1"/>
    <col min="2" max="2" width="20.5703125" style="323" customWidth="1"/>
    <col min="3" max="6" width="16.5703125" style="323" customWidth="1"/>
    <col min="7" max="9" width="14.5703125" customWidth="1"/>
  </cols>
  <sheetData>
    <row r="1" spans="1:8" ht="58.9" customHeight="1" x14ac:dyDescent="0.2">
      <c r="A1" s="2" t="s">
        <v>7</v>
      </c>
      <c r="B1" s="12"/>
      <c r="C1" s="41"/>
      <c r="D1" s="1"/>
      <c r="E1" s="1"/>
      <c r="F1" s="1"/>
      <c r="G1" s="1"/>
    </row>
    <row r="2" spans="1:8" ht="15.75" customHeight="1" x14ac:dyDescent="0.2">
      <c r="A2" s="12"/>
      <c r="B2" s="12"/>
      <c r="C2" s="12"/>
      <c r="D2" s="1"/>
      <c r="E2" s="1"/>
      <c r="F2" s="1"/>
      <c r="G2" s="1"/>
    </row>
    <row r="3" spans="1:8" ht="15.75" customHeight="1" x14ac:dyDescent="0.2">
      <c r="A3"/>
      <c r="B3" s="12"/>
      <c r="C3" s="12"/>
      <c r="D3" s="1"/>
      <c r="E3" s="1"/>
      <c r="F3" s="1"/>
      <c r="G3" s="1"/>
    </row>
    <row r="4" spans="1:8" ht="15.75" customHeight="1" x14ac:dyDescent="0.2">
      <c r="A4" s="135" t="str">
        <f>"Jahreserhebung  Netzbetreiber Strom "&amp;U!$B$11</f>
        <v>Jahreserhebung  Netzbetreiber Strom 2023</v>
      </c>
      <c r="B4" s="136"/>
      <c r="C4" s="136"/>
      <c r="D4" s="136"/>
      <c r="E4" s="136"/>
      <c r="F4" s="136"/>
      <c r="G4" s="1"/>
    </row>
    <row r="5" spans="1:8" ht="15.75" x14ac:dyDescent="0.2">
      <c r="A5" s="18" t="s">
        <v>110</v>
      </c>
      <c r="B5" s="119" t="str">
        <f>IF(U!$B$12&lt;&gt;"",U!$B$12,"")</f>
        <v/>
      </c>
      <c r="C5" s="149"/>
      <c r="D5" s="149"/>
      <c r="E5" s="149"/>
      <c r="F5" s="149"/>
      <c r="G5" s="1"/>
    </row>
    <row r="6" spans="1:8" ht="15.75" x14ac:dyDescent="0.2">
      <c r="A6" s="135" t="s">
        <v>799</v>
      </c>
      <c r="B6" s="136"/>
      <c r="C6" s="136"/>
      <c r="D6" s="136"/>
      <c r="E6" s="136"/>
      <c r="F6" s="136"/>
      <c r="G6" s="1"/>
    </row>
    <row r="7" spans="1:8" x14ac:dyDescent="0.2">
      <c r="A7"/>
      <c r="B7"/>
      <c r="C7"/>
      <c r="D7"/>
      <c r="E7"/>
      <c r="F7"/>
      <c r="G7" s="1"/>
    </row>
    <row r="8" spans="1:8" ht="12.4" customHeight="1" x14ac:dyDescent="0.2">
      <c r="A8" s="456" t="str">
        <f>L!$E$6&amp;" bitte jeweils auswählen (*)"</f>
        <v>Firmenname bitte jeweils auswählen (*)</v>
      </c>
      <c r="B8" s="456" t="str">
        <f>IF(L!$E$6="Firmenname","EC-Nummer","Firmenname")</f>
        <v>EC-Nummer</v>
      </c>
      <c r="C8" s="641" t="s">
        <v>800</v>
      </c>
      <c r="D8" s="641"/>
      <c r="E8" s="641"/>
      <c r="F8" s="641"/>
      <c r="H8" s="11" t="s">
        <v>692</v>
      </c>
    </row>
    <row r="9" spans="1:8" ht="38.25" x14ac:dyDescent="0.2">
      <c r="A9" s="457"/>
      <c r="B9" s="457"/>
      <c r="C9" s="282" t="s">
        <v>766</v>
      </c>
      <c r="D9" s="275" t="s">
        <v>801</v>
      </c>
      <c r="E9" s="293" t="s">
        <v>926</v>
      </c>
      <c r="F9" s="281" t="s">
        <v>630</v>
      </c>
      <c r="G9" s="13"/>
    </row>
    <row r="10" spans="1:8" ht="12.4" customHeight="1" x14ac:dyDescent="0.2">
      <c r="A10" s="458"/>
      <c r="B10" s="458"/>
      <c r="C10" s="282" t="s">
        <v>162</v>
      </c>
      <c r="D10" s="278" t="s">
        <v>162</v>
      </c>
      <c r="E10" s="278" t="s">
        <v>162</v>
      </c>
      <c r="F10" s="278" t="s">
        <v>162</v>
      </c>
    </row>
    <row r="11" spans="1:8" x14ac:dyDescent="0.2">
      <c r="A11" s="164"/>
      <c r="B11" s="69" t="str">
        <f>IF(A11&lt;&gt;"",IFERROR(VLOOKUP(A11,L!$J$11:$K$260,2,FALSE),"Eingabeart wurde geändert"),"")</f>
        <v/>
      </c>
      <c r="C11" s="365" t="str">
        <f>IF(SUM(D11:F11)&gt;0,SUM(D11:F11),"")</f>
        <v/>
      </c>
      <c r="D11" s="197"/>
      <c r="E11" s="197"/>
      <c r="F11" s="197"/>
    </row>
    <row r="12" spans="1:8" x14ac:dyDescent="0.2">
      <c r="A12" s="164"/>
      <c r="B12" s="69" t="str">
        <f>IF(A12&lt;&gt;"",IFERROR(VLOOKUP(A12,L!$J$11:$K$260,2,FALSE),"Eingabeart wurde geändert"),"")</f>
        <v/>
      </c>
      <c r="C12" s="365" t="str">
        <f t="shared" ref="C12:C75" si="0">IF(SUM(D12:F12)&gt;0,SUM(D12:F12),"")</f>
        <v/>
      </c>
      <c r="D12" s="197"/>
      <c r="E12" s="197"/>
      <c r="F12" s="197"/>
    </row>
    <row r="13" spans="1:8" x14ac:dyDescent="0.2">
      <c r="A13" s="164"/>
      <c r="B13" s="69" t="str">
        <f>IF(A13&lt;&gt;"",IFERROR(VLOOKUP(A13,L!$J$11:$K$260,2,FALSE),"Eingabeart wurde geändert"),"")</f>
        <v/>
      </c>
      <c r="C13" s="365" t="str">
        <f t="shared" si="0"/>
        <v/>
      </c>
      <c r="D13" s="197"/>
      <c r="E13" s="197"/>
      <c r="F13" s="197"/>
    </row>
    <row r="14" spans="1:8" x14ac:dyDescent="0.2">
      <c r="A14" s="164"/>
      <c r="B14" s="69" t="str">
        <f>IF(A14&lt;&gt;"",IFERROR(VLOOKUP(A14,L!$J$11:$K$260,2,FALSE),"Eingabeart wurde geändert"),"")</f>
        <v/>
      </c>
      <c r="C14" s="365" t="str">
        <f t="shared" si="0"/>
        <v/>
      </c>
      <c r="D14" s="197"/>
      <c r="E14" s="197"/>
      <c r="F14" s="197"/>
    </row>
    <row r="15" spans="1:8" x14ac:dyDescent="0.2">
      <c r="A15" s="164"/>
      <c r="B15" s="69" t="str">
        <f>IF(A15&lt;&gt;"",IFERROR(VLOOKUP(A15,L!$J$11:$K$260,2,FALSE),"Eingabeart wurde geändert"),"")</f>
        <v/>
      </c>
      <c r="C15" s="365" t="str">
        <f t="shared" si="0"/>
        <v/>
      </c>
      <c r="D15" s="197"/>
      <c r="E15" s="197"/>
      <c r="F15" s="197"/>
    </row>
    <row r="16" spans="1:8" x14ac:dyDescent="0.2">
      <c r="A16" s="164"/>
      <c r="B16" s="69" t="str">
        <f>IF(A16&lt;&gt;"",IFERROR(VLOOKUP(A16,L!$J$11:$K$260,2,FALSE),"Eingabeart wurde geändert"),"")</f>
        <v/>
      </c>
      <c r="C16" s="365" t="str">
        <f t="shared" si="0"/>
        <v/>
      </c>
      <c r="D16" s="197"/>
      <c r="E16" s="197"/>
      <c r="F16" s="197"/>
    </row>
    <row r="17" spans="1:6" x14ac:dyDescent="0.2">
      <c r="A17" s="164"/>
      <c r="B17" s="69" t="str">
        <f>IF(A17&lt;&gt;"",IFERROR(VLOOKUP(A17,L!$J$11:$K$260,2,FALSE),"Eingabeart wurde geändert"),"")</f>
        <v/>
      </c>
      <c r="C17" s="365" t="str">
        <f t="shared" si="0"/>
        <v/>
      </c>
      <c r="D17" s="197"/>
      <c r="E17" s="197"/>
      <c r="F17" s="197"/>
    </row>
    <row r="18" spans="1:6" x14ac:dyDescent="0.2">
      <c r="A18" s="164"/>
      <c r="B18" s="69" t="str">
        <f>IF(A18&lt;&gt;"",IFERROR(VLOOKUP(A18,L!$J$11:$K$260,2,FALSE),"Eingabeart wurde geändert"),"")</f>
        <v/>
      </c>
      <c r="C18" s="365" t="str">
        <f t="shared" si="0"/>
        <v/>
      </c>
      <c r="D18" s="197"/>
      <c r="E18" s="197"/>
      <c r="F18" s="197"/>
    </row>
    <row r="19" spans="1:6" x14ac:dyDescent="0.2">
      <c r="A19" s="164"/>
      <c r="B19" s="69" t="str">
        <f>IF(A19&lt;&gt;"",IFERROR(VLOOKUP(A19,L!$J$11:$K$260,2,FALSE),"Eingabeart wurde geändert"),"")</f>
        <v/>
      </c>
      <c r="C19" s="365" t="str">
        <f t="shared" si="0"/>
        <v/>
      </c>
      <c r="D19" s="197"/>
      <c r="E19" s="197"/>
      <c r="F19" s="197"/>
    </row>
    <row r="20" spans="1:6" ht="12.4" customHeight="1" x14ac:dyDescent="0.2">
      <c r="A20" s="164"/>
      <c r="B20" s="69" t="str">
        <f>IF(A20&lt;&gt;"",IFERROR(VLOOKUP(A20,L!$J$11:$K$260,2,FALSE),"Eingabeart wurde geändert"),"")</f>
        <v/>
      </c>
      <c r="C20" s="365" t="str">
        <f t="shared" si="0"/>
        <v/>
      </c>
      <c r="D20" s="197"/>
      <c r="E20" s="197"/>
      <c r="F20" s="197"/>
    </row>
    <row r="21" spans="1:6" x14ac:dyDescent="0.2">
      <c r="A21" s="164"/>
      <c r="B21" s="69" t="str">
        <f>IF(A21&lt;&gt;"",IFERROR(VLOOKUP(A21,L!$J$11:$K$260,2,FALSE),"Eingabeart wurde geändert"),"")</f>
        <v/>
      </c>
      <c r="C21" s="365" t="str">
        <f t="shared" si="0"/>
        <v/>
      </c>
      <c r="D21" s="197"/>
      <c r="E21" s="197"/>
      <c r="F21" s="197"/>
    </row>
    <row r="22" spans="1:6" x14ac:dyDescent="0.2">
      <c r="A22" s="164"/>
      <c r="B22" s="69" t="str">
        <f>IF(A22&lt;&gt;"",IFERROR(VLOOKUP(A22,L!$J$11:$K$260,2,FALSE),"Eingabeart wurde geändert"),"")</f>
        <v/>
      </c>
      <c r="C22" s="365" t="str">
        <f t="shared" si="0"/>
        <v/>
      </c>
      <c r="D22" s="197"/>
      <c r="E22" s="197"/>
      <c r="F22" s="197"/>
    </row>
    <row r="23" spans="1:6" x14ac:dyDescent="0.2">
      <c r="A23" s="164"/>
      <c r="B23" s="69" t="str">
        <f>IF(A23&lt;&gt;"",IFERROR(VLOOKUP(A23,L!$J$11:$K$260,2,FALSE),"Eingabeart wurde geändert"),"")</f>
        <v/>
      </c>
      <c r="C23" s="365" t="str">
        <f t="shared" si="0"/>
        <v/>
      </c>
      <c r="D23" s="197"/>
      <c r="E23" s="197"/>
      <c r="F23" s="197"/>
    </row>
    <row r="24" spans="1:6" x14ac:dyDescent="0.2">
      <c r="A24" s="164"/>
      <c r="B24" s="69" t="str">
        <f>IF(A24&lt;&gt;"",IFERROR(VLOOKUP(A24,L!$J$11:$K$260,2,FALSE),"Eingabeart wurde geändert"),"")</f>
        <v/>
      </c>
      <c r="C24" s="365" t="str">
        <f t="shared" si="0"/>
        <v/>
      </c>
      <c r="D24" s="197"/>
      <c r="E24" s="197"/>
      <c r="F24" s="197"/>
    </row>
    <row r="25" spans="1:6" x14ac:dyDescent="0.2">
      <c r="A25" s="164"/>
      <c r="B25" s="69" t="str">
        <f>IF(A25&lt;&gt;"",IFERROR(VLOOKUP(A25,L!$J$11:$K$260,2,FALSE),"Eingabeart wurde geändert"),"")</f>
        <v/>
      </c>
      <c r="C25" s="365" t="str">
        <f t="shared" si="0"/>
        <v/>
      </c>
      <c r="D25" s="197"/>
      <c r="E25" s="197"/>
      <c r="F25" s="197"/>
    </row>
    <row r="26" spans="1:6" x14ac:dyDescent="0.2">
      <c r="A26" s="164"/>
      <c r="B26" s="69" t="str">
        <f>IF(A26&lt;&gt;"",IFERROR(VLOOKUP(A26,L!$J$11:$K$260,2,FALSE),"Eingabeart wurde geändert"),"")</f>
        <v/>
      </c>
      <c r="C26" s="365" t="str">
        <f t="shared" si="0"/>
        <v/>
      </c>
      <c r="D26" s="197"/>
      <c r="E26" s="197"/>
      <c r="F26" s="197"/>
    </row>
    <row r="27" spans="1:6" x14ac:dyDescent="0.2">
      <c r="A27" s="164"/>
      <c r="B27" s="69" t="str">
        <f>IF(A27&lt;&gt;"",IFERROR(VLOOKUP(A27,L!$J$11:$K$260,2,FALSE),"Eingabeart wurde geändert"),"")</f>
        <v/>
      </c>
      <c r="C27" s="365" t="str">
        <f t="shared" si="0"/>
        <v/>
      </c>
      <c r="D27" s="197"/>
      <c r="E27" s="197"/>
      <c r="F27" s="197"/>
    </row>
    <row r="28" spans="1:6" x14ac:dyDescent="0.2">
      <c r="A28" s="164"/>
      <c r="B28" s="69" t="str">
        <f>IF(A28&lt;&gt;"",IFERROR(VLOOKUP(A28,L!$J$11:$K$260,2,FALSE),"Eingabeart wurde geändert"),"")</f>
        <v/>
      </c>
      <c r="C28" s="365" t="str">
        <f t="shared" si="0"/>
        <v/>
      </c>
      <c r="D28" s="197"/>
      <c r="E28" s="197"/>
      <c r="F28" s="197"/>
    </row>
    <row r="29" spans="1:6" x14ac:dyDescent="0.2">
      <c r="A29" s="164"/>
      <c r="B29" s="69" t="str">
        <f>IF(A29&lt;&gt;"",IFERROR(VLOOKUP(A29,L!$J$11:$K$260,2,FALSE),"Eingabeart wurde geändert"),"")</f>
        <v/>
      </c>
      <c r="C29" s="365" t="str">
        <f t="shared" si="0"/>
        <v/>
      </c>
      <c r="D29" s="197"/>
      <c r="E29" s="197"/>
      <c r="F29" s="197"/>
    </row>
    <row r="30" spans="1:6" x14ac:dyDescent="0.2">
      <c r="A30" s="164"/>
      <c r="B30" s="69" t="str">
        <f>IF(A30&lt;&gt;"",IFERROR(VLOOKUP(A30,L!$J$11:$K$260,2,FALSE),"Eingabeart wurde geändert"),"")</f>
        <v/>
      </c>
      <c r="C30" s="365" t="str">
        <f t="shared" si="0"/>
        <v/>
      </c>
      <c r="D30" s="197"/>
      <c r="E30" s="197"/>
      <c r="F30" s="197"/>
    </row>
    <row r="31" spans="1:6" x14ac:dyDescent="0.2">
      <c r="A31" s="164"/>
      <c r="B31" s="69" t="str">
        <f>IF(A31&lt;&gt;"",IFERROR(VLOOKUP(A31,L!$J$11:$K$260,2,FALSE),"Eingabeart wurde geändert"),"")</f>
        <v/>
      </c>
      <c r="C31" s="365" t="str">
        <f t="shared" si="0"/>
        <v/>
      </c>
      <c r="D31" s="197"/>
      <c r="E31" s="197"/>
      <c r="F31" s="197"/>
    </row>
    <row r="32" spans="1:6" x14ac:dyDescent="0.2">
      <c r="A32" s="164"/>
      <c r="B32" s="69" t="str">
        <f>IF(A32&lt;&gt;"",IFERROR(VLOOKUP(A32,L!$J$11:$K$260,2,FALSE),"Eingabeart wurde geändert"),"")</f>
        <v/>
      </c>
      <c r="C32" s="365" t="str">
        <f t="shared" si="0"/>
        <v/>
      </c>
      <c r="D32" s="197"/>
      <c r="E32" s="197"/>
      <c r="F32" s="197"/>
    </row>
    <row r="33" spans="1:6" x14ac:dyDescent="0.2">
      <c r="A33" s="164"/>
      <c r="B33" s="69" t="str">
        <f>IF(A33&lt;&gt;"",IFERROR(VLOOKUP(A33,L!$J$11:$K$260,2,FALSE),"Eingabeart wurde geändert"),"")</f>
        <v/>
      </c>
      <c r="C33" s="365" t="str">
        <f t="shared" si="0"/>
        <v/>
      </c>
      <c r="D33" s="197"/>
      <c r="E33" s="197"/>
      <c r="F33" s="197"/>
    </row>
    <row r="34" spans="1:6" x14ac:dyDescent="0.2">
      <c r="A34" s="164"/>
      <c r="B34" s="69" t="str">
        <f>IF(A34&lt;&gt;"",IFERROR(VLOOKUP(A34,L!$J$11:$K$260,2,FALSE),"Eingabeart wurde geändert"),"")</f>
        <v/>
      </c>
      <c r="C34" s="365" t="str">
        <f t="shared" si="0"/>
        <v/>
      </c>
      <c r="D34" s="197"/>
      <c r="E34" s="197"/>
      <c r="F34" s="197"/>
    </row>
    <row r="35" spans="1:6" x14ac:dyDescent="0.2">
      <c r="A35" s="164"/>
      <c r="B35" s="69" t="str">
        <f>IF(A35&lt;&gt;"",IFERROR(VLOOKUP(A35,L!$J$11:$K$260,2,FALSE),"Eingabeart wurde geändert"),"")</f>
        <v/>
      </c>
      <c r="C35" s="365" t="str">
        <f t="shared" si="0"/>
        <v/>
      </c>
      <c r="D35" s="197"/>
      <c r="E35" s="197"/>
      <c r="F35" s="197"/>
    </row>
    <row r="36" spans="1:6" x14ac:dyDescent="0.2">
      <c r="A36" s="164"/>
      <c r="B36" s="69" t="str">
        <f>IF(A36&lt;&gt;"",IFERROR(VLOOKUP(A36,L!$J$11:$K$260,2,FALSE),"Eingabeart wurde geändert"),"")</f>
        <v/>
      </c>
      <c r="C36" s="365" t="str">
        <f t="shared" si="0"/>
        <v/>
      </c>
      <c r="D36" s="197"/>
      <c r="E36" s="197"/>
      <c r="F36" s="197"/>
    </row>
    <row r="37" spans="1:6" x14ac:dyDescent="0.2">
      <c r="A37" s="164"/>
      <c r="B37" s="69" t="str">
        <f>IF(A37&lt;&gt;"",IFERROR(VLOOKUP(A37,L!$J$11:$K$260,2,FALSE),"Eingabeart wurde geändert"),"")</f>
        <v/>
      </c>
      <c r="C37" s="365" t="str">
        <f t="shared" si="0"/>
        <v/>
      </c>
      <c r="D37" s="197"/>
      <c r="E37" s="197"/>
      <c r="F37" s="197"/>
    </row>
    <row r="38" spans="1:6" x14ac:dyDescent="0.2">
      <c r="A38" s="164"/>
      <c r="B38" s="69" t="str">
        <f>IF(A38&lt;&gt;"",IFERROR(VLOOKUP(A38,L!$J$11:$K$260,2,FALSE),"Eingabeart wurde geändert"),"")</f>
        <v/>
      </c>
      <c r="C38" s="365" t="str">
        <f t="shared" si="0"/>
        <v/>
      </c>
      <c r="D38" s="197"/>
      <c r="E38" s="197"/>
      <c r="F38" s="197"/>
    </row>
    <row r="39" spans="1:6" x14ac:dyDescent="0.2">
      <c r="A39" s="164"/>
      <c r="B39" s="69" t="str">
        <f>IF(A39&lt;&gt;"",IFERROR(VLOOKUP(A39,L!$J$11:$K$260,2,FALSE),"Eingabeart wurde geändert"),"")</f>
        <v/>
      </c>
      <c r="C39" s="365" t="str">
        <f t="shared" si="0"/>
        <v/>
      </c>
      <c r="D39" s="197"/>
      <c r="E39" s="197"/>
      <c r="F39" s="197"/>
    </row>
    <row r="40" spans="1:6" x14ac:dyDescent="0.2">
      <c r="A40" s="164"/>
      <c r="B40" s="69" t="str">
        <f>IF(A40&lt;&gt;"",IFERROR(VLOOKUP(A40,L!$J$11:$K$260,2,FALSE),"Eingabeart wurde geändert"),"")</f>
        <v/>
      </c>
      <c r="C40" s="365" t="str">
        <f t="shared" si="0"/>
        <v/>
      </c>
      <c r="D40" s="197"/>
      <c r="E40" s="197"/>
      <c r="F40" s="197"/>
    </row>
    <row r="41" spans="1:6" x14ac:dyDescent="0.2">
      <c r="A41" s="164"/>
      <c r="B41" s="69" t="str">
        <f>IF(A41&lt;&gt;"",IFERROR(VLOOKUP(A41,L!$J$11:$K$260,2,FALSE),"Eingabeart wurde geändert"),"")</f>
        <v/>
      </c>
      <c r="C41" s="365" t="str">
        <f t="shared" si="0"/>
        <v/>
      </c>
      <c r="D41" s="197"/>
      <c r="E41" s="197"/>
      <c r="F41" s="197"/>
    </row>
    <row r="42" spans="1:6" x14ac:dyDescent="0.2">
      <c r="A42" s="164"/>
      <c r="B42" s="69" t="str">
        <f>IF(A42&lt;&gt;"",IFERROR(VLOOKUP(A42,L!$J$11:$K$260,2,FALSE),"Eingabeart wurde geändert"),"")</f>
        <v/>
      </c>
      <c r="C42" s="365" t="str">
        <f t="shared" si="0"/>
        <v/>
      </c>
      <c r="D42" s="197"/>
      <c r="E42" s="197"/>
      <c r="F42" s="197"/>
    </row>
    <row r="43" spans="1:6" x14ac:dyDescent="0.2">
      <c r="A43" s="164"/>
      <c r="B43" s="69" t="str">
        <f>IF(A43&lt;&gt;"",IFERROR(VLOOKUP(A43,L!$J$11:$K$260,2,FALSE),"Eingabeart wurde geändert"),"")</f>
        <v/>
      </c>
      <c r="C43" s="365" t="str">
        <f t="shared" si="0"/>
        <v/>
      </c>
      <c r="D43" s="197"/>
      <c r="E43" s="197"/>
      <c r="F43" s="197"/>
    </row>
    <row r="44" spans="1:6" x14ac:dyDescent="0.2">
      <c r="A44" s="164"/>
      <c r="B44" s="69" t="str">
        <f>IF(A44&lt;&gt;"",IFERROR(VLOOKUP(A44,L!$J$11:$K$260,2,FALSE),"Eingabeart wurde geändert"),"")</f>
        <v/>
      </c>
      <c r="C44" s="365" t="str">
        <f t="shared" si="0"/>
        <v/>
      </c>
      <c r="D44" s="197"/>
      <c r="E44" s="197"/>
      <c r="F44" s="197"/>
    </row>
    <row r="45" spans="1:6" x14ac:dyDescent="0.2">
      <c r="A45" s="164"/>
      <c r="B45" s="69" t="str">
        <f>IF(A45&lt;&gt;"",IFERROR(VLOOKUP(A45,L!$J$11:$K$260,2,FALSE),"Eingabeart wurde geändert"),"")</f>
        <v/>
      </c>
      <c r="C45" s="365" t="str">
        <f t="shared" si="0"/>
        <v/>
      </c>
      <c r="D45" s="197"/>
      <c r="E45" s="197"/>
      <c r="F45" s="197"/>
    </row>
    <row r="46" spans="1:6" x14ac:dyDescent="0.2">
      <c r="A46" s="164"/>
      <c r="B46" s="69" t="str">
        <f>IF(A46&lt;&gt;"",IFERROR(VLOOKUP(A46,L!$J$11:$K$260,2,FALSE),"Eingabeart wurde geändert"),"")</f>
        <v/>
      </c>
      <c r="C46" s="365" t="str">
        <f t="shared" si="0"/>
        <v/>
      </c>
      <c r="D46" s="197"/>
      <c r="E46" s="197"/>
      <c r="F46" s="197"/>
    </row>
    <row r="47" spans="1:6" x14ac:dyDescent="0.2">
      <c r="A47" s="164"/>
      <c r="B47" s="69" t="str">
        <f>IF(A47&lt;&gt;"",IFERROR(VLOOKUP(A47,L!$J$11:$K$260,2,FALSE),"Eingabeart wurde geändert"),"")</f>
        <v/>
      </c>
      <c r="C47" s="365" t="str">
        <f t="shared" si="0"/>
        <v/>
      </c>
      <c r="D47" s="197"/>
      <c r="E47" s="197"/>
      <c r="F47" s="197"/>
    </row>
    <row r="48" spans="1:6" x14ac:dyDescent="0.2">
      <c r="A48" s="164"/>
      <c r="B48" s="69" t="str">
        <f>IF(A48&lt;&gt;"",IFERROR(VLOOKUP(A48,L!$J$11:$K$260,2,FALSE),"Eingabeart wurde geändert"),"")</f>
        <v/>
      </c>
      <c r="C48" s="365" t="str">
        <f t="shared" si="0"/>
        <v/>
      </c>
      <c r="D48" s="197"/>
      <c r="E48" s="197"/>
      <c r="F48" s="197"/>
    </row>
    <row r="49" spans="1:6" x14ac:dyDescent="0.2">
      <c r="A49" s="164"/>
      <c r="B49" s="69" t="str">
        <f>IF(A49&lt;&gt;"",IFERROR(VLOOKUP(A49,L!$J$11:$K$260,2,FALSE),"Eingabeart wurde geändert"),"")</f>
        <v/>
      </c>
      <c r="C49" s="365" t="str">
        <f t="shared" si="0"/>
        <v/>
      </c>
      <c r="D49" s="197"/>
      <c r="E49" s="197"/>
      <c r="F49" s="197"/>
    </row>
    <row r="50" spans="1:6" x14ac:dyDescent="0.2">
      <c r="A50" s="164"/>
      <c r="B50" s="69" t="str">
        <f>IF(A50&lt;&gt;"",IFERROR(VLOOKUP(A50,L!$J$11:$K$260,2,FALSE),"Eingabeart wurde geändert"),"")</f>
        <v/>
      </c>
      <c r="C50" s="365" t="str">
        <f t="shared" si="0"/>
        <v/>
      </c>
      <c r="D50" s="197"/>
      <c r="E50" s="197"/>
      <c r="F50" s="197"/>
    </row>
    <row r="51" spans="1:6" x14ac:dyDescent="0.2">
      <c r="A51" s="164"/>
      <c r="B51" s="69" t="str">
        <f>IF(A51&lt;&gt;"",IFERROR(VLOOKUP(A51,L!$J$11:$K$260,2,FALSE),"Eingabeart wurde geändert"),"")</f>
        <v/>
      </c>
      <c r="C51" s="365" t="str">
        <f t="shared" si="0"/>
        <v/>
      </c>
      <c r="D51" s="197"/>
      <c r="E51" s="197"/>
      <c r="F51" s="197"/>
    </row>
    <row r="52" spans="1:6" x14ac:dyDescent="0.2">
      <c r="A52" s="164"/>
      <c r="B52" s="69" t="str">
        <f>IF(A52&lt;&gt;"",IFERROR(VLOOKUP(A52,L!$J$11:$K$260,2,FALSE),"Eingabeart wurde geändert"),"")</f>
        <v/>
      </c>
      <c r="C52" s="365" t="str">
        <f t="shared" si="0"/>
        <v/>
      </c>
      <c r="D52" s="197"/>
      <c r="E52" s="197"/>
      <c r="F52" s="197"/>
    </row>
    <row r="53" spans="1:6" x14ac:dyDescent="0.2">
      <c r="A53" s="164"/>
      <c r="B53" s="69" t="str">
        <f>IF(A53&lt;&gt;"",IFERROR(VLOOKUP(A53,L!$J$11:$K$260,2,FALSE),"Eingabeart wurde geändert"),"")</f>
        <v/>
      </c>
      <c r="C53" s="365" t="str">
        <f t="shared" si="0"/>
        <v/>
      </c>
      <c r="D53" s="197"/>
      <c r="E53" s="197"/>
      <c r="F53" s="197"/>
    </row>
    <row r="54" spans="1:6" x14ac:dyDescent="0.2">
      <c r="A54" s="164"/>
      <c r="B54" s="69" t="str">
        <f>IF(A54&lt;&gt;"",IFERROR(VLOOKUP(A54,L!$J$11:$K$260,2,FALSE),"Eingabeart wurde geändert"),"")</f>
        <v/>
      </c>
      <c r="C54" s="365" t="str">
        <f t="shared" si="0"/>
        <v/>
      </c>
      <c r="D54" s="197"/>
      <c r="E54" s="197"/>
      <c r="F54" s="197"/>
    </row>
    <row r="55" spans="1:6" x14ac:dyDescent="0.2">
      <c r="A55" s="164"/>
      <c r="B55" s="69" t="str">
        <f>IF(A55&lt;&gt;"",IFERROR(VLOOKUP(A55,L!$J$11:$K$260,2,FALSE),"Eingabeart wurde geändert"),"")</f>
        <v/>
      </c>
      <c r="C55" s="365" t="str">
        <f t="shared" si="0"/>
        <v/>
      </c>
      <c r="D55" s="197"/>
      <c r="E55" s="197"/>
      <c r="F55" s="197"/>
    </row>
    <row r="56" spans="1:6" x14ac:dyDescent="0.2">
      <c r="A56" s="164"/>
      <c r="B56" s="69" t="str">
        <f>IF(A56&lt;&gt;"",IFERROR(VLOOKUP(A56,L!$J$11:$K$260,2,FALSE),"Eingabeart wurde geändert"),"")</f>
        <v/>
      </c>
      <c r="C56" s="365" t="str">
        <f t="shared" si="0"/>
        <v/>
      </c>
      <c r="D56" s="197"/>
      <c r="E56" s="197"/>
      <c r="F56" s="197"/>
    </row>
    <row r="57" spans="1:6" x14ac:dyDescent="0.2">
      <c r="A57" s="164"/>
      <c r="B57" s="69" t="str">
        <f>IF(A57&lt;&gt;"",IFERROR(VLOOKUP(A57,L!$J$11:$K$260,2,FALSE),"Eingabeart wurde geändert"),"")</f>
        <v/>
      </c>
      <c r="C57" s="365" t="str">
        <f t="shared" si="0"/>
        <v/>
      </c>
      <c r="D57" s="197"/>
      <c r="E57" s="197"/>
      <c r="F57" s="197"/>
    </row>
    <row r="58" spans="1:6" x14ac:dyDescent="0.2">
      <c r="A58" s="164"/>
      <c r="B58" s="69" t="str">
        <f>IF(A58&lt;&gt;"",IFERROR(VLOOKUP(A58,L!$J$11:$K$260,2,FALSE),"Eingabeart wurde geändert"),"")</f>
        <v/>
      </c>
      <c r="C58" s="365" t="str">
        <f t="shared" si="0"/>
        <v/>
      </c>
      <c r="D58" s="197"/>
      <c r="E58" s="197"/>
      <c r="F58" s="197"/>
    </row>
    <row r="59" spans="1:6" x14ac:dyDescent="0.2">
      <c r="A59" s="164"/>
      <c r="B59" s="69" t="str">
        <f>IF(A59&lt;&gt;"",IFERROR(VLOOKUP(A59,L!$J$11:$K$260,2,FALSE),"Eingabeart wurde geändert"),"")</f>
        <v/>
      </c>
      <c r="C59" s="365" t="str">
        <f t="shared" si="0"/>
        <v/>
      </c>
      <c r="D59" s="197"/>
      <c r="E59" s="197"/>
      <c r="F59" s="197"/>
    </row>
    <row r="60" spans="1:6" x14ac:dyDescent="0.2">
      <c r="A60" s="164"/>
      <c r="B60" s="69" t="str">
        <f>IF(A60&lt;&gt;"",IFERROR(VLOOKUP(A60,L!$J$11:$K$260,2,FALSE),"Eingabeart wurde geändert"),"")</f>
        <v/>
      </c>
      <c r="C60" s="365" t="str">
        <f t="shared" si="0"/>
        <v/>
      </c>
      <c r="D60" s="197"/>
      <c r="E60" s="197"/>
      <c r="F60" s="197"/>
    </row>
    <row r="61" spans="1:6" x14ac:dyDescent="0.2">
      <c r="A61" s="164"/>
      <c r="B61" s="69" t="str">
        <f>IF(A61&lt;&gt;"",IFERROR(VLOOKUP(A61,L!$J$11:$K$260,2,FALSE),"Eingabeart wurde geändert"),"")</f>
        <v/>
      </c>
      <c r="C61" s="365" t="str">
        <f t="shared" si="0"/>
        <v/>
      </c>
      <c r="D61" s="197"/>
      <c r="E61" s="197"/>
      <c r="F61" s="197"/>
    </row>
    <row r="62" spans="1:6" x14ac:dyDescent="0.2">
      <c r="A62" s="164"/>
      <c r="B62" s="69" t="str">
        <f>IF(A62&lt;&gt;"",IFERROR(VLOOKUP(A62,L!$J$11:$K$260,2,FALSE),"Eingabeart wurde geändert"),"")</f>
        <v/>
      </c>
      <c r="C62" s="365" t="str">
        <f t="shared" si="0"/>
        <v/>
      </c>
      <c r="D62" s="197"/>
      <c r="E62" s="197"/>
      <c r="F62" s="197"/>
    </row>
    <row r="63" spans="1:6" x14ac:dyDescent="0.2">
      <c r="A63" s="164"/>
      <c r="B63" s="69" t="str">
        <f>IF(A63&lt;&gt;"",IFERROR(VLOOKUP(A63,L!$J$11:$K$260,2,FALSE),"Eingabeart wurde geändert"),"")</f>
        <v/>
      </c>
      <c r="C63" s="365" t="str">
        <f t="shared" si="0"/>
        <v/>
      </c>
      <c r="D63" s="197"/>
      <c r="E63" s="197"/>
      <c r="F63" s="197"/>
    </row>
    <row r="64" spans="1:6" x14ac:dyDescent="0.2">
      <c r="A64" s="164"/>
      <c r="B64" s="69" t="str">
        <f>IF(A64&lt;&gt;"",IFERROR(VLOOKUP(A64,L!$J$11:$K$260,2,FALSE),"Eingabeart wurde geändert"),"")</f>
        <v/>
      </c>
      <c r="C64" s="365" t="str">
        <f t="shared" si="0"/>
        <v/>
      </c>
      <c r="D64" s="197"/>
      <c r="E64" s="197"/>
      <c r="F64" s="197"/>
    </row>
    <row r="65" spans="1:6" x14ac:dyDescent="0.2">
      <c r="A65" s="164"/>
      <c r="B65" s="69" t="str">
        <f>IF(A65&lt;&gt;"",IFERROR(VLOOKUP(A65,L!$J$11:$K$260,2,FALSE),"Eingabeart wurde geändert"),"")</f>
        <v/>
      </c>
      <c r="C65" s="365" t="str">
        <f t="shared" si="0"/>
        <v/>
      </c>
      <c r="D65" s="197"/>
      <c r="E65" s="197"/>
      <c r="F65" s="197"/>
    </row>
    <row r="66" spans="1:6" x14ac:dyDescent="0.2">
      <c r="A66" s="164"/>
      <c r="B66" s="69" t="str">
        <f>IF(A66&lt;&gt;"",IFERROR(VLOOKUP(A66,L!$J$11:$K$260,2,FALSE),"Eingabeart wurde geändert"),"")</f>
        <v/>
      </c>
      <c r="C66" s="365" t="str">
        <f t="shared" si="0"/>
        <v/>
      </c>
      <c r="D66" s="197"/>
      <c r="E66" s="197"/>
      <c r="F66" s="197"/>
    </row>
    <row r="67" spans="1:6" x14ac:dyDescent="0.2">
      <c r="A67" s="164"/>
      <c r="B67" s="69" t="str">
        <f>IF(A67&lt;&gt;"",IFERROR(VLOOKUP(A67,L!$J$11:$K$260,2,FALSE),"Eingabeart wurde geändert"),"")</f>
        <v/>
      </c>
      <c r="C67" s="365" t="str">
        <f t="shared" si="0"/>
        <v/>
      </c>
      <c r="D67" s="197"/>
      <c r="E67" s="197"/>
      <c r="F67" s="197"/>
    </row>
    <row r="68" spans="1:6" x14ac:dyDescent="0.2">
      <c r="A68" s="164"/>
      <c r="B68" s="69" t="str">
        <f>IF(A68&lt;&gt;"",IFERROR(VLOOKUP(A68,L!$J$11:$K$260,2,FALSE),"Eingabeart wurde geändert"),"")</f>
        <v/>
      </c>
      <c r="C68" s="365" t="str">
        <f t="shared" si="0"/>
        <v/>
      </c>
      <c r="D68" s="197"/>
      <c r="E68" s="197"/>
      <c r="F68" s="197"/>
    </row>
    <row r="69" spans="1:6" x14ac:dyDescent="0.2">
      <c r="A69" s="164"/>
      <c r="B69" s="69" t="str">
        <f>IF(A69&lt;&gt;"",IFERROR(VLOOKUP(A69,L!$J$11:$K$260,2,FALSE),"Eingabeart wurde geändert"),"")</f>
        <v/>
      </c>
      <c r="C69" s="365" t="str">
        <f t="shared" si="0"/>
        <v/>
      </c>
      <c r="D69" s="197"/>
      <c r="E69" s="197"/>
      <c r="F69" s="197"/>
    </row>
    <row r="70" spans="1:6" x14ac:dyDescent="0.2">
      <c r="A70" s="164"/>
      <c r="B70" s="69" t="str">
        <f>IF(A70&lt;&gt;"",IFERROR(VLOOKUP(A70,L!$J$11:$K$260,2,FALSE),"Eingabeart wurde geändert"),"")</f>
        <v/>
      </c>
      <c r="C70" s="365" t="str">
        <f t="shared" si="0"/>
        <v/>
      </c>
      <c r="D70" s="197"/>
      <c r="E70" s="197"/>
      <c r="F70" s="197"/>
    </row>
    <row r="71" spans="1:6" x14ac:dyDescent="0.2">
      <c r="A71" s="164"/>
      <c r="B71" s="69" t="str">
        <f>IF(A71&lt;&gt;"",IFERROR(VLOOKUP(A71,L!$J$11:$K$260,2,FALSE),"Eingabeart wurde geändert"),"")</f>
        <v/>
      </c>
      <c r="C71" s="365" t="str">
        <f t="shared" si="0"/>
        <v/>
      </c>
      <c r="D71" s="197"/>
      <c r="E71" s="197"/>
      <c r="F71" s="197"/>
    </row>
    <row r="72" spans="1:6" x14ac:dyDescent="0.2">
      <c r="A72" s="164"/>
      <c r="B72" s="69" t="str">
        <f>IF(A72&lt;&gt;"",IFERROR(VLOOKUP(A72,L!$J$11:$K$260,2,FALSE),"Eingabeart wurde geändert"),"")</f>
        <v/>
      </c>
      <c r="C72" s="365" t="str">
        <f t="shared" si="0"/>
        <v/>
      </c>
      <c r="D72" s="197"/>
      <c r="E72" s="197"/>
      <c r="F72" s="197"/>
    </row>
    <row r="73" spans="1:6" x14ac:dyDescent="0.2">
      <c r="A73" s="164"/>
      <c r="B73" s="69" t="str">
        <f>IF(A73&lt;&gt;"",IFERROR(VLOOKUP(A73,L!$J$11:$K$260,2,FALSE),"Eingabeart wurde geändert"),"")</f>
        <v/>
      </c>
      <c r="C73" s="365" t="str">
        <f t="shared" si="0"/>
        <v/>
      </c>
      <c r="D73" s="197"/>
      <c r="E73" s="197"/>
      <c r="F73" s="197"/>
    </row>
    <row r="74" spans="1:6" x14ac:dyDescent="0.2">
      <c r="A74" s="164"/>
      <c r="B74" s="69" t="str">
        <f>IF(A74&lt;&gt;"",IFERROR(VLOOKUP(A74,L!$J$11:$K$260,2,FALSE),"Eingabeart wurde geändert"),"")</f>
        <v/>
      </c>
      <c r="C74" s="365" t="str">
        <f t="shared" si="0"/>
        <v/>
      </c>
      <c r="D74" s="197"/>
      <c r="E74" s="197"/>
      <c r="F74" s="197"/>
    </row>
    <row r="75" spans="1:6" x14ac:dyDescent="0.2">
      <c r="A75" s="164"/>
      <c r="B75" s="69" t="str">
        <f>IF(A75&lt;&gt;"",IFERROR(VLOOKUP(A75,L!$J$11:$K$260,2,FALSE),"Eingabeart wurde geändert"),"")</f>
        <v/>
      </c>
      <c r="C75" s="365" t="str">
        <f t="shared" si="0"/>
        <v/>
      </c>
      <c r="D75" s="197"/>
      <c r="E75" s="197"/>
      <c r="F75" s="197"/>
    </row>
    <row r="76" spans="1:6" x14ac:dyDescent="0.2">
      <c r="A76" s="164"/>
      <c r="B76" s="69" t="str">
        <f>IF(A76&lt;&gt;"",IFERROR(VLOOKUP(A76,L!$J$11:$K$260,2,FALSE),"Eingabeart wurde geändert"),"")</f>
        <v/>
      </c>
      <c r="C76" s="365" t="str">
        <f t="shared" ref="C76:C98" si="1">IF(SUM(D76:F76)&gt;0,SUM(D76:F76),"")</f>
        <v/>
      </c>
      <c r="D76" s="197"/>
      <c r="E76" s="197"/>
      <c r="F76" s="197"/>
    </row>
    <row r="77" spans="1:6" x14ac:dyDescent="0.2">
      <c r="A77" s="164"/>
      <c r="B77" s="69" t="str">
        <f>IF(A77&lt;&gt;"",IFERROR(VLOOKUP(A77,L!$J$11:$K$260,2,FALSE),"Eingabeart wurde geändert"),"")</f>
        <v/>
      </c>
      <c r="C77" s="365" t="str">
        <f t="shared" si="1"/>
        <v/>
      </c>
      <c r="D77" s="197"/>
      <c r="E77" s="197"/>
      <c r="F77" s="197"/>
    </row>
    <row r="78" spans="1:6" x14ac:dyDescent="0.2">
      <c r="A78" s="164"/>
      <c r="B78" s="69" t="str">
        <f>IF(A78&lt;&gt;"",IFERROR(VLOOKUP(A78,L!$J$11:$K$260,2,FALSE),"Eingabeart wurde geändert"),"")</f>
        <v/>
      </c>
      <c r="C78" s="365" t="str">
        <f t="shared" si="1"/>
        <v/>
      </c>
      <c r="D78" s="197"/>
      <c r="E78" s="197"/>
      <c r="F78" s="197"/>
    </row>
    <row r="79" spans="1:6" x14ac:dyDescent="0.2">
      <c r="A79" s="164"/>
      <c r="B79" s="69" t="str">
        <f>IF(A79&lt;&gt;"",IFERROR(VLOOKUP(A79,L!$J$11:$K$260,2,FALSE),"Eingabeart wurde geändert"),"")</f>
        <v/>
      </c>
      <c r="C79" s="365" t="str">
        <f t="shared" si="1"/>
        <v/>
      </c>
      <c r="D79" s="197"/>
      <c r="E79" s="197"/>
      <c r="F79" s="197"/>
    </row>
    <row r="80" spans="1:6" x14ac:dyDescent="0.2">
      <c r="A80" s="164"/>
      <c r="B80" s="69" t="str">
        <f>IF(A80&lt;&gt;"",IFERROR(VLOOKUP(A80,L!$J$11:$K$260,2,FALSE),"Eingabeart wurde geändert"),"")</f>
        <v/>
      </c>
      <c r="C80" s="365" t="str">
        <f t="shared" si="1"/>
        <v/>
      </c>
      <c r="D80" s="197"/>
      <c r="E80" s="197"/>
      <c r="F80" s="197"/>
    </row>
    <row r="81" spans="1:6" x14ac:dyDescent="0.2">
      <c r="A81" s="164"/>
      <c r="B81" s="69" t="str">
        <f>IF(A81&lt;&gt;"",IFERROR(VLOOKUP(A81,L!$J$11:$K$260,2,FALSE),"Eingabeart wurde geändert"),"")</f>
        <v/>
      </c>
      <c r="C81" s="365" t="str">
        <f t="shared" si="1"/>
        <v/>
      </c>
      <c r="D81" s="197"/>
      <c r="E81" s="197"/>
      <c r="F81" s="197"/>
    </row>
    <row r="82" spans="1:6" x14ac:dyDescent="0.2">
      <c r="A82" s="164"/>
      <c r="B82" s="69" t="str">
        <f>IF(A82&lt;&gt;"",IFERROR(VLOOKUP(A82,L!$J$11:$K$260,2,FALSE),"Eingabeart wurde geändert"),"")</f>
        <v/>
      </c>
      <c r="C82" s="365" t="str">
        <f t="shared" si="1"/>
        <v/>
      </c>
      <c r="D82" s="197"/>
      <c r="E82" s="197"/>
      <c r="F82" s="197"/>
    </row>
    <row r="83" spans="1:6" x14ac:dyDescent="0.2">
      <c r="A83" s="164"/>
      <c r="B83" s="69" t="str">
        <f>IF(A83&lt;&gt;"",IFERROR(VLOOKUP(A83,L!$J$11:$K$260,2,FALSE),"Eingabeart wurde geändert"),"")</f>
        <v/>
      </c>
      <c r="C83" s="365" t="str">
        <f t="shared" si="1"/>
        <v/>
      </c>
      <c r="D83" s="197"/>
      <c r="E83" s="197"/>
      <c r="F83" s="197"/>
    </row>
    <row r="84" spans="1:6" x14ac:dyDescent="0.2">
      <c r="A84" s="164"/>
      <c r="B84" s="69" t="str">
        <f>IF(A84&lt;&gt;"",IFERROR(VLOOKUP(A84,L!$J$11:$K$260,2,FALSE),"Eingabeart wurde geändert"),"")</f>
        <v/>
      </c>
      <c r="C84" s="365" t="str">
        <f t="shared" si="1"/>
        <v/>
      </c>
      <c r="D84" s="197"/>
      <c r="E84" s="197"/>
      <c r="F84" s="197"/>
    </row>
    <row r="85" spans="1:6" x14ac:dyDescent="0.2">
      <c r="A85" s="164"/>
      <c r="B85" s="69" t="str">
        <f>IF(A85&lt;&gt;"",IFERROR(VLOOKUP(A85,L!$J$11:$K$260,2,FALSE),"Eingabeart wurde geändert"),"")</f>
        <v/>
      </c>
      <c r="C85" s="365" t="str">
        <f t="shared" si="1"/>
        <v/>
      </c>
      <c r="D85" s="197"/>
      <c r="E85" s="197"/>
      <c r="F85" s="197"/>
    </row>
    <row r="86" spans="1:6" x14ac:dyDescent="0.2">
      <c r="A86" s="164"/>
      <c r="B86" s="69" t="str">
        <f>IF(A86&lt;&gt;"",IFERROR(VLOOKUP(A86,L!$J$11:$K$260,2,FALSE),"Eingabeart wurde geändert"),"")</f>
        <v/>
      </c>
      <c r="C86" s="365" t="str">
        <f t="shared" si="1"/>
        <v/>
      </c>
      <c r="D86" s="197"/>
      <c r="E86" s="197"/>
      <c r="F86" s="197"/>
    </row>
    <row r="87" spans="1:6" x14ac:dyDescent="0.2">
      <c r="A87" s="164"/>
      <c r="B87" s="69" t="str">
        <f>IF(A87&lt;&gt;"",IFERROR(VLOOKUP(A87,L!$J$11:$K$260,2,FALSE),"Eingabeart wurde geändert"),"")</f>
        <v/>
      </c>
      <c r="C87" s="365" t="str">
        <f t="shared" si="1"/>
        <v/>
      </c>
      <c r="D87" s="197"/>
      <c r="E87" s="197"/>
      <c r="F87" s="197"/>
    </row>
    <row r="88" spans="1:6" x14ac:dyDescent="0.2">
      <c r="A88" s="164"/>
      <c r="B88" s="69" t="str">
        <f>IF(A88&lt;&gt;"",IFERROR(VLOOKUP(A88,L!$J$11:$K$260,2,FALSE),"Eingabeart wurde geändert"),"")</f>
        <v/>
      </c>
      <c r="C88" s="365" t="str">
        <f t="shared" si="1"/>
        <v/>
      </c>
      <c r="D88" s="197"/>
      <c r="E88" s="197"/>
      <c r="F88" s="197"/>
    </row>
    <row r="89" spans="1:6" x14ac:dyDescent="0.2">
      <c r="A89" s="164"/>
      <c r="B89" s="69" t="str">
        <f>IF(A89&lt;&gt;"",IFERROR(VLOOKUP(A89,L!$J$11:$K$260,2,FALSE),"Eingabeart wurde geändert"),"")</f>
        <v/>
      </c>
      <c r="C89" s="365" t="str">
        <f t="shared" si="1"/>
        <v/>
      </c>
      <c r="D89" s="197"/>
      <c r="E89" s="197"/>
      <c r="F89" s="197"/>
    </row>
    <row r="90" spans="1:6" x14ac:dyDescent="0.2">
      <c r="A90" s="164"/>
      <c r="B90" s="69" t="str">
        <f>IF(A90&lt;&gt;"",IFERROR(VLOOKUP(A90,L!$J$11:$K$260,2,FALSE),"Eingabeart wurde geändert"),"")</f>
        <v/>
      </c>
      <c r="C90" s="365" t="str">
        <f t="shared" si="1"/>
        <v/>
      </c>
      <c r="D90" s="197"/>
      <c r="E90" s="197"/>
      <c r="F90" s="197"/>
    </row>
    <row r="91" spans="1:6" x14ac:dyDescent="0.2">
      <c r="A91" s="164"/>
      <c r="B91" s="69" t="str">
        <f>IF(A91&lt;&gt;"",IFERROR(VLOOKUP(A91,L!$J$11:$K$260,2,FALSE),"Eingabeart wurde geändert"),"")</f>
        <v/>
      </c>
      <c r="C91" s="365" t="str">
        <f t="shared" si="1"/>
        <v/>
      </c>
      <c r="D91" s="197"/>
      <c r="E91" s="197"/>
      <c r="F91" s="197"/>
    </row>
    <row r="92" spans="1:6" x14ac:dyDescent="0.2">
      <c r="A92" s="164"/>
      <c r="B92" s="69" t="str">
        <f>IF(A92&lt;&gt;"",IFERROR(VLOOKUP(A92,L!$J$11:$K$260,2,FALSE),"Eingabeart wurde geändert"),"")</f>
        <v/>
      </c>
      <c r="C92" s="365" t="str">
        <f t="shared" si="1"/>
        <v/>
      </c>
      <c r="D92" s="197"/>
      <c r="E92" s="197"/>
      <c r="F92" s="197"/>
    </row>
    <row r="93" spans="1:6" x14ac:dyDescent="0.2">
      <c r="A93" s="164"/>
      <c r="B93" s="69" t="str">
        <f>IF(A93&lt;&gt;"",IFERROR(VLOOKUP(A93,L!$J$11:$K$260,2,FALSE),"Eingabeart wurde geändert"),"")</f>
        <v/>
      </c>
      <c r="C93" s="365" t="str">
        <f t="shared" si="1"/>
        <v/>
      </c>
      <c r="D93" s="197"/>
      <c r="E93" s="197"/>
      <c r="F93" s="197"/>
    </row>
    <row r="94" spans="1:6" x14ac:dyDescent="0.2">
      <c r="A94" s="164"/>
      <c r="B94" s="69" t="str">
        <f>IF(A94&lt;&gt;"",IFERROR(VLOOKUP(A94,L!$J$11:$K$260,2,FALSE),"Eingabeart wurde geändert"),"")</f>
        <v/>
      </c>
      <c r="C94" s="365" t="str">
        <f t="shared" si="1"/>
        <v/>
      </c>
      <c r="D94" s="197"/>
      <c r="E94" s="197"/>
      <c r="F94" s="197"/>
    </row>
    <row r="95" spans="1:6" x14ac:dyDescent="0.2">
      <c r="A95" s="164"/>
      <c r="B95" s="69" t="str">
        <f>IF(A95&lt;&gt;"",IFERROR(VLOOKUP(A95,L!$J$11:$K$260,2,FALSE),"Eingabeart wurde geändert"),"")</f>
        <v/>
      </c>
      <c r="C95" s="365" t="str">
        <f t="shared" si="1"/>
        <v/>
      </c>
      <c r="D95" s="197"/>
      <c r="E95" s="197"/>
      <c r="F95" s="197"/>
    </row>
    <row r="96" spans="1:6" x14ac:dyDescent="0.2">
      <c r="A96" s="164"/>
      <c r="B96" s="69" t="str">
        <f>IF(A96&lt;&gt;"",IFERROR(VLOOKUP(A96,L!$J$11:$K$260,2,FALSE),"Eingabeart wurde geändert"),"")</f>
        <v/>
      </c>
      <c r="C96" s="365" t="str">
        <f t="shared" si="1"/>
        <v/>
      </c>
      <c r="D96" s="197"/>
      <c r="E96" s="197"/>
      <c r="F96" s="197"/>
    </row>
    <row r="97" spans="1:6" x14ac:dyDescent="0.2">
      <c r="A97" s="164"/>
      <c r="B97" s="69" t="str">
        <f>IF(A97&lt;&gt;"",IFERROR(VLOOKUP(A97,L!$J$11:$K$260,2,FALSE),"Eingabeart wurde geändert"),"")</f>
        <v/>
      </c>
      <c r="C97" s="365" t="str">
        <f t="shared" si="1"/>
        <v/>
      </c>
      <c r="D97" s="197"/>
      <c r="E97" s="197"/>
      <c r="F97" s="197"/>
    </row>
    <row r="98" spans="1:6" x14ac:dyDescent="0.2">
      <c r="A98" s="164"/>
      <c r="B98" s="69" t="str">
        <f>IF(A98&lt;&gt;"",IFERROR(VLOOKUP(A98,L!$J$11:$K$260,2,FALSE),"Eingabeart wurde geändert"),"")</f>
        <v/>
      </c>
      <c r="C98" s="365" t="str">
        <f t="shared" si="1"/>
        <v/>
      </c>
      <c r="D98" s="197"/>
      <c r="E98" s="197"/>
      <c r="F98" s="197"/>
    </row>
    <row r="99" spans="1:6" x14ac:dyDescent="0.2">
      <c r="A99" s="164"/>
      <c r="B99" s="69" t="str">
        <f>IF(A99&lt;&gt;"",IFERROR(VLOOKUP(A99,L!$J$11:$K$260,2,FALSE),"Eingabeart wurde geändert"),"")</f>
        <v/>
      </c>
      <c r="C99" s="365" t="str">
        <f t="shared" ref="C99" si="2">IF(SUM(D99:F99)&gt;0,SUM(D99:F99),"")</f>
        <v/>
      </c>
      <c r="D99" s="197"/>
      <c r="E99" s="197"/>
      <c r="F99" s="197"/>
    </row>
    <row r="100" spans="1:6" x14ac:dyDescent="0.2">
      <c r="A100" s="164"/>
      <c r="B100" s="69" t="str">
        <f>IF(A100&lt;&gt;"",IFERROR(VLOOKUP(A100,L!$J$11:$K$260,2,FALSE),"Eingabeart wurde geändert"),"")</f>
        <v/>
      </c>
      <c r="C100" s="365" t="str">
        <f t="shared" ref="C100:C150" si="3">IF(SUM(D100:F100)&gt;0,SUM(D100:F100),"")</f>
        <v/>
      </c>
      <c r="D100" s="197"/>
      <c r="E100" s="197"/>
      <c r="F100" s="197"/>
    </row>
    <row r="101" spans="1:6" x14ac:dyDescent="0.2">
      <c r="A101" s="164"/>
      <c r="B101" s="69" t="str">
        <f>IF(A101&lt;&gt;"",IFERROR(VLOOKUP(A101,L!$J$11:$K$260,2,FALSE),"Eingabeart wurde geändert"),"")</f>
        <v/>
      </c>
      <c r="C101" s="365" t="str">
        <f t="shared" si="3"/>
        <v/>
      </c>
      <c r="D101" s="197"/>
      <c r="E101" s="197"/>
      <c r="F101" s="197"/>
    </row>
    <row r="102" spans="1:6" x14ac:dyDescent="0.2">
      <c r="A102" s="164"/>
      <c r="B102" s="69" t="str">
        <f>IF(A102&lt;&gt;"",IFERROR(VLOOKUP(A102,L!$J$11:$K$260,2,FALSE),"Eingabeart wurde geändert"),"")</f>
        <v/>
      </c>
      <c r="C102" s="365" t="str">
        <f t="shared" si="3"/>
        <v/>
      </c>
      <c r="D102" s="197"/>
      <c r="E102" s="197"/>
      <c r="F102" s="197"/>
    </row>
    <row r="103" spans="1:6" x14ac:dyDescent="0.2">
      <c r="A103" s="164"/>
      <c r="B103" s="69" t="str">
        <f>IF(A103&lt;&gt;"",IFERROR(VLOOKUP(A103,L!$J$11:$K$260,2,FALSE),"Eingabeart wurde geändert"),"")</f>
        <v/>
      </c>
      <c r="C103" s="365" t="str">
        <f t="shared" si="3"/>
        <v/>
      </c>
      <c r="D103" s="197"/>
      <c r="E103" s="197"/>
      <c r="F103" s="197"/>
    </row>
    <row r="104" spans="1:6" x14ac:dyDescent="0.2">
      <c r="A104" s="164"/>
      <c r="B104" s="69" t="str">
        <f>IF(A104&lt;&gt;"",IFERROR(VLOOKUP(A104,L!$J$11:$K$260,2,FALSE),"Eingabeart wurde geändert"),"")</f>
        <v/>
      </c>
      <c r="C104" s="365" t="str">
        <f t="shared" si="3"/>
        <v/>
      </c>
      <c r="D104" s="197"/>
      <c r="E104" s="197"/>
      <c r="F104" s="197"/>
    </row>
    <row r="105" spans="1:6" x14ac:dyDescent="0.2">
      <c r="A105" s="164"/>
      <c r="B105" s="69" t="str">
        <f>IF(A105&lt;&gt;"",IFERROR(VLOOKUP(A105,L!$J$11:$K$260,2,FALSE),"Eingabeart wurde geändert"),"")</f>
        <v/>
      </c>
      <c r="C105" s="365" t="str">
        <f t="shared" si="3"/>
        <v/>
      </c>
      <c r="D105" s="197"/>
      <c r="E105" s="197"/>
      <c r="F105" s="197"/>
    </row>
    <row r="106" spans="1:6" x14ac:dyDescent="0.2">
      <c r="A106" s="164"/>
      <c r="B106" s="69" t="str">
        <f>IF(A106&lt;&gt;"",IFERROR(VLOOKUP(A106,L!$J$11:$K$260,2,FALSE),"Eingabeart wurde geändert"),"")</f>
        <v/>
      </c>
      <c r="C106" s="365" t="str">
        <f t="shared" si="3"/>
        <v/>
      </c>
      <c r="D106" s="197"/>
      <c r="E106" s="197"/>
      <c r="F106" s="197"/>
    </row>
    <row r="107" spans="1:6" x14ac:dyDescent="0.2">
      <c r="A107" s="164"/>
      <c r="B107" s="69" t="str">
        <f>IF(A107&lt;&gt;"",IFERROR(VLOOKUP(A107,L!$J$11:$K$260,2,FALSE),"Eingabeart wurde geändert"),"")</f>
        <v/>
      </c>
      <c r="C107" s="365" t="str">
        <f t="shared" si="3"/>
        <v/>
      </c>
      <c r="D107" s="197"/>
      <c r="E107" s="197"/>
      <c r="F107" s="197"/>
    </row>
    <row r="108" spans="1:6" x14ac:dyDescent="0.2">
      <c r="A108" s="164"/>
      <c r="B108" s="69" t="str">
        <f>IF(A108&lt;&gt;"",IFERROR(VLOOKUP(A108,L!$J$11:$K$260,2,FALSE),"Eingabeart wurde geändert"),"")</f>
        <v/>
      </c>
      <c r="C108" s="365" t="str">
        <f t="shared" si="3"/>
        <v/>
      </c>
      <c r="D108" s="197"/>
      <c r="E108" s="197"/>
      <c r="F108" s="197"/>
    </row>
    <row r="109" spans="1:6" x14ac:dyDescent="0.2">
      <c r="A109" s="164"/>
      <c r="B109" s="69" t="str">
        <f>IF(A109&lt;&gt;"",IFERROR(VLOOKUP(A109,L!$J$11:$K$260,2,FALSE),"Eingabeart wurde geändert"),"")</f>
        <v/>
      </c>
      <c r="C109" s="365" t="str">
        <f t="shared" si="3"/>
        <v/>
      </c>
      <c r="D109" s="197"/>
      <c r="E109" s="197"/>
      <c r="F109" s="197"/>
    </row>
    <row r="110" spans="1:6" x14ac:dyDescent="0.2">
      <c r="A110" s="164"/>
      <c r="B110" s="69" t="str">
        <f>IF(A110&lt;&gt;"",IFERROR(VLOOKUP(A110,L!$J$11:$K$260,2,FALSE),"Eingabeart wurde geändert"),"")</f>
        <v/>
      </c>
      <c r="C110" s="365" t="str">
        <f t="shared" si="3"/>
        <v/>
      </c>
      <c r="D110" s="197"/>
      <c r="E110" s="197"/>
      <c r="F110" s="197"/>
    </row>
    <row r="111" spans="1:6" x14ac:dyDescent="0.2">
      <c r="A111" s="164"/>
      <c r="B111" s="69" t="str">
        <f>IF(A111&lt;&gt;"",IFERROR(VLOOKUP(A111,L!$J$11:$K$260,2,FALSE),"Eingabeart wurde geändert"),"")</f>
        <v/>
      </c>
      <c r="C111" s="365" t="str">
        <f t="shared" si="3"/>
        <v/>
      </c>
      <c r="D111" s="197"/>
      <c r="E111" s="197"/>
      <c r="F111" s="197"/>
    </row>
    <row r="112" spans="1:6" x14ac:dyDescent="0.2">
      <c r="A112" s="164"/>
      <c r="B112" s="69" t="str">
        <f>IF(A112&lt;&gt;"",IFERROR(VLOOKUP(A112,L!$J$11:$K$260,2,FALSE),"Eingabeart wurde geändert"),"")</f>
        <v/>
      </c>
      <c r="C112" s="365" t="str">
        <f t="shared" si="3"/>
        <v/>
      </c>
      <c r="D112" s="197"/>
      <c r="E112" s="197"/>
      <c r="F112" s="197"/>
    </row>
    <row r="113" spans="1:6" x14ac:dyDescent="0.2">
      <c r="A113" s="164"/>
      <c r="B113" s="69" t="str">
        <f>IF(A113&lt;&gt;"",IFERROR(VLOOKUP(A113,L!$J$11:$K$260,2,FALSE),"Eingabeart wurde geändert"),"")</f>
        <v/>
      </c>
      <c r="C113" s="365" t="str">
        <f t="shared" si="3"/>
        <v/>
      </c>
      <c r="D113" s="197"/>
      <c r="E113" s="197"/>
      <c r="F113" s="197"/>
    </row>
    <row r="114" spans="1:6" x14ac:dyDescent="0.2">
      <c r="A114" s="164"/>
      <c r="B114" s="69" t="str">
        <f>IF(A114&lt;&gt;"",IFERROR(VLOOKUP(A114,L!$J$11:$K$260,2,FALSE),"Eingabeart wurde geändert"),"")</f>
        <v/>
      </c>
      <c r="C114" s="365" t="str">
        <f t="shared" si="3"/>
        <v/>
      </c>
      <c r="D114" s="197"/>
      <c r="E114" s="197"/>
      <c r="F114" s="197"/>
    </row>
    <row r="115" spans="1:6" x14ac:dyDescent="0.2">
      <c r="A115" s="164"/>
      <c r="B115" s="69" t="str">
        <f>IF(A115&lt;&gt;"",IFERROR(VLOOKUP(A115,L!$J$11:$K$260,2,FALSE),"Eingabeart wurde geändert"),"")</f>
        <v/>
      </c>
      <c r="C115" s="365" t="str">
        <f t="shared" si="3"/>
        <v/>
      </c>
      <c r="D115" s="197"/>
      <c r="E115" s="197"/>
      <c r="F115" s="197"/>
    </row>
    <row r="116" spans="1:6" x14ac:dyDescent="0.2">
      <c r="A116" s="164"/>
      <c r="B116" s="69" t="str">
        <f>IF(A116&lt;&gt;"",IFERROR(VLOOKUP(A116,L!$J$11:$K$260,2,FALSE),"Eingabeart wurde geändert"),"")</f>
        <v/>
      </c>
      <c r="C116" s="365" t="str">
        <f t="shared" si="3"/>
        <v/>
      </c>
      <c r="D116" s="197"/>
      <c r="E116" s="197"/>
      <c r="F116" s="197"/>
    </row>
    <row r="117" spans="1:6" x14ac:dyDescent="0.2">
      <c r="A117" s="164"/>
      <c r="B117" s="69" t="str">
        <f>IF(A117&lt;&gt;"",IFERROR(VLOOKUP(A117,L!$J$11:$K$260,2,FALSE),"Eingabeart wurde geändert"),"")</f>
        <v/>
      </c>
      <c r="C117" s="365" t="str">
        <f t="shared" si="3"/>
        <v/>
      </c>
      <c r="D117" s="197"/>
      <c r="E117" s="197"/>
      <c r="F117" s="197"/>
    </row>
    <row r="118" spans="1:6" x14ac:dyDescent="0.2">
      <c r="A118" s="164"/>
      <c r="B118" s="69" t="str">
        <f>IF(A118&lt;&gt;"",IFERROR(VLOOKUP(A118,L!$J$11:$K$260,2,FALSE),"Eingabeart wurde geändert"),"")</f>
        <v/>
      </c>
      <c r="C118" s="365" t="str">
        <f t="shared" si="3"/>
        <v/>
      </c>
      <c r="D118" s="197"/>
      <c r="E118" s="197"/>
      <c r="F118" s="197"/>
    </row>
    <row r="119" spans="1:6" x14ac:dyDescent="0.2">
      <c r="A119" s="164"/>
      <c r="B119" s="69" t="str">
        <f>IF(A119&lt;&gt;"",IFERROR(VLOOKUP(A119,L!$J$11:$K$260,2,FALSE),"Eingabeart wurde geändert"),"")</f>
        <v/>
      </c>
      <c r="C119" s="365" t="str">
        <f t="shared" si="3"/>
        <v/>
      </c>
      <c r="D119" s="197"/>
      <c r="E119" s="197"/>
      <c r="F119" s="197"/>
    </row>
    <row r="120" spans="1:6" x14ac:dyDescent="0.2">
      <c r="A120" s="164"/>
      <c r="B120" s="69" t="str">
        <f>IF(A120&lt;&gt;"",IFERROR(VLOOKUP(A120,L!$J$11:$K$260,2,FALSE),"Eingabeart wurde geändert"),"")</f>
        <v/>
      </c>
      <c r="C120" s="365" t="str">
        <f t="shared" si="3"/>
        <v/>
      </c>
      <c r="D120" s="197"/>
      <c r="E120" s="197"/>
      <c r="F120" s="197"/>
    </row>
    <row r="121" spans="1:6" x14ac:dyDescent="0.2">
      <c r="A121" s="164"/>
      <c r="B121" s="69" t="str">
        <f>IF(A121&lt;&gt;"",IFERROR(VLOOKUP(A121,L!$J$11:$K$260,2,FALSE),"Eingabeart wurde geändert"),"")</f>
        <v/>
      </c>
      <c r="C121" s="365" t="str">
        <f t="shared" si="3"/>
        <v/>
      </c>
      <c r="D121" s="197"/>
      <c r="E121" s="197"/>
      <c r="F121" s="197"/>
    </row>
    <row r="122" spans="1:6" x14ac:dyDescent="0.2">
      <c r="A122" s="164"/>
      <c r="B122" s="69" t="str">
        <f>IF(A122&lt;&gt;"",IFERROR(VLOOKUP(A122,L!$J$11:$K$260,2,FALSE),"Eingabeart wurde geändert"),"")</f>
        <v/>
      </c>
      <c r="C122" s="365" t="str">
        <f t="shared" si="3"/>
        <v/>
      </c>
      <c r="D122" s="197"/>
      <c r="E122" s="197"/>
      <c r="F122" s="197"/>
    </row>
    <row r="123" spans="1:6" x14ac:dyDescent="0.2">
      <c r="A123" s="164"/>
      <c r="B123" s="69" t="str">
        <f>IF(A123&lt;&gt;"",IFERROR(VLOOKUP(A123,L!$J$11:$K$260,2,FALSE),"Eingabeart wurde geändert"),"")</f>
        <v/>
      </c>
      <c r="C123" s="365" t="str">
        <f t="shared" si="3"/>
        <v/>
      </c>
      <c r="D123" s="197"/>
      <c r="E123" s="197"/>
      <c r="F123" s="197"/>
    </row>
    <row r="124" spans="1:6" x14ac:dyDescent="0.2">
      <c r="A124" s="164"/>
      <c r="B124" s="69" t="str">
        <f>IF(A124&lt;&gt;"",IFERROR(VLOOKUP(A124,L!$J$11:$K$260,2,FALSE),"Eingabeart wurde geändert"),"")</f>
        <v/>
      </c>
      <c r="C124" s="365" t="str">
        <f t="shared" si="3"/>
        <v/>
      </c>
      <c r="D124" s="197"/>
      <c r="E124" s="197"/>
      <c r="F124" s="197"/>
    </row>
    <row r="125" spans="1:6" x14ac:dyDescent="0.2">
      <c r="A125" s="164"/>
      <c r="B125" s="69" t="str">
        <f>IF(A125&lt;&gt;"",IFERROR(VLOOKUP(A125,L!$J$11:$K$260,2,FALSE),"Eingabeart wurde geändert"),"")</f>
        <v/>
      </c>
      <c r="C125" s="365" t="str">
        <f t="shared" si="3"/>
        <v/>
      </c>
      <c r="D125" s="197"/>
      <c r="E125" s="197"/>
      <c r="F125" s="197"/>
    </row>
    <row r="126" spans="1:6" x14ac:dyDescent="0.2">
      <c r="A126" s="164"/>
      <c r="B126" s="69" t="str">
        <f>IF(A126&lt;&gt;"",IFERROR(VLOOKUP(A126,L!$J$11:$K$260,2,FALSE),"Eingabeart wurde geändert"),"")</f>
        <v/>
      </c>
      <c r="C126" s="365" t="str">
        <f t="shared" si="3"/>
        <v/>
      </c>
      <c r="D126" s="197"/>
      <c r="E126" s="197"/>
      <c r="F126" s="197"/>
    </row>
    <row r="127" spans="1:6" x14ac:dyDescent="0.2">
      <c r="A127" s="164"/>
      <c r="B127" s="69" t="str">
        <f>IF(A127&lt;&gt;"",IFERROR(VLOOKUP(A127,L!$J$11:$K$260,2,FALSE),"Eingabeart wurde geändert"),"")</f>
        <v/>
      </c>
      <c r="C127" s="365" t="str">
        <f t="shared" si="3"/>
        <v/>
      </c>
      <c r="D127" s="197"/>
      <c r="E127" s="197"/>
      <c r="F127" s="197"/>
    </row>
    <row r="128" spans="1:6" x14ac:dyDescent="0.2">
      <c r="A128" s="164"/>
      <c r="B128" s="69" t="str">
        <f>IF(A128&lt;&gt;"",IFERROR(VLOOKUP(A128,L!$J$11:$K$260,2,FALSE),"Eingabeart wurde geändert"),"")</f>
        <v/>
      </c>
      <c r="C128" s="365" t="str">
        <f t="shared" si="3"/>
        <v/>
      </c>
      <c r="D128" s="197"/>
      <c r="E128" s="197"/>
      <c r="F128" s="197"/>
    </row>
    <row r="129" spans="1:6" x14ac:dyDescent="0.2">
      <c r="A129" s="164"/>
      <c r="B129" s="69" t="str">
        <f>IF(A129&lt;&gt;"",IFERROR(VLOOKUP(A129,L!$J$11:$K$260,2,FALSE),"Eingabeart wurde geändert"),"")</f>
        <v/>
      </c>
      <c r="C129" s="365" t="str">
        <f t="shared" si="3"/>
        <v/>
      </c>
      <c r="D129" s="197"/>
      <c r="E129" s="197"/>
      <c r="F129" s="197"/>
    </row>
    <row r="130" spans="1:6" x14ac:dyDescent="0.2">
      <c r="A130" s="164"/>
      <c r="B130" s="69" t="str">
        <f>IF(A130&lt;&gt;"",IFERROR(VLOOKUP(A130,L!$J$11:$K$260,2,FALSE),"Eingabeart wurde geändert"),"")</f>
        <v/>
      </c>
      <c r="C130" s="365" t="str">
        <f t="shared" si="3"/>
        <v/>
      </c>
      <c r="D130" s="197"/>
      <c r="E130" s="197"/>
      <c r="F130" s="197"/>
    </row>
    <row r="131" spans="1:6" x14ac:dyDescent="0.2">
      <c r="A131" s="164"/>
      <c r="B131" s="69" t="str">
        <f>IF(A131&lt;&gt;"",IFERROR(VLOOKUP(A131,L!$J$11:$K$260,2,FALSE),"Eingabeart wurde geändert"),"")</f>
        <v/>
      </c>
      <c r="C131" s="365" t="str">
        <f t="shared" si="3"/>
        <v/>
      </c>
      <c r="D131" s="197"/>
      <c r="E131" s="197"/>
      <c r="F131" s="197"/>
    </row>
    <row r="132" spans="1:6" x14ac:dyDescent="0.2">
      <c r="A132" s="164"/>
      <c r="B132" s="69" t="str">
        <f>IF(A132&lt;&gt;"",IFERROR(VLOOKUP(A132,L!$J$11:$K$260,2,FALSE),"Eingabeart wurde geändert"),"")</f>
        <v/>
      </c>
      <c r="C132" s="365" t="str">
        <f t="shared" si="3"/>
        <v/>
      </c>
      <c r="D132" s="197"/>
      <c r="E132" s="197"/>
      <c r="F132" s="197"/>
    </row>
    <row r="133" spans="1:6" x14ac:dyDescent="0.2">
      <c r="A133" s="164"/>
      <c r="B133" s="69" t="str">
        <f>IF(A133&lt;&gt;"",IFERROR(VLOOKUP(A133,L!$J$11:$K$260,2,FALSE),"Eingabeart wurde geändert"),"")</f>
        <v/>
      </c>
      <c r="C133" s="365" t="str">
        <f t="shared" si="3"/>
        <v/>
      </c>
      <c r="D133" s="197"/>
      <c r="E133" s="197"/>
      <c r="F133" s="197"/>
    </row>
    <row r="134" spans="1:6" x14ac:dyDescent="0.2">
      <c r="A134" s="164"/>
      <c r="B134" s="69" t="str">
        <f>IF(A134&lt;&gt;"",IFERROR(VLOOKUP(A134,L!$J$11:$K$260,2,FALSE),"Eingabeart wurde geändert"),"")</f>
        <v/>
      </c>
      <c r="C134" s="365" t="str">
        <f t="shared" si="3"/>
        <v/>
      </c>
      <c r="D134" s="197"/>
      <c r="E134" s="197"/>
      <c r="F134" s="197"/>
    </row>
    <row r="135" spans="1:6" x14ac:dyDescent="0.2">
      <c r="A135" s="164"/>
      <c r="B135" s="69" t="str">
        <f>IF(A135&lt;&gt;"",IFERROR(VLOOKUP(A135,L!$J$11:$K$260,2,FALSE),"Eingabeart wurde geändert"),"")</f>
        <v/>
      </c>
      <c r="C135" s="365" t="str">
        <f t="shared" si="3"/>
        <v/>
      </c>
      <c r="D135" s="197"/>
      <c r="E135" s="197"/>
      <c r="F135" s="197"/>
    </row>
    <row r="136" spans="1:6" x14ac:dyDescent="0.2">
      <c r="A136" s="164"/>
      <c r="B136" s="69" t="str">
        <f>IF(A136&lt;&gt;"",IFERROR(VLOOKUP(A136,L!$J$11:$K$260,2,FALSE),"Eingabeart wurde geändert"),"")</f>
        <v/>
      </c>
      <c r="C136" s="365" t="str">
        <f t="shared" si="3"/>
        <v/>
      </c>
      <c r="D136" s="197"/>
      <c r="E136" s="197"/>
      <c r="F136" s="197"/>
    </row>
    <row r="137" spans="1:6" x14ac:dyDescent="0.2">
      <c r="A137" s="164"/>
      <c r="B137" s="69" t="str">
        <f>IF(A137&lt;&gt;"",IFERROR(VLOOKUP(A137,L!$J$11:$K$260,2,FALSE),"Eingabeart wurde geändert"),"")</f>
        <v/>
      </c>
      <c r="C137" s="365" t="str">
        <f t="shared" si="3"/>
        <v/>
      </c>
      <c r="D137" s="197"/>
      <c r="E137" s="197"/>
      <c r="F137" s="197"/>
    </row>
    <row r="138" spans="1:6" x14ac:dyDescent="0.2">
      <c r="A138" s="164"/>
      <c r="B138" s="69" t="str">
        <f>IF(A138&lt;&gt;"",IFERROR(VLOOKUP(A138,L!$J$11:$K$260,2,FALSE),"Eingabeart wurde geändert"),"")</f>
        <v/>
      </c>
      <c r="C138" s="365" t="str">
        <f t="shared" si="3"/>
        <v/>
      </c>
      <c r="D138" s="197"/>
      <c r="E138" s="197"/>
      <c r="F138" s="197"/>
    </row>
    <row r="139" spans="1:6" x14ac:dyDescent="0.2">
      <c r="A139" s="164"/>
      <c r="B139" s="69" t="str">
        <f>IF(A139&lt;&gt;"",IFERROR(VLOOKUP(A139,L!$J$11:$K$260,2,FALSE),"Eingabeart wurde geändert"),"")</f>
        <v/>
      </c>
      <c r="C139" s="365" t="str">
        <f t="shared" si="3"/>
        <v/>
      </c>
      <c r="D139" s="197"/>
      <c r="E139" s="197"/>
      <c r="F139" s="197"/>
    </row>
    <row r="140" spans="1:6" x14ac:dyDescent="0.2">
      <c r="A140" s="164"/>
      <c r="B140" s="69" t="str">
        <f>IF(A140&lt;&gt;"",IFERROR(VLOOKUP(A140,L!$J$11:$K$260,2,FALSE),"Eingabeart wurde geändert"),"")</f>
        <v/>
      </c>
      <c r="C140" s="365" t="str">
        <f t="shared" si="3"/>
        <v/>
      </c>
      <c r="D140" s="197"/>
      <c r="E140" s="197"/>
      <c r="F140" s="197"/>
    </row>
    <row r="141" spans="1:6" x14ac:dyDescent="0.2">
      <c r="A141" s="164"/>
      <c r="B141" s="69" t="str">
        <f>IF(A141&lt;&gt;"",IFERROR(VLOOKUP(A141,L!$J$11:$K$260,2,FALSE),"Eingabeart wurde geändert"),"")</f>
        <v/>
      </c>
      <c r="C141" s="365" t="str">
        <f t="shared" si="3"/>
        <v/>
      </c>
      <c r="D141" s="197"/>
      <c r="E141" s="197"/>
      <c r="F141" s="197"/>
    </row>
    <row r="142" spans="1:6" x14ac:dyDescent="0.2">
      <c r="A142" s="164"/>
      <c r="B142" s="69" t="str">
        <f>IF(A142&lt;&gt;"",IFERROR(VLOOKUP(A142,L!$J$11:$K$260,2,FALSE),"Eingabeart wurde geändert"),"")</f>
        <v/>
      </c>
      <c r="C142" s="365" t="str">
        <f t="shared" si="3"/>
        <v/>
      </c>
      <c r="D142" s="197"/>
      <c r="E142" s="197"/>
      <c r="F142" s="197"/>
    </row>
    <row r="143" spans="1:6" x14ac:dyDescent="0.2">
      <c r="A143" s="164"/>
      <c r="B143" s="69" t="str">
        <f>IF(A143&lt;&gt;"",IFERROR(VLOOKUP(A143,L!$J$11:$K$260,2,FALSE),"Eingabeart wurde geändert"),"")</f>
        <v/>
      </c>
      <c r="C143" s="365" t="str">
        <f t="shared" si="3"/>
        <v/>
      </c>
      <c r="D143" s="197"/>
      <c r="E143" s="197"/>
      <c r="F143" s="197"/>
    </row>
    <row r="144" spans="1:6" x14ac:dyDescent="0.2">
      <c r="A144" s="164"/>
      <c r="B144" s="69" t="str">
        <f>IF(A144&lt;&gt;"",IFERROR(VLOOKUP(A144,L!$J$11:$K$260,2,FALSE),"Eingabeart wurde geändert"),"")</f>
        <v/>
      </c>
      <c r="C144" s="365" t="str">
        <f t="shared" si="3"/>
        <v/>
      </c>
      <c r="D144" s="197"/>
      <c r="E144" s="197"/>
      <c r="F144" s="197"/>
    </row>
    <row r="145" spans="1:6" x14ac:dyDescent="0.2">
      <c r="A145" s="164"/>
      <c r="B145" s="69" t="str">
        <f>IF(A145&lt;&gt;"",IFERROR(VLOOKUP(A145,L!$J$11:$K$260,2,FALSE),"Eingabeart wurde geändert"),"")</f>
        <v/>
      </c>
      <c r="C145" s="365" t="str">
        <f t="shared" si="3"/>
        <v/>
      </c>
      <c r="D145" s="197"/>
      <c r="E145" s="197"/>
      <c r="F145" s="197"/>
    </row>
    <row r="146" spans="1:6" x14ac:dyDescent="0.2">
      <c r="A146" s="164"/>
      <c r="B146" s="69" t="str">
        <f>IF(A146&lt;&gt;"",IFERROR(VLOOKUP(A146,L!$J$11:$K$260,2,FALSE),"Eingabeart wurde geändert"),"")</f>
        <v/>
      </c>
      <c r="C146" s="365" t="str">
        <f t="shared" si="3"/>
        <v/>
      </c>
      <c r="D146" s="197"/>
      <c r="E146" s="197"/>
      <c r="F146" s="197"/>
    </row>
    <row r="147" spans="1:6" x14ac:dyDescent="0.2">
      <c r="A147" s="164"/>
      <c r="B147" s="69" t="str">
        <f>IF(A147&lt;&gt;"",IFERROR(VLOOKUP(A147,L!$J$11:$K$260,2,FALSE),"Eingabeart wurde geändert"),"")</f>
        <v/>
      </c>
      <c r="C147" s="365" t="str">
        <f t="shared" si="3"/>
        <v/>
      </c>
      <c r="D147" s="197"/>
      <c r="E147" s="197"/>
      <c r="F147" s="197"/>
    </row>
    <row r="148" spans="1:6" x14ac:dyDescent="0.2">
      <c r="A148" s="164"/>
      <c r="B148" s="69" t="str">
        <f>IF(A148&lt;&gt;"",IFERROR(VLOOKUP(A148,L!$J$11:$K$260,2,FALSE),"Eingabeart wurde geändert"),"")</f>
        <v/>
      </c>
      <c r="C148" s="365" t="str">
        <f t="shared" si="3"/>
        <v/>
      </c>
      <c r="D148" s="197"/>
      <c r="E148" s="197"/>
      <c r="F148" s="197"/>
    </row>
    <row r="149" spans="1:6" x14ac:dyDescent="0.2">
      <c r="A149" s="164"/>
      <c r="B149" s="69" t="str">
        <f>IF(A149&lt;&gt;"",IFERROR(VLOOKUP(A149,L!$J$11:$K$260,2,FALSE),"Eingabeart wurde geändert"),"")</f>
        <v/>
      </c>
      <c r="C149" s="365" t="str">
        <f t="shared" si="3"/>
        <v/>
      </c>
      <c r="D149" s="197"/>
      <c r="E149" s="197"/>
      <c r="F149" s="197"/>
    </row>
    <row r="150" spans="1:6" x14ac:dyDescent="0.2">
      <c r="A150" s="164"/>
      <c r="B150" s="69" t="str">
        <f>IF(A150&lt;&gt;"",IFERROR(VLOOKUP(A150,L!$J$11:$K$260,2,FALSE),"Eingabeart wurde geändert"),"")</f>
        <v/>
      </c>
      <c r="C150" s="365" t="str">
        <f t="shared" si="3"/>
        <v/>
      </c>
      <c r="D150" s="197"/>
      <c r="E150" s="197"/>
      <c r="F150" s="197"/>
    </row>
  </sheetData>
  <sheetProtection algorithmName="SHA-512" hashValue="IBTzvclXPboDfdlgGKGNWyDa0ipMTIMDWazXJs/MyMSTDcLtCGhei5ysxA8drmdgjPnMyMJQ8p+cFhtdt0BkHQ==" saltValue="Z8/buLHEZWoFuVpOXfxgDQ==" spinCount="100000" sheet="1" objects="1" scenarios="1" formatCells="0" formatColumns="0" formatRows="0"/>
  <mergeCells count="3">
    <mergeCell ref="C8:F8"/>
    <mergeCell ref="A8:A10"/>
    <mergeCell ref="B8:B10"/>
  </mergeCells>
  <conditionalFormatting sqref="D11:E98">
    <cfRule type="expression" dxfId="128" priority="212">
      <formula>AND(SUM($D11)=0,SUM($E11:$E11)&gt;0)</formula>
    </cfRule>
  </conditionalFormatting>
  <conditionalFormatting sqref="A11:A150">
    <cfRule type="expression" dxfId="127" priority="215">
      <formula>AND(A11="",SUM($D11:$E11)&lt;&gt;0)</formula>
    </cfRule>
  </conditionalFormatting>
  <conditionalFormatting sqref="F11:F150">
    <cfRule type="expression" dxfId="126" priority="2">
      <formula>AND(SUM($D11)=0,SUM($E11:$E11)&gt;0)</formula>
    </cfRule>
  </conditionalFormatting>
  <conditionalFormatting sqref="D99:E150">
    <cfRule type="expression" dxfId="125" priority="1">
      <formula>AND(SUM($D99)=0,SUM($E99:$E99)&gt;0)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ehler!" error="Nur Listeneinträge erlaubt! Sollte der Lieferant nicht aufscheinen, so können Sie diesen im Blatt L am Ende hinzufügen." promptTitle="Lieferanten auswählen" prompt="Änderungen der Liste im Blatt &quot;L&quot; möglich!" xr:uid="{BFC7193F-5661-417D-BA3B-28FEDE566F7F}">
          <x14:formula1>
            <xm:f>L!$J$10:$J$280</xm:f>
          </x14:formula1>
          <xm:sqref>A11:A150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143B-5DFD-4CFE-B78B-C32DB2FE1BB4}">
  <sheetPr>
    <tabColor theme="8" tint="0.79998168889431442"/>
  </sheetPr>
  <dimension ref="A1:J39"/>
  <sheetViews>
    <sheetView showGridLines="0" workbookViewId="0"/>
  </sheetViews>
  <sheetFormatPr baseColWidth="10" defaultColWidth="10.5703125" defaultRowHeight="12.75" x14ac:dyDescent="0.2"/>
  <cols>
    <col min="1" max="2" width="20.5703125" style="187" customWidth="1"/>
    <col min="3" max="3" width="40.5703125" style="187" customWidth="1"/>
    <col min="4" max="4" width="15.7109375" style="187" customWidth="1"/>
    <col min="5" max="9" width="16.7109375" style="187" customWidth="1"/>
    <col min="10" max="16384" width="10.5703125" style="187"/>
  </cols>
  <sheetData>
    <row r="1" spans="1:10" ht="45" customHeight="1" x14ac:dyDescent="0.2">
      <c r="B1" s="12"/>
    </row>
    <row r="2" spans="1:10" s="7" customFormat="1" x14ac:dyDescent="0.2">
      <c r="A2" s="2" t="s">
        <v>7</v>
      </c>
      <c r="B2" s="12"/>
      <c r="C2" s="184"/>
      <c r="D2" s="183"/>
      <c r="E2" s="183"/>
      <c r="F2" s="183"/>
      <c r="G2" s="183"/>
      <c r="H2" s="183"/>
      <c r="I2" s="183"/>
    </row>
    <row r="3" spans="1:10" s="7" customFormat="1" x14ac:dyDescent="0.2">
      <c r="A3" s="12"/>
      <c r="B3" s="12"/>
      <c r="C3" s="185"/>
      <c r="D3" s="183"/>
      <c r="E3" s="183"/>
      <c r="F3" s="183"/>
      <c r="G3" s="183"/>
      <c r="H3" s="183"/>
      <c r="I3" s="183"/>
    </row>
    <row r="4" spans="1:10" s="7" customFormat="1" ht="15.75" customHeight="1" x14ac:dyDescent="0.2">
      <c r="A4" s="653" t="str">
        <f>"Jahreserhebung Netzbetreiber Strom "&amp;U!$B$11</f>
        <v>Jahreserhebung Netzbetreiber Strom 2023</v>
      </c>
      <c r="B4" s="654"/>
      <c r="C4" s="654"/>
      <c r="D4" s="655"/>
      <c r="E4" s="198"/>
      <c r="F4" s="198"/>
      <c r="G4" s="198"/>
      <c r="H4" s="198"/>
      <c r="I4" s="198"/>
    </row>
    <row r="5" spans="1:10" s="7" customFormat="1" ht="15.75" x14ac:dyDescent="0.2">
      <c r="A5" s="186" t="s">
        <v>110</v>
      </c>
      <c r="B5" s="656" t="str">
        <f>IF(U!$B$12&lt;&gt;"",U!$B$12,"")</f>
        <v/>
      </c>
      <c r="C5" s="657"/>
      <c r="D5" s="658"/>
      <c r="E5" s="199"/>
      <c r="F5" s="199"/>
      <c r="G5" s="199"/>
      <c r="H5" s="199"/>
      <c r="I5" s="199"/>
    </row>
    <row r="6" spans="1:10" ht="15" x14ac:dyDescent="0.2">
      <c r="A6" s="653" t="s">
        <v>626</v>
      </c>
      <c r="B6" s="654"/>
      <c r="C6" s="654"/>
      <c r="D6" s="655"/>
      <c r="E6" s="198"/>
      <c r="F6" s="198"/>
      <c r="G6" s="198"/>
      <c r="H6" s="198"/>
      <c r="I6" s="198"/>
    </row>
    <row r="7" spans="1:10" x14ac:dyDescent="0.2">
      <c r="C7" s="185"/>
    </row>
    <row r="8" spans="1:10" s="7" customFormat="1" x14ac:dyDescent="0.2">
      <c r="A8" s="659" t="s">
        <v>627</v>
      </c>
      <c r="B8" s="660"/>
      <c r="C8" s="665" t="s">
        <v>943</v>
      </c>
      <c r="D8" s="563" t="s">
        <v>927</v>
      </c>
      <c r="E8" s="564"/>
      <c r="F8" s="563" t="s">
        <v>928</v>
      </c>
      <c r="G8" s="564"/>
      <c r="H8" s="651" t="s">
        <v>284</v>
      </c>
      <c r="I8" s="652"/>
      <c r="J8" s="187"/>
    </row>
    <row r="9" spans="1:10" s="7" customFormat="1" ht="25.5" x14ac:dyDescent="0.2">
      <c r="A9" s="661"/>
      <c r="B9" s="662"/>
      <c r="C9" s="666"/>
      <c r="D9" s="295" t="s">
        <v>236</v>
      </c>
      <c r="E9" s="314" t="s">
        <v>628</v>
      </c>
      <c r="F9" s="295" t="s">
        <v>236</v>
      </c>
      <c r="G9" s="314" t="s">
        <v>628</v>
      </c>
      <c r="H9" s="295" t="s">
        <v>236</v>
      </c>
      <c r="I9" s="314" t="s">
        <v>628</v>
      </c>
      <c r="J9" s="187"/>
    </row>
    <row r="10" spans="1:10" s="7" customFormat="1" x14ac:dyDescent="0.2">
      <c r="A10" s="663"/>
      <c r="B10" s="664"/>
      <c r="C10" s="667"/>
      <c r="D10" s="295" t="s">
        <v>162</v>
      </c>
      <c r="E10" s="295" t="s">
        <v>944</v>
      </c>
      <c r="F10" s="295" t="s">
        <v>162</v>
      </c>
      <c r="G10" s="295" t="s">
        <v>944</v>
      </c>
      <c r="H10" s="295" t="s">
        <v>162</v>
      </c>
      <c r="I10" s="295" t="s">
        <v>944</v>
      </c>
      <c r="J10" s="187"/>
    </row>
    <row r="11" spans="1:10" ht="12.4" customHeight="1" x14ac:dyDescent="0.2">
      <c r="A11" s="645" t="s">
        <v>762</v>
      </c>
      <c r="B11" s="646"/>
      <c r="C11" s="68" t="s">
        <v>936</v>
      </c>
      <c r="D11" s="319"/>
      <c r="E11" s="366"/>
      <c r="F11" s="319"/>
      <c r="G11" s="366"/>
      <c r="H11" s="317" t="str">
        <f>IF(SUM(F11+D11)&gt;0,F11+D11,"")</f>
        <v/>
      </c>
      <c r="I11" s="366"/>
    </row>
    <row r="12" spans="1:10" x14ac:dyDescent="0.2">
      <c r="A12" s="647"/>
      <c r="B12" s="648"/>
      <c r="C12" s="69" t="s">
        <v>937</v>
      </c>
      <c r="D12" s="315"/>
      <c r="E12" s="367"/>
      <c r="F12" s="315"/>
      <c r="G12" s="367"/>
      <c r="H12" s="317" t="str">
        <f t="shared" ref="H12:H31" si="0">IF(SUM(F12+D12)&gt;0,F12+D12,"")</f>
        <v/>
      </c>
      <c r="I12" s="367"/>
    </row>
    <row r="13" spans="1:10" x14ac:dyDescent="0.2">
      <c r="A13" s="647"/>
      <c r="B13" s="648"/>
      <c r="C13" s="69" t="s">
        <v>938</v>
      </c>
      <c r="D13" s="315"/>
      <c r="E13" s="367"/>
      <c r="F13" s="315"/>
      <c r="G13" s="367"/>
      <c r="H13" s="317" t="str">
        <f t="shared" si="0"/>
        <v/>
      </c>
      <c r="I13" s="367"/>
    </row>
    <row r="14" spans="1:10" x14ac:dyDescent="0.2">
      <c r="A14" s="647"/>
      <c r="B14" s="648"/>
      <c r="C14" s="69" t="s">
        <v>939</v>
      </c>
      <c r="D14" s="315"/>
      <c r="E14" s="367"/>
      <c r="F14" s="315"/>
      <c r="G14" s="367"/>
      <c r="H14" s="317" t="str">
        <f t="shared" si="0"/>
        <v/>
      </c>
      <c r="I14" s="367"/>
    </row>
    <row r="15" spans="1:10" x14ac:dyDescent="0.2">
      <c r="A15" s="647"/>
      <c r="B15" s="648"/>
      <c r="C15" s="69" t="s">
        <v>940</v>
      </c>
      <c r="D15" s="315"/>
      <c r="E15" s="367"/>
      <c r="F15" s="315"/>
      <c r="G15" s="367"/>
      <c r="H15" s="317" t="str">
        <f t="shared" si="0"/>
        <v/>
      </c>
      <c r="I15" s="367"/>
    </row>
    <row r="16" spans="1:10" x14ac:dyDescent="0.2">
      <c r="A16" s="647"/>
      <c r="B16" s="648"/>
      <c r="C16" s="69" t="s">
        <v>941</v>
      </c>
      <c r="D16" s="315"/>
      <c r="E16" s="367"/>
      <c r="F16" s="315"/>
      <c r="G16" s="367"/>
      <c r="H16" s="317" t="str">
        <f t="shared" si="0"/>
        <v/>
      </c>
      <c r="I16" s="367"/>
    </row>
    <row r="17" spans="1:9" x14ac:dyDescent="0.2">
      <c r="A17" s="649"/>
      <c r="B17" s="650"/>
      <c r="C17" s="70" t="s">
        <v>942</v>
      </c>
      <c r="D17" s="316"/>
      <c r="E17" s="368"/>
      <c r="F17" s="316"/>
      <c r="G17" s="368"/>
      <c r="H17" s="318" t="str">
        <f t="shared" si="0"/>
        <v/>
      </c>
      <c r="I17" s="368"/>
    </row>
    <row r="18" spans="1:9" x14ac:dyDescent="0.2">
      <c r="A18" s="645" t="s">
        <v>761</v>
      </c>
      <c r="B18" s="646"/>
      <c r="C18" s="68" t="s">
        <v>936</v>
      </c>
      <c r="D18" s="319"/>
      <c r="E18" s="366"/>
      <c r="F18" s="319"/>
      <c r="G18" s="366"/>
      <c r="H18" s="317" t="str">
        <f t="shared" si="0"/>
        <v/>
      </c>
      <c r="I18" s="366"/>
    </row>
    <row r="19" spans="1:9" x14ac:dyDescent="0.2">
      <c r="A19" s="647"/>
      <c r="B19" s="648"/>
      <c r="C19" s="69" t="s">
        <v>937</v>
      </c>
      <c r="D19" s="315"/>
      <c r="E19" s="367"/>
      <c r="F19" s="315"/>
      <c r="G19" s="367"/>
      <c r="H19" s="317" t="str">
        <f t="shared" si="0"/>
        <v/>
      </c>
      <c r="I19" s="367"/>
    </row>
    <row r="20" spans="1:9" x14ac:dyDescent="0.2">
      <c r="A20" s="647"/>
      <c r="B20" s="648"/>
      <c r="C20" s="69" t="s">
        <v>938</v>
      </c>
      <c r="D20" s="315"/>
      <c r="E20" s="367"/>
      <c r="F20" s="315"/>
      <c r="G20" s="367"/>
      <c r="H20" s="317" t="str">
        <f t="shared" si="0"/>
        <v/>
      </c>
      <c r="I20" s="367"/>
    </row>
    <row r="21" spans="1:9" x14ac:dyDescent="0.2">
      <c r="A21" s="647"/>
      <c r="B21" s="648"/>
      <c r="C21" s="69" t="s">
        <v>939</v>
      </c>
      <c r="D21" s="315"/>
      <c r="E21" s="367"/>
      <c r="F21" s="315"/>
      <c r="G21" s="367"/>
      <c r="H21" s="317" t="str">
        <f t="shared" si="0"/>
        <v/>
      </c>
      <c r="I21" s="367"/>
    </row>
    <row r="22" spans="1:9" x14ac:dyDescent="0.2">
      <c r="A22" s="647"/>
      <c r="B22" s="648"/>
      <c r="C22" s="69" t="s">
        <v>940</v>
      </c>
      <c r="D22" s="315"/>
      <c r="E22" s="367"/>
      <c r="F22" s="315"/>
      <c r="G22" s="367"/>
      <c r="H22" s="317" t="str">
        <f t="shared" si="0"/>
        <v/>
      </c>
      <c r="I22" s="367"/>
    </row>
    <row r="23" spans="1:9" ht="12.4" customHeight="1" x14ac:dyDescent="0.2">
      <c r="A23" s="647"/>
      <c r="B23" s="648"/>
      <c r="C23" s="69" t="s">
        <v>941</v>
      </c>
      <c r="D23" s="315"/>
      <c r="E23" s="367"/>
      <c r="F23" s="315"/>
      <c r="G23" s="367"/>
      <c r="H23" s="317" t="str">
        <f t="shared" si="0"/>
        <v/>
      </c>
      <c r="I23" s="367"/>
    </row>
    <row r="24" spans="1:9" x14ac:dyDescent="0.2">
      <c r="A24" s="649"/>
      <c r="B24" s="650"/>
      <c r="C24" s="70" t="s">
        <v>942</v>
      </c>
      <c r="D24" s="316"/>
      <c r="E24" s="368"/>
      <c r="F24" s="316"/>
      <c r="G24" s="368"/>
      <c r="H24" s="318" t="str">
        <f t="shared" si="0"/>
        <v/>
      </c>
      <c r="I24" s="368"/>
    </row>
    <row r="25" spans="1:9" x14ac:dyDescent="0.2">
      <c r="A25" s="645" t="s">
        <v>632</v>
      </c>
      <c r="B25" s="646"/>
      <c r="C25" s="68" t="s">
        <v>936</v>
      </c>
      <c r="D25" s="319"/>
      <c r="E25" s="366"/>
      <c r="F25" s="319"/>
      <c r="G25" s="366"/>
      <c r="H25" s="317" t="str">
        <f t="shared" si="0"/>
        <v/>
      </c>
      <c r="I25" s="366"/>
    </row>
    <row r="26" spans="1:9" x14ac:dyDescent="0.2">
      <c r="A26" s="647"/>
      <c r="B26" s="648"/>
      <c r="C26" s="69" t="s">
        <v>937</v>
      </c>
      <c r="D26" s="315"/>
      <c r="E26" s="367"/>
      <c r="F26" s="315"/>
      <c r="G26" s="367"/>
      <c r="H26" s="317" t="str">
        <f t="shared" si="0"/>
        <v/>
      </c>
      <c r="I26" s="367"/>
    </row>
    <row r="27" spans="1:9" x14ac:dyDescent="0.2">
      <c r="A27" s="647"/>
      <c r="B27" s="648"/>
      <c r="C27" s="69" t="s">
        <v>938</v>
      </c>
      <c r="D27" s="315"/>
      <c r="E27" s="367"/>
      <c r="F27" s="315"/>
      <c r="G27" s="367"/>
      <c r="H27" s="317" t="str">
        <f t="shared" si="0"/>
        <v/>
      </c>
      <c r="I27" s="367"/>
    </row>
    <row r="28" spans="1:9" x14ac:dyDescent="0.2">
      <c r="A28" s="647"/>
      <c r="B28" s="648"/>
      <c r="C28" s="69" t="s">
        <v>939</v>
      </c>
      <c r="D28" s="315"/>
      <c r="E28" s="367"/>
      <c r="F28" s="315"/>
      <c r="G28" s="367"/>
      <c r="H28" s="317" t="str">
        <f t="shared" si="0"/>
        <v/>
      </c>
      <c r="I28" s="367"/>
    </row>
    <row r="29" spans="1:9" x14ac:dyDescent="0.2">
      <c r="A29" s="647"/>
      <c r="B29" s="648"/>
      <c r="C29" s="69" t="s">
        <v>940</v>
      </c>
      <c r="D29" s="315"/>
      <c r="E29" s="367"/>
      <c r="F29" s="315"/>
      <c r="G29" s="367"/>
      <c r="H29" s="317" t="str">
        <f t="shared" si="0"/>
        <v/>
      </c>
      <c r="I29" s="367"/>
    </row>
    <row r="30" spans="1:9" x14ac:dyDescent="0.2">
      <c r="A30" s="647"/>
      <c r="B30" s="648"/>
      <c r="C30" s="69" t="s">
        <v>941</v>
      </c>
      <c r="D30" s="315"/>
      <c r="E30" s="367"/>
      <c r="F30" s="315"/>
      <c r="G30" s="367"/>
      <c r="H30" s="317" t="str">
        <f t="shared" si="0"/>
        <v/>
      </c>
      <c r="I30" s="367"/>
    </row>
    <row r="31" spans="1:9" x14ac:dyDescent="0.2">
      <c r="A31" s="649"/>
      <c r="B31" s="650"/>
      <c r="C31" s="70" t="s">
        <v>942</v>
      </c>
      <c r="D31" s="316"/>
      <c r="E31" s="368"/>
      <c r="F31" s="316"/>
      <c r="G31" s="368"/>
      <c r="H31" s="318" t="str">
        <f t="shared" si="0"/>
        <v/>
      </c>
      <c r="I31" s="368"/>
    </row>
    <row r="34" spans="1:5" ht="25.5" x14ac:dyDescent="0.2">
      <c r="D34" s="295" t="s">
        <v>236</v>
      </c>
      <c r="E34" s="314" t="s">
        <v>628</v>
      </c>
    </row>
    <row r="35" spans="1:5" x14ac:dyDescent="0.2">
      <c r="D35" s="295" t="s">
        <v>162</v>
      </c>
      <c r="E35" s="295" t="s">
        <v>945</v>
      </c>
    </row>
    <row r="36" spans="1:5" ht="24.75" customHeight="1" x14ac:dyDescent="0.2">
      <c r="A36" s="642" t="s">
        <v>633</v>
      </c>
      <c r="B36" s="643"/>
      <c r="C36" s="644"/>
      <c r="D36" s="320"/>
      <c r="E36" s="369"/>
    </row>
    <row r="39" spans="1:5" x14ac:dyDescent="0.2">
      <c r="A39" s="192" t="s">
        <v>634</v>
      </c>
    </row>
  </sheetData>
  <sheetProtection algorithmName="SHA-512" hashValue="xCHMP5JWhBghFZ4m995emWqoHYTkW2z2oBpRnIDTKAK0BafP4nySo9VLRPDgf77ap+lv0e/92AdA9/7ttgSpjA==" saltValue="49O05G8Y2wLSpRabDoIM6A==" spinCount="100000" sheet="1" objects="1" scenarios="1" formatCells="0" formatColumns="0" formatRows="0"/>
  <mergeCells count="12">
    <mergeCell ref="A4:D4"/>
    <mergeCell ref="B5:D5"/>
    <mergeCell ref="A6:D6"/>
    <mergeCell ref="A11:B17"/>
    <mergeCell ref="A8:B10"/>
    <mergeCell ref="C8:C10"/>
    <mergeCell ref="A36:C36"/>
    <mergeCell ref="D8:E8"/>
    <mergeCell ref="F8:G8"/>
    <mergeCell ref="A25:B31"/>
    <mergeCell ref="H8:I8"/>
    <mergeCell ref="A18:B24"/>
  </mergeCells>
  <phoneticPr fontId="55" type="noConversion"/>
  <conditionalFormatting sqref="E11:E31 G11:G31 I11:I31">
    <cfRule type="expression" dxfId="124" priority="4">
      <formula>AND(SUM(D11)&gt;0,SUM(E11)=0)</formula>
    </cfRule>
  </conditionalFormatting>
  <conditionalFormatting sqref="E36">
    <cfRule type="expression" dxfId="123" priority="3">
      <formula>AND(SUM(E36)=0,SUM(D36)&gt;0)</formula>
    </cfRule>
  </conditionalFormatting>
  <conditionalFormatting sqref="D11:D31 F11:F31 H11:H31">
    <cfRule type="expression" dxfId="122" priority="2">
      <formula>AND(SUM(E11)&gt;0,SUM(D11)=0)</formula>
    </cfRule>
  </conditionalFormatting>
  <conditionalFormatting sqref="D36">
    <cfRule type="expression" dxfId="121" priority="1">
      <formula>AND(SUM(E36)&gt;0,SUM(D36)=0)</formula>
    </cfRule>
  </conditionalFormatting>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A1:N54"/>
  <sheetViews>
    <sheetView showGridLines="0" workbookViewId="0">
      <pane xSplit="1" ySplit="10" topLeftCell="B11" activePane="bottomRight" state="frozen"/>
      <selection activeCell="K40" sqref="K40"/>
      <selection pane="topRight" activeCell="K40" sqref="K40"/>
      <selection pane="bottomLeft" activeCell="K40" sqref="K40"/>
      <selection pane="bottomRight"/>
    </sheetView>
  </sheetViews>
  <sheetFormatPr baseColWidth="10" defaultColWidth="11.42578125" defaultRowHeight="12.75" x14ac:dyDescent="0.2"/>
  <cols>
    <col min="1" max="1" width="30.5703125" style="5" customWidth="1"/>
    <col min="2" max="3" width="15.5703125" style="5" customWidth="1"/>
    <col min="4" max="8" width="12.5703125" style="5" customWidth="1"/>
    <col min="9" max="12" width="12.5703125" style="1" customWidth="1"/>
    <col min="13" max="13" width="11.42578125" style="127"/>
    <col min="14" max="16384" width="11.42578125" style="1"/>
  </cols>
  <sheetData>
    <row r="1" spans="1:14" ht="15.75" customHeight="1" x14ac:dyDescent="0.2">
      <c r="A1" s="12"/>
      <c r="B1" s="12"/>
      <c r="C1" s="1"/>
      <c r="D1" s="1"/>
      <c r="E1" s="1"/>
      <c r="F1" s="1"/>
      <c r="G1" s="1"/>
      <c r="H1" s="1"/>
    </row>
    <row r="2" spans="1:14" ht="15.75" customHeight="1" x14ac:dyDescent="0.2">
      <c r="A2" s="12"/>
      <c r="B2" s="12"/>
      <c r="C2" s="1"/>
      <c r="D2" s="1"/>
      <c r="E2" s="1"/>
      <c r="F2" s="1"/>
      <c r="G2" s="1"/>
      <c r="H2" s="1"/>
    </row>
    <row r="3" spans="1:14" ht="15.75" customHeight="1" x14ac:dyDescent="0.2">
      <c r="A3" s="12"/>
      <c r="B3" s="12"/>
      <c r="C3" s="1"/>
      <c r="D3" s="1"/>
      <c r="E3" s="1"/>
      <c r="F3" s="1"/>
      <c r="G3" s="1"/>
      <c r="H3" s="1"/>
    </row>
    <row r="4" spans="1:14" ht="15.75" customHeight="1" x14ac:dyDescent="0.2">
      <c r="A4" s="212" t="s">
        <v>7</v>
      </c>
      <c r="B4" s="12"/>
      <c r="C4" s="1"/>
      <c r="D4" s="1"/>
      <c r="E4" s="1"/>
      <c r="F4" s="1"/>
      <c r="G4" s="1"/>
      <c r="H4" s="1"/>
    </row>
    <row r="5" spans="1:14" ht="15.75" customHeight="1" x14ac:dyDescent="0.2">
      <c r="A5" s="112" t="str">
        <f>"Netzbetreiber Strom - Bestandserhebung zum 31. Dezember "&amp;U!$B$11</f>
        <v>Netzbetreiber Strom - Bestandserhebung zum 31. Dezember 2023</v>
      </c>
      <c r="B5" s="115"/>
      <c r="C5" s="115"/>
      <c r="D5" s="115"/>
      <c r="E5" s="115"/>
      <c r="F5" s="115"/>
      <c r="G5" s="115"/>
      <c r="H5" s="115"/>
      <c r="I5" s="116"/>
    </row>
    <row r="6" spans="1:14" ht="15.75" x14ac:dyDescent="0.2">
      <c r="A6" s="20" t="s">
        <v>110</v>
      </c>
      <c r="B6" s="119" t="str">
        <f>IF(U!$B$12&lt;&gt;"",U!$B$12,"")</f>
        <v/>
      </c>
      <c r="C6" s="117"/>
      <c r="D6" s="117"/>
      <c r="E6" s="117"/>
      <c r="F6" s="117"/>
      <c r="G6" s="117"/>
      <c r="H6" s="117"/>
      <c r="I6" s="121"/>
    </row>
    <row r="7" spans="1:14" x14ac:dyDescent="0.2">
      <c r="A7" s="620" t="s">
        <v>229</v>
      </c>
      <c r="B7" s="682" t="s">
        <v>230</v>
      </c>
      <c r="C7" s="683"/>
      <c r="D7" s="684" t="s">
        <v>231</v>
      </c>
      <c r="E7" s="685"/>
      <c r="F7" s="686"/>
      <c r="G7" s="685" t="s">
        <v>232</v>
      </c>
      <c r="H7" s="685"/>
      <c r="I7" s="686"/>
      <c r="J7" s="684" t="s">
        <v>233</v>
      </c>
      <c r="K7" s="685"/>
      <c r="L7" s="686"/>
    </row>
    <row r="8" spans="1:14" x14ac:dyDescent="0.2">
      <c r="A8" s="621"/>
      <c r="B8" s="50" t="s">
        <v>234</v>
      </c>
      <c r="C8" s="50" t="s">
        <v>235</v>
      </c>
      <c r="D8" s="687" t="s">
        <v>236</v>
      </c>
      <c r="E8" s="689" t="s">
        <v>237</v>
      </c>
      <c r="F8" s="690"/>
      <c r="G8" s="687" t="s">
        <v>236</v>
      </c>
      <c r="H8" s="691" t="s">
        <v>237</v>
      </c>
      <c r="I8" s="691"/>
      <c r="J8" s="691" t="s">
        <v>236</v>
      </c>
      <c r="K8" s="692" t="s">
        <v>237</v>
      </c>
      <c r="L8" s="693"/>
    </row>
    <row r="9" spans="1:14" x14ac:dyDescent="0.2">
      <c r="A9" s="621"/>
      <c r="B9" s="51" t="s">
        <v>238</v>
      </c>
      <c r="C9" s="51" t="s">
        <v>239</v>
      </c>
      <c r="D9" s="688"/>
      <c r="E9" s="52" t="s">
        <v>236</v>
      </c>
      <c r="F9" s="52" t="s">
        <v>240</v>
      </c>
      <c r="G9" s="688"/>
      <c r="H9" s="52" t="s">
        <v>236</v>
      </c>
      <c r="I9" s="52" t="s">
        <v>240</v>
      </c>
      <c r="J9" s="691"/>
      <c r="K9" s="52" t="s">
        <v>236</v>
      </c>
      <c r="L9" s="52" t="s">
        <v>240</v>
      </c>
    </row>
    <row r="10" spans="1:14" ht="12.75" customHeight="1" x14ac:dyDescent="0.2">
      <c r="A10" s="622"/>
      <c r="B10" s="52" t="s">
        <v>241</v>
      </c>
      <c r="C10" s="52" t="s">
        <v>241</v>
      </c>
      <c r="D10" s="53" t="s">
        <v>162</v>
      </c>
      <c r="E10" s="53" t="s">
        <v>162</v>
      </c>
      <c r="F10" s="52" t="s">
        <v>242</v>
      </c>
      <c r="G10" s="53" t="s">
        <v>162</v>
      </c>
      <c r="H10" s="53" t="s">
        <v>162</v>
      </c>
      <c r="I10" s="52" t="s">
        <v>242</v>
      </c>
      <c r="J10" s="53" t="s">
        <v>162</v>
      </c>
      <c r="K10" s="53" t="s">
        <v>162</v>
      </c>
      <c r="L10" s="52" t="s">
        <v>242</v>
      </c>
    </row>
    <row r="11" spans="1:14" x14ac:dyDescent="0.2">
      <c r="A11" s="677" t="s">
        <v>243</v>
      </c>
      <c r="B11" s="57"/>
      <c r="C11" s="58"/>
      <c r="D11" s="54"/>
      <c r="E11" s="54"/>
      <c r="F11" s="29"/>
      <c r="G11" s="668" t="s">
        <v>244</v>
      </c>
      <c r="H11" s="669"/>
      <c r="I11" s="670"/>
      <c r="J11" s="668" t="s">
        <v>244</v>
      </c>
      <c r="K11" s="669"/>
      <c r="L11" s="670"/>
    </row>
    <row r="12" spans="1:14" x14ac:dyDescent="0.2">
      <c r="A12" s="621"/>
      <c r="B12" s="59"/>
      <c r="C12" s="60"/>
      <c r="D12" s="55"/>
      <c r="E12" s="55"/>
      <c r="F12" s="30"/>
      <c r="G12" s="671"/>
      <c r="H12" s="672"/>
      <c r="I12" s="673"/>
      <c r="J12" s="671"/>
      <c r="K12" s="672"/>
      <c r="L12" s="673"/>
    </row>
    <row r="13" spans="1:14" x14ac:dyDescent="0.2">
      <c r="A13" s="621"/>
      <c r="B13" s="59"/>
      <c r="C13" s="60"/>
      <c r="D13" s="55"/>
      <c r="E13" s="55"/>
      <c r="F13" s="30"/>
      <c r="G13" s="671"/>
      <c r="H13" s="672"/>
      <c r="I13" s="673"/>
      <c r="J13" s="671"/>
      <c r="K13" s="672"/>
      <c r="L13" s="673"/>
    </row>
    <row r="14" spans="1:14" x14ac:dyDescent="0.2">
      <c r="A14" s="621"/>
      <c r="B14" s="59"/>
      <c r="C14" s="59"/>
      <c r="D14" s="55"/>
      <c r="E14" s="55"/>
      <c r="F14" s="30"/>
      <c r="G14" s="671"/>
      <c r="H14" s="672"/>
      <c r="I14" s="673"/>
      <c r="J14" s="671"/>
      <c r="K14" s="672"/>
      <c r="L14" s="673"/>
    </row>
    <row r="15" spans="1:14" x14ac:dyDescent="0.2">
      <c r="A15" s="621"/>
      <c r="B15" s="59"/>
      <c r="C15" s="59"/>
      <c r="D15" s="55"/>
      <c r="E15" s="55"/>
      <c r="F15" s="30"/>
      <c r="G15" s="671"/>
      <c r="H15" s="672"/>
      <c r="I15" s="673"/>
      <c r="J15" s="671"/>
      <c r="K15" s="672"/>
      <c r="L15" s="673"/>
    </row>
    <row r="16" spans="1:14" x14ac:dyDescent="0.2">
      <c r="A16" s="678"/>
      <c r="B16" s="61"/>
      <c r="C16" s="61"/>
      <c r="D16" s="56"/>
      <c r="E16" s="56"/>
      <c r="F16" s="31"/>
      <c r="G16" s="674"/>
      <c r="H16" s="675"/>
      <c r="I16" s="676"/>
      <c r="J16" s="674"/>
      <c r="K16" s="675"/>
      <c r="L16" s="676"/>
      <c r="M16" s="129" t="s">
        <v>265</v>
      </c>
      <c r="N16" s="5"/>
    </row>
    <row r="17" spans="1:14" x14ac:dyDescent="0.2">
      <c r="A17" s="626" t="s">
        <v>245</v>
      </c>
      <c r="B17" s="57"/>
      <c r="C17" s="62"/>
      <c r="D17" s="668"/>
      <c r="E17" s="669"/>
      <c r="F17" s="670"/>
      <c r="G17" s="54"/>
      <c r="H17" s="54"/>
      <c r="I17" s="29"/>
      <c r="J17" s="54"/>
      <c r="K17" s="54"/>
      <c r="L17" s="29"/>
      <c r="M17" s="129" t="s">
        <v>246</v>
      </c>
      <c r="N17" s="5"/>
    </row>
    <row r="18" spans="1:14" x14ac:dyDescent="0.2">
      <c r="A18" s="679"/>
      <c r="B18" s="59"/>
      <c r="C18" s="63"/>
      <c r="D18" s="671"/>
      <c r="E18" s="672"/>
      <c r="F18" s="673"/>
      <c r="G18" s="55"/>
      <c r="H18" s="55"/>
      <c r="I18" s="30"/>
      <c r="J18" s="55"/>
      <c r="K18" s="55"/>
      <c r="L18" s="30"/>
      <c r="M18" s="129" t="s">
        <v>247</v>
      </c>
      <c r="N18" s="5"/>
    </row>
    <row r="19" spans="1:14" x14ac:dyDescent="0.2">
      <c r="A19" s="679"/>
      <c r="B19" s="59"/>
      <c r="C19" s="63"/>
      <c r="D19" s="671"/>
      <c r="E19" s="672"/>
      <c r="F19" s="673"/>
      <c r="G19" s="55"/>
      <c r="H19" s="55"/>
      <c r="I19" s="30"/>
      <c r="J19" s="55"/>
      <c r="K19" s="55"/>
      <c r="L19" s="30"/>
      <c r="M19" s="129" t="s">
        <v>248</v>
      </c>
      <c r="N19" s="5"/>
    </row>
    <row r="20" spans="1:14" x14ac:dyDescent="0.2">
      <c r="A20" s="679"/>
      <c r="B20" s="59"/>
      <c r="C20" s="63"/>
      <c r="D20" s="671"/>
      <c r="E20" s="672"/>
      <c r="F20" s="673"/>
      <c r="G20" s="55"/>
      <c r="H20" s="55"/>
      <c r="I20" s="30"/>
      <c r="J20" s="55"/>
      <c r="K20" s="55"/>
      <c r="L20" s="30"/>
      <c r="M20" s="129" t="s">
        <v>249</v>
      </c>
      <c r="N20" s="5"/>
    </row>
    <row r="21" spans="1:14" x14ac:dyDescent="0.2">
      <c r="A21" s="679"/>
      <c r="B21" s="59"/>
      <c r="C21" s="63"/>
      <c r="D21" s="671"/>
      <c r="E21" s="672"/>
      <c r="F21" s="673"/>
      <c r="G21" s="55"/>
      <c r="H21" s="55"/>
      <c r="I21" s="30"/>
      <c r="J21" s="55"/>
      <c r="K21" s="55"/>
      <c r="L21" s="30"/>
      <c r="M21" s="129" t="s">
        <v>250</v>
      </c>
      <c r="N21" s="5"/>
    </row>
    <row r="22" spans="1:14" x14ac:dyDescent="0.2">
      <c r="A22" s="679"/>
      <c r="B22" s="59"/>
      <c r="C22" s="63"/>
      <c r="D22" s="671"/>
      <c r="E22" s="672"/>
      <c r="F22" s="673"/>
      <c r="G22" s="55"/>
      <c r="H22" s="55"/>
      <c r="I22" s="30"/>
      <c r="J22" s="55"/>
      <c r="K22" s="55"/>
      <c r="L22" s="30"/>
      <c r="M22" s="129" t="s">
        <v>251</v>
      </c>
      <c r="N22" s="5"/>
    </row>
    <row r="23" spans="1:14" x14ac:dyDescent="0.2">
      <c r="A23" s="680"/>
      <c r="B23" s="59"/>
      <c r="C23" s="63"/>
      <c r="D23" s="671"/>
      <c r="E23" s="672"/>
      <c r="F23" s="673"/>
      <c r="G23" s="55"/>
      <c r="H23" s="55"/>
      <c r="I23" s="30"/>
      <c r="J23" s="55"/>
      <c r="K23" s="55"/>
      <c r="L23" s="30"/>
      <c r="M23" s="129" t="s">
        <v>252</v>
      </c>
      <c r="N23" s="5"/>
    </row>
    <row r="24" spans="1:14" x14ac:dyDescent="0.2">
      <c r="A24" s="680"/>
      <c r="B24" s="59"/>
      <c r="C24" s="63"/>
      <c r="D24" s="671"/>
      <c r="E24" s="672"/>
      <c r="F24" s="673"/>
      <c r="G24" s="55"/>
      <c r="H24" s="55"/>
      <c r="I24" s="30"/>
      <c r="J24" s="55"/>
      <c r="K24" s="55"/>
      <c r="L24" s="30"/>
      <c r="M24" s="129" t="s">
        <v>253</v>
      </c>
      <c r="N24" s="5"/>
    </row>
    <row r="25" spans="1:14" x14ac:dyDescent="0.2">
      <c r="A25" s="680"/>
      <c r="B25" s="59"/>
      <c r="C25" s="63"/>
      <c r="D25" s="671"/>
      <c r="E25" s="672"/>
      <c r="F25" s="673"/>
      <c r="G25" s="55"/>
      <c r="H25" s="55"/>
      <c r="I25" s="30"/>
      <c r="J25" s="55"/>
      <c r="K25" s="55"/>
      <c r="L25" s="30"/>
      <c r="M25" s="129" t="s">
        <v>254</v>
      </c>
      <c r="N25" s="5"/>
    </row>
    <row r="26" spans="1:14" x14ac:dyDescent="0.2">
      <c r="A26" s="681"/>
      <c r="B26" s="59"/>
      <c r="C26" s="63"/>
      <c r="D26" s="671"/>
      <c r="E26" s="672"/>
      <c r="F26" s="673"/>
      <c r="G26" s="55"/>
      <c r="H26" s="55"/>
      <c r="I26" s="30"/>
      <c r="J26" s="55"/>
      <c r="K26" s="55"/>
      <c r="L26" s="30"/>
      <c r="M26" s="129" t="s">
        <v>255</v>
      </c>
      <c r="N26" s="5"/>
    </row>
    <row r="27" spans="1:14" x14ac:dyDescent="0.2">
      <c r="A27" s="681"/>
      <c r="B27" s="59"/>
      <c r="C27" s="63"/>
      <c r="D27" s="671"/>
      <c r="E27" s="672"/>
      <c r="F27" s="673"/>
      <c r="G27" s="55"/>
      <c r="H27" s="55"/>
      <c r="I27" s="30"/>
      <c r="J27" s="55"/>
      <c r="K27" s="55"/>
      <c r="L27" s="30"/>
      <c r="M27" s="129" t="s">
        <v>256</v>
      </c>
      <c r="N27" s="5"/>
    </row>
    <row r="28" spans="1:14" x14ac:dyDescent="0.2">
      <c r="A28" s="681"/>
      <c r="B28" s="59"/>
      <c r="C28" s="63"/>
      <c r="D28" s="671"/>
      <c r="E28" s="672"/>
      <c r="F28" s="673"/>
      <c r="G28" s="55"/>
      <c r="H28" s="55"/>
      <c r="I28" s="30"/>
      <c r="J28" s="55"/>
      <c r="K28" s="55"/>
      <c r="L28" s="30"/>
      <c r="M28" s="129" t="s">
        <v>257</v>
      </c>
      <c r="N28" s="5"/>
    </row>
    <row r="29" spans="1:14" x14ac:dyDescent="0.2">
      <c r="A29" s="681"/>
      <c r="B29" s="61"/>
      <c r="C29" s="64"/>
      <c r="D29" s="674"/>
      <c r="E29" s="675"/>
      <c r="F29" s="676"/>
      <c r="G29" s="56"/>
      <c r="H29" s="56"/>
      <c r="I29" s="31"/>
      <c r="J29" s="56"/>
      <c r="K29" s="56"/>
      <c r="L29" s="31"/>
      <c r="M29" s="129" t="s">
        <v>258</v>
      </c>
      <c r="N29" s="5"/>
    </row>
    <row r="30" spans="1:14" x14ac:dyDescent="0.2">
      <c r="A30" s="677" t="s">
        <v>259</v>
      </c>
      <c r="B30" s="57"/>
      <c r="C30" s="58"/>
      <c r="D30" s="668"/>
      <c r="E30" s="669"/>
      <c r="F30" s="670"/>
      <c r="G30" s="668"/>
      <c r="H30" s="669"/>
      <c r="I30" s="670"/>
      <c r="J30" s="54"/>
      <c r="K30" s="54"/>
      <c r="L30" s="29"/>
      <c r="M30" s="129"/>
      <c r="N30" s="5"/>
    </row>
    <row r="31" spans="1:14" x14ac:dyDescent="0.2">
      <c r="A31" s="679"/>
      <c r="B31" s="59"/>
      <c r="C31" s="60"/>
      <c r="D31" s="671"/>
      <c r="E31" s="672"/>
      <c r="F31" s="673"/>
      <c r="G31" s="671"/>
      <c r="H31" s="672"/>
      <c r="I31" s="673"/>
      <c r="J31" s="55"/>
      <c r="K31" s="55"/>
      <c r="L31" s="30"/>
      <c r="M31" s="129"/>
      <c r="N31" s="5"/>
    </row>
    <row r="32" spans="1:14" x14ac:dyDescent="0.2">
      <c r="A32" s="679"/>
      <c r="B32" s="59"/>
      <c r="C32" s="60"/>
      <c r="D32" s="671"/>
      <c r="E32" s="672"/>
      <c r="F32" s="673"/>
      <c r="G32" s="671"/>
      <c r="H32" s="672"/>
      <c r="I32" s="673"/>
      <c r="J32" s="55"/>
      <c r="K32" s="55"/>
      <c r="L32" s="30"/>
      <c r="M32" s="129"/>
      <c r="N32" s="5"/>
    </row>
    <row r="33" spans="1:14" x14ac:dyDescent="0.2">
      <c r="A33" s="679"/>
      <c r="B33" s="59"/>
      <c r="C33" s="60"/>
      <c r="D33" s="671"/>
      <c r="E33" s="672"/>
      <c r="F33" s="673"/>
      <c r="G33" s="671"/>
      <c r="H33" s="672"/>
      <c r="I33" s="673"/>
      <c r="J33" s="55"/>
      <c r="K33" s="55"/>
      <c r="L33" s="30"/>
      <c r="M33" s="129"/>
      <c r="N33" s="5"/>
    </row>
    <row r="34" spans="1:14" x14ac:dyDescent="0.2">
      <c r="A34" s="679"/>
      <c r="B34" s="59"/>
      <c r="C34" s="60"/>
      <c r="D34" s="671"/>
      <c r="E34" s="672"/>
      <c r="F34" s="673"/>
      <c r="G34" s="671"/>
      <c r="H34" s="672"/>
      <c r="I34" s="673"/>
      <c r="J34" s="55"/>
      <c r="K34" s="55"/>
      <c r="L34" s="30"/>
      <c r="M34" s="129"/>
      <c r="N34" s="5"/>
    </row>
    <row r="35" spans="1:14" x14ac:dyDescent="0.2">
      <c r="A35" s="679"/>
      <c r="B35" s="59"/>
      <c r="C35" s="60"/>
      <c r="D35" s="671"/>
      <c r="E35" s="672"/>
      <c r="F35" s="673"/>
      <c r="G35" s="671"/>
      <c r="H35" s="672"/>
      <c r="I35" s="673"/>
      <c r="J35" s="55"/>
      <c r="K35" s="55"/>
      <c r="L35" s="30"/>
      <c r="M35" s="129"/>
      <c r="N35" s="5"/>
    </row>
    <row r="36" spans="1:14" x14ac:dyDescent="0.2">
      <c r="A36" s="679"/>
      <c r="B36" s="59"/>
      <c r="C36" s="60"/>
      <c r="D36" s="671"/>
      <c r="E36" s="672"/>
      <c r="F36" s="673"/>
      <c r="G36" s="671"/>
      <c r="H36" s="672"/>
      <c r="I36" s="673"/>
      <c r="J36" s="55"/>
      <c r="K36" s="55"/>
      <c r="L36" s="30"/>
      <c r="M36" s="129"/>
      <c r="N36" s="5"/>
    </row>
    <row r="37" spans="1:14" x14ac:dyDescent="0.2">
      <c r="A37" s="679"/>
      <c r="B37" s="59"/>
      <c r="C37" s="60"/>
      <c r="D37" s="671"/>
      <c r="E37" s="672"/>
      <c r="F37" s="673"/>
      <c r="G37" s="671"/>
      <c r="H37" s="672"/>
      <c r="I37" s="673"/>
      <c r="J37" s="55"/>
      <c r="K37" s="55"/>
      <c r="L37" s="30"/>
      <c r="M37" s="129"/>
      <c r="N37" s="5"/>
    </row>
    <row r="38" spans="1:14" x14ac:dyDescent="0.2">
      <c r="A38" s="679"/>
      <c r="B38" s="59"/>
      <c r="C38" s="60"/>
      <c r="D38" s="671"/>
      <c r="E38" s="672"/>
      <c r="F38" s="673"/>
      <c r="G38" s="671"/>
      <c r="H38" s="672"/>
      <c r="I38" s="673"/>
      <c r="J38" s="55"/>
      <c r="K38" s="55"/>
      <c r="L38" s="30"/>
      <c r="M38" s="129"/>
      <c r="N38" s="5"/>
    </row>
    <row r="39" spans="1:14" x14ac:dyDescent="0.2">
      <c r="A39" s="679"/>
      <c r="B39" s="59"/>
      <c r="C39" s="60"/>
      <c r="D39" s="671"/>
      <c r="E39" s="672"/>
      <c r="F39" s="673"/>
      <c r="G39" s="671"/>
      <c r="H39" s="672"/>
      <c r="I39" s="673"/>
      <c r="J39" s="55"/>
      <c r="K39" s="55"/>
      <c r="L39" s="30"/>
      <c r="M39" s="129"/>
      <c r="N39" s="5"/>
    </row>
    <row r="40" spans="1:14" x14ac:dyDescent="0.2">
      <c r="A40" s="679"/>
      <c r="B40" s="59"/>
      <c r="C40" s="60"/>
      <c r="D40" s="671"/>
      <c r="E40" s="672"/>
      <c r="F40" s="673"/>
      <c r="G40" s="671"/>
      <c r="H40" s="672"/>
      <c r="I40" s="673"/>
      <c r="J40" s="55"/>
      <c r="K40" s="55"/>
      <c r="L40" s="30"/>
      <c r="M40" s="129"/>
      <c r="N40" s="5"/>
    </row>
    <row r="41" spans="1:14" x14ac:dyDescent="0.2">
      <c r="A41" s="679"/>
      <c r="B41" s="59"/>
      <c r="C41" s="60"/>
      <c r="D41" s="671"/>
      <c r="E41" s="672"/>
      <c r="F41" s="673"/>
      <c r="G41" s="671"/>
      <c r="H41" s="672"/>
      <c r="I41" s="673"/>
      <c r="J41" s="55"/>
      <c r="K41" s="55"/>
      <c r="L41" s="30"/>
      <c r="M41" s="129"/>
      <c r="N41" s="5"/>
    </row>
    <row r="42" spans="1:14" x14ac:dyDescent="0.2">
      <c r="A42" s="679"/>
      <c r="B42" s="59"/>
      <c r="C42" s="60"/>
      <c r="D42" s="671"/>
      <c r="E42" s="672"/>
      <c r="F42" s="673"/>
      <c r="G42" s="671"/>
      <c r="H42" s="672"/>
      <c r="I42" s="673"/>
      <c r="J42" s="55"/>
      <c r="K42" s="55"/>
      <c r="L42" s="30"/>
      <c r="M42" s="129"/>
      <c r="N42" s="5"/>
    </row>
    <row r="43" spans="1:14" x14ac:dyDescent="0.2">
      <c r="A43" s="679"/>
      <c r="B43" s="59"/>
      <c r="C43" s="60"/>
      <c r="D43" s="671"/>
      <c r="E43" s="672"/>
      <c r="F43" s="673"/>
      <c r="G43" s="671"/>
      <c r="H43" s="672"/>
      <c r="I43" s="673"/>
      <c r="J43" s="55"/>
      <c r="K43" s="55"/>
      <c r="L43" s="30"/>
      <c r="M43" s="129"/>
      <c r="N43" s="5"/>
    </row>
    <row r="44" spans="1:14" x14ac:dyDescent="0.2">
      <c r="A44" s="679"/>
      <c r="B44" s="59"/>
      <c r="C44" s="60"/>
      <c r="D44" s="671"/>
      <c r="E44" s="672"/>
      <c r="F44" s="673"/>
      <c r="G44" s="671"/>
      <c r="H44" s="672"/>
      <c r="I44" s="673"/>
      <c r="J44" s="55"/>
      <c r="K44" s="55"/>
      <c r="L44" s="30"/>
      <c r="M44" s="129"/>
      <c r="N44" s="5"/>
    </row>
    <row r="45" spans="1:14" x14ac:dyDescent="0.2">
      <c r="A45" s="679"/>
      <c r="B45" s="59"/>
      <c r="C45" s="60"/>
      <c r="D45" s="671"/>
      <c r="E45" s="672"/>
      <c r="F45" s="673"/>
      <c r="G45" s="671"/>
      <c r="H45" s="672"/>
      <c r="I45" s="673"/>
      <c r="J45" s="55"/>
      <c r="K45" s="55"/>
      <c r="L45" s="30"/>
      <c r="M45" s="129"/>
      <c r="N45" s="5"/>
    </row>
    <row r="46" spans="1:14" x14ac:dyDescent="0.2">
      <c r="A46" s="679"/>
      <c r="B46" s="59"/>
      <c r="C46" s="60"/>
      <c r="D46" s="671"/>
      <c r="E46" s="672"/>
      <c r="F46" s="673"/>
      <c r="G46" s="671"/>
      <c r="H46" s="672"/>
      <c r="I46" s="673"/>
      <c r="J46" s="55"/>
      <c r="K46" s="55"/>
      <c r="L46" s="30"/>
      <c r="M46" s="129"/>
      <c r="N46" s="5"/>
    </row>
    <row r="47" spans="1:14" x14ac:dyDescent="0.2">
      <c r="A47" s="679"/>
      <c r="B47" s="59"/>
      <c r="C47" s="60"/>
      <c r="D47" s="671"/>
      <c r="E47" s="672"/>
      <c r="F47" s="673"/>
      <c r="G47" s="671"/>
      <c r="H47" s="672"/>
      <c r="I47" s="673"/>
      <c r="J47" s="55"/>
      <c r="K47" s="55"/>
      <c r="L47" s="30"/>
      <c r="M47" s="129"/>
      <c r="N47" s="5"/>
    </row>
    <row r="48" spans="1:14" x14ac:dyDescent="0.2">
      <c r="A48" s="679"/>
      <c r="B48" s="59"/>
      <c r="C48" s="60"/>
      <c r="D48" s="671"/>
      <c r="E48" s="672"/>
      <c r="F48" s="673"/>
      <c r="G48" s="671"/>
      <c r="H48" s="672"/>
      <c r="I48" s="673"/>
      <c r="J48" s="55"/>
      <c r="K48" s="55"/>
      <c r="L48" s="30"/>
      <c r="M48" s="129"/>
      <c r="N48" s="5"/>
    </row>
    <row r="49" spans="1:12" x14ac:dyDescent="0.2">
      <c r="A49" s="679"/>
      <c r="B49" s="59"/>
      <c r="C49" s="60"/>
      <c r="D49" s="671"/>
      <c r="E49" s="672"/>
      <c r="F49" s="673"/>
      <c r="G49" s="671"/>
      <c r="H49" s="672"/>
      <c r="I49" s="673"/>
      <c r="J49" s="55"/>
      <c r="K49" s="55"/>
      <c r="L49" s="30"/>
    </row>
    <row r="50" spans="1:12" x14ac:dyDescent="0.2">
      <c r="A50" s="679"/>
      <c r="B50" s="59"/>
      <c r="C50" s="60"/>
      <c r="D50" s="671"/>
      <c r="E50" s="672"/>
      <c r="F50" s="673"/>
      <c r="G50" s="671"/>
      <c r="H50" s="672"/>
      <c r="I50" s="673"/>
      <c r="J50" s="55"/>
      <c r="K50" s="55"/>
      <c r="L50" s="30"/>
    </row>
    <row r="51" spans="1:12" ht="12.75" customHeight="1" x14ac:dyDescent="0.2">
      <c r="A51" s="680"/>
      <c r="B51" s="59"/>
      <c r="C51" s="60"/>
      <c r="D51" s="671"/>
      <c r="E51" s="672"/>
      <c r="F51" s="673"/>
      <c r="G51" s="671"/>
      <c r="H51" s="672"/>
      <c r="I51" s="673"/>
      <c r="J51" s="55"/>
      <c r="K51" s="55"/>
      <c r="L51" s="30"/>
    </row>
    <row r="52" spans="1:12" x14ac:dyDescent="0.2">
      <c r="A52" s="680"/>
      <c r="B52" s="59"/>
      <c r="C52" s="60"/>
      <c r="D52" s="671"/>
      <c r="E52" s="672"/>
      <c r="F52" s="673"/>
      <c r="G52" s="671"/>
      <c r="H52" s="672"/>
      <c r="I52" s="673"/>
      <c r="J52" s="55"/>
      <c r="K52" s="55"/>
      <c r="L52" s="30"/>
    </row>
    <row r="53" spans="1:12" x14ac:dyDescent="0.2">
      <c r="A53" s="680"/>
      <c r="B53" s="59"/>
      <c r="C53" s="60"/>
      <c r="D53" s="671"/>
      <c r="E53" s="672"/>
      <c r="F53" s="673"/>
      <c r="G53" s="671"/>
      <c r="H53" s="672"/>
      <c r="I53" s="673"/>
      <c r="J53" s="55"/>
      <c r="K53" s="55"/>
      <c r="L53" s="30"/>
    </row>
    <row r="54" spans="1:12" ht="12" customHeight="1" x14ac:dyDescent="0.2">
      <c r="A54" s="678"/>
      <c r="B54" s="61"/>
      <c r="C54" s="65"/>
      <c r="D54" s="674"/>
      <c r="E54" s="675"/>
      <c r="F54" s="676"/>
      <c r="G54" s="674"/>
      <c r="H54" s="675"/>
      <c r="I54" s="676"/>
      <c r="J54" s="56"/>
      <c r="K54" s="56"/>
      <c r="L54" s="31"/>
    </row>
  </sheetData>
  <sheetProtection algorithmName="SHA-512" hashValue="QcFAn/IB1PsqBr9g3GMqja/8tm4k5k0oNGrPrNm8GVgTOdvPjFl3JMNf5vzDAyF1fK9a2jafMy44sYtQWMes0Q==" saltValue="/0EVgnUIuNZIphzKQH1slQ==" spinCount="100000" sheet="1" formatCells="0" formatColumns="0" formatRows="0"/>
  <mergeCells count="19">
    <mergeCell ref="A7:A10"/>
    <mergeCell ref="B7:C7"/>
    <mergeCell ref="D7:F7"/>
    <mergeCell ref="J7:L7"/>
    <mergeCell ref="D8:D9"/>
    <mergeCell ref="E8:F8"/>
    <mergeCell ref="G8:G9"/>
    <mergeCell ref="H8:I8"/>
    <mergeCell ref="J8:J9"/>
    <mergeCell ref="K8:L8"/>
    <mergeCell ref="G7:I7"/>
    <mergeCell ref="J11:L16"/>
    <mergeCell ref="A11:A16"/>
    <mergeCell ref="A17:A29"/>
    <mergeCell ref="A30:A54"/>
    <mergeCell ref="D17:F29"/>
    <mergeCell ref="D30:F54"/>
    <mergeCell ref="G30:I54"/>
    <mergeCell ref="G11:I16"/>
  </mergeCells>
  <conditionalFormatting sqref="B11:C54">
    <cfRule type="expression" dxfId="120" priority="1" stopIfTrue="1">
      <formula>AND(SUM($D11:$L11)&gt;0,B11="")</formula>
    </cfRule>
  </conditionalFormatting>
  <dataValidations count="6">
    <dataValidation type="list" errorStyle="warning" allowBlank="1" showInputMessage="1" showErrorMessage="1" errorTitle="kein Listeneintrag" error="Kein Listeneintrag!" promptTitle="Unterspannung in kV" prompt="Auswahlliste!_x000a_" sqref="C17:C29" xr:uid="{00000000-0002-0000-0900-000001000000}">
      <formula1>$M$16:$M$29</formula1>
    </dataValidation>
    <dataValidation type="list" errorStyle="warning" operator="equal" allowBlank="1" showInputMessage="1" showErrorMessage="1" errorTitle="kein Listeneintrag" error="Kein Listeneintrag!" promptTitle="Obersspannung in kV" prompt="Auswahlliste!" sqref="B17:B29" xr:uid="{00000000-0002-0000-0900-000003000000}">
      <formula1>"110 kV,60 kV,45 kV"</formula1>
    </dataValidation>
    <dataValidation type="list" errorStyle="warning" allowBlank="1" showInputMessage="1" showErrorMessage="1" errorTitle="kein Listeneintrag" error="Kein Listeneintrag!" promptTitle="Unterspannung in kV" prompt="Auswahlliste!_x000a_" sqref="C11:C16" xr:uid="{00000000-0002-0000-0900-000004000000}">
      <formula1>"380 kV,220 kV,110 kV,60 kV,45 kV,30 kV,25 kV,20 kV"</formula1>
    </dataValidation>
    <dataValidation type="list" errorStyle="warning" operator="equal" allowBlank="1" showInputMessage="1" showErrorMessage="1" errorTitle="kein Listeneintrag" error="Kein Listeneintrag!" promptTitle="Obersspannung in kV" prompt="Auswahlliste!" sqref="B11:B16" xr:uid="{00000000-0002-0000-0900-000005000000}">
      <formula1>"380 kV,220 kV"</formula1>
    </dataValidation>
    <dataValidation type="list" errorStyle="warning" allowBlank="1" showInputMessage="1" showErrorMessage="1" errorTitle="kein Listeneintrag" error="Kein Listeneintrag!" promptTitle="Unterspannung in kV" prompt="Auswahlliste!_x000a_" sqref="C30:C54" xr:uid="{00000000-0002-0000-0900-000000000000}">
      <formula1>$M$17:$M$29</formula1>
    </dataValidation>
    <dataValidation type="list" errorStyle="warning" operator="equal" allowBlank="1" showInputMessage="1" showErrorMessage="1" errorTitle="kein Listeneintrag" error="Kein Listeneintrag!" promptTitle="Obersspannung in kV" prompt="Auswahlliste!" sqref="B30:B54" xr:uid="{00000000-0002-0000-0900-000002000000}">
      <formula1>"30 kV,25 kV,20 kV,16 kV,10 kV,6 kV,5 kV,3 kV"</formula1>
    </dataValidation>
  </dataValidations>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A1:E23"/>
  <sheetViews>
    <sheetView showGridLines="0" workbookViewId="0"/>
  </sheetViews>
  <sheetFormatPr baseColWidth="10" defaultColWidth="10.5703125" defaultRowHeight="12.75" x14ac:dyDescent="0.2"/>
  <cols>
    <col min="1" max="1" width="45.5703125" style="5" customWidth="1"/>
    <col min="2" max="3" width="20.5703125" style="5" customWidth="1"/>
    <col min="4" max="5" width="20.5703125" style="1" customWidth="1"/>
    <col min="6" max="16384" width="10.5703125" style="1"/>
  </cols>
  <sheetData>
    <row r="1" spans="1:5" ht="15.75" customHeight="1" x14ac:dyDescent="0.2">
      <c r="A1" s="12"/>
      <c r="B1" s="12"/>
      <c r="C1" s="1"/>
    </row>
    <row r="2" spans="1:5" ht="15.75" customHeight="1" x14ac:dyDescent="0.2">
      <c r="A2" s="12"/>
      <c r="B2" s="12"/>
      <c r="C2" s="1"/>
    </row>
    <row r="3" spans="1:5" ht="15.75" customHeight="1" x14ac:dyDescent="0.2">
      <c r="A3" s="12"/>
      <c r="B3" s="12"/>
      <c r="C3" s="1"/>
    </row>
    <row r="4" spans="1:5" ht="15.75" customHeight="1" x14ac:dyDescent="0.2">
      <c r="A4" s="212" t="s">
        <v>7</v>
      </c>
      <c r="B4" s="12"/>
      <c r="C4" s="1"/>
    </row>
    <row r="5" spans="1:5" ht="15.75" customHeight="1" x14ac:dyDescent="0.2">
      <c r="A5" s="112" t="str">
        <f>"Netzbetreiber Strom  Bestandserhebung zum 31. Dezember "&amp;U!$B$11</f>
        <v>Netzbetreiber Strom  Bestandserhebung zum 31. Dezember 2023</v>
      </c>
      <c r="B5" s="113"/>
      <c r="C5" s="113"/>
      <c r="D5" s="113"/>
      <c r="E5" s="114"/>
    </row>
    <row r="6" spans="1:5" ht="15.75" x14ac:dyDescent="0.2">
      <c r="A6" s="20" t="s">
        <v>110</v>
      </c>
      <c r="B6" s="119" t="str">
        <f>IF(U!$B$12&lt;&gt;"",U!$B$12,"")</f>
        <v/>
      </c>
      <c r="C6" s="118"/>
      <c r="D6" s="118"/>
      <c r="E6" s="124"/>
    </row>
    <row r="7" spans="1:5" x14ac:dyDescent="0.2">
      <c r="A7" s="620" t="s">
        <v>230</v>
      </c>
      <c r="B7" s="694" t="s">
        <v>260</v>
      </c>
      <c r="C7" s="695"/>
      <c r="D7" s="694" t="s">
        <v>261</v>
      </c>
      <c r="E7" s="695"/>
    </row>
    <row r="8" spans="1:5" x14ac:dyDescent="0.2">
      <c r="A8" s="621"/>
      <c r="B8" s="697" t="s">
        <v>492</v>
      </c>
      <c r="C8" s="697" t="s">
        <v>493</v>
      </c>
      <c r="D8" s="697" t="s">
        <v>492</v>
      </c>
      <c r="E8" s="697" t="s">
        <v>493</v>
      </c>
    </row>
    <row r="9" spans="1:5" x14ac:dyDescent="0.2">
      <c r="A9" s="621"/>
      <c r="B9" s="698"/>
      <c r="C9" s="698"/>
      <c r="D9" s="698"/>
      <c r="E9" s="698"/>
    </row>
    <row r="10" spans="1:5" x14ac:dyDescent="0.2">
      <c r="A10" s="696"/>
      <c r="B10" s="45" t="s">
        <v>262</v>
      </c>
      <c r="C10" s="45" t="s">
        <v>262</v>
      </c>
      <c r="D10" s="45" t="s">
        <v>262</v>
      </c>
      <c r="E10" s="45" t="s">
        <v>262</v>
      </c>
    </row>
    <row r="11" spans="1:5" x14ac:dyDescent="0.2">
      <c r="A11" s="46" t="s">
        <v>263</v>
      </c>
      <c r="B11" s="99"/>
      <c r="C11" s="99"/>
      <c r="D11" s="99"/>
      <c r="E11" s="99"/>
    </row>
    <row r="12" spans="1:5" x14ac:dyDescent="0.2">
      <c r="A12" s="47" t="s">
        <v>264</v>
      </c>
      <c r="B12" s="104"/>
      <c r="C12" s="104"/>
      <c r="D12" s="104"/>
      <c r="E12" s="104"/>
    </row>
    <row r="13" spans="1:5" x14ac:dyDescent="0.2">
      <c r="A13" s="47" t="s">
        <v>265</v>
      </c>
      <c r="B13" s="104"/>
      <c r="C13" s="104"/>
      <c r="D13" s="104"/>
      <c r="E13" s="104"/>
    </row>
    <row r="14" spans="1:5" x14ac:dyDescent="0.2">
      <c r="A14" s="47" t="s">
        <v>246</v>
      </c>
      <c r="B14" s="104"/>
      <c r="C14" s="104"/>
      <c r="D14" s="104"/>
      <c r="E14" s="104"/>
    </row>
    <row r="15" spans="1:5" x14ac:dyDescent="0.2">
      <c r="A15" s="47" t="s">
        <v>247</v>
      </c>
      <c r="B15" s="104"/>
      <c r="C15" s="104"/>
      <c r="D15" s="104"/>
      <c r="E15" s="104"/>
    </row>
    <row r="16" spans="1:5" x14ac:dyDescent="0.2">
      <c r="A16" s="48"/>
      <c r="B16" s="104"/>
      <c r="C16" s="104"/>
      <c r="D16" s="104"/>
      <c r="E16" s="104"/>
    </row>
    <row r="17" spans="1:5" x14ac:dyDescent="0.2">
      <c r="A17" s="47" t="s">
        <v>690</v>
      </c>
      <c r="B17" s="104"/>
      <c r="C17" s="104"/>
      <c r="D17" s="104"/>
      <c r="E17" s="104"/>
    </row>
    <row r="18" spans="1:5" x14ac:dyDescent="0.2">
      <c r="A18" s="49" t="s">
        <v>689</v>
      </c>
      <c r="B18" s="103"/>
      <c r="C18" s="103"/>
      <c r="D18" s="103"/>
      <c r="E18" s="103"/>
    </row>
    <row r="19" spans="1:5" x14ac:dyDescent="0.2">
      <c r="A19" s="1"/>
      <c r="B19" s="1"/>
      <c r="C19" s="1"/>
    </row>
    <row r="20" spans="1:5" x14ac:dyDescent="0.2">
      <c r="A20" s="1"/>
    </row>
    <row r="21" spans="1:5" x14ac:dyDescent="0.2">
      <c r="A21" s="1"/>
    </row>
    <row r="22" spans="1:5" x14ac:dyDescent="0.2">
      <c r="A22" s="1"/>
    </row>
    <row r="23" spans="1:5" x14ac:dyDescent="0.2">
      <c r="A23" s="1"/>
    </row>
  </sheetData>
  <sheetProtection algorithmName="SHA-512" hashValue="xOA/Q3XtPfkLsbhQXheU/Oxl9/ZkUx9jv2cI4NZwFMwykwsYZHV58o0gmiCk+zJdSDIrYENzSJpoX/PljQbB6A==" saltValue="CJ1QFiTKMBeiylxE+Ph+gA==" spinCount="100000" sheet="1" formatCells="0" formatColumns="0" formatRows="0"/>
  <mergeCells count="7">
    <mergeCell ref="B7:C7"/>
    <mergeCell ref="D7:E7"/>
    <mergeCell ref="A7:A10"/>
    <mergeCell ref="B8:B9"/>
    <mergeCell ref="C8:C9"/>
    <mergeCell ref="D8:D9"/>
    <mergeCell ref="E8:E9"/>
  </mergeCells>
  <conditionalFormatting sqref="B11:B18">
    <cfRule type="expression" dxfId="119" priority="4">
      <formula>AND(B11=0,C11&lt;&gt;0)</formula>
    </cfRule>
  </conditionalFormatting>
  <conditionalFormatting sqref="C11:C18">
    <cfRule type="expression" dxfId="118" priority="3">
      <formula>AND(C11=0,B11&lt;&gt;0)</formula>
    </cfRule>
  </conditionalFormatting>
  <conditionalFormatting sqref="D11:D18">
    <cfRule type="expression" dxfId="117" priority="2">
      <formula>AND(D11=0,E11&lt;&gt;0)</formula>
    </cfRule>
  </conditionalFormatting>
  <conditionalFormatting sqref="E11:E18">
    <cfRule type="expression" dxfId="116" priority="1">
      <formula>AND(E11=0,D11&lt;&gt;0)</formula>
    </cfRule>
  </conditionalFormatting>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tabColor theme="0" tint="-0.249977111117893"/>
  </sheetPr>
  <dimension ref="A1:L700"/>
  <sheetViews>
    <sheetView showGridLines="0" workbookViewId="0"/>
  </sheetViews>
  <sheetFormatPr baseColWidth="10" defaultColWidth="11.42578125" defaultRowHeight="12.75" x14ac:dyDescent="0.2"/>
  <cols>
    <col min="1" max="1" width="78.7109375" style="1" customWidth="1"/>
    <col min="2" max="2" width="15.5703125" style="1" customWidth="1"/>
    <col min="3" max="3" width="10.5703125" style="3" customWidth="1"/>
    <col min="4" max="4" width="64.5703125" style="1" customWidth="1"/>
    <col min="5" max="5" width="15.5703125" style="3" customWidth="1"/>
    <col min="6" max="6" width="11.42578125" style="1"/>
    <col min="7" max="7" width="35.7109375" style="1" customWidth="1"/>
    <col min="8" max="16384" width="11.42578125" style="1"/>
  </cols>
  <sheetData>
    <row r="1" spans="1:12" ht="15.75" customHeight="1" x14ac:dyDescent="0.2">
      <c r="A1" s="12"/>
      <c r="B1" s="12"/>
      <c r="D1" s="6"/>
      <c r="E1" s="8"/>
      <c r="G1" s="6"/>
    </row>
    <row r="2" spans="1:12" ht="15.75" customHeight="1" x14ac:dyDescent="0.2">
      <c r="A2" s="12"/>
      <c r="B2" s="12"/>
      <c r="D2" s="6"/>
      <c r="E2" s="6"/>
      <c r="G2" s="6"/>
    </row>
    <row r="3" spans="1:12" ht="15.75" customHeight="1" x14ac:dyDescent="0.2">
      <c r="A3" s="12"/>
      <c r="B3" s="12"/>
      <c r="D3" s="6"/>
      <c r="E3" s="6"/>
      <c r="G3" s="6"/>
    </row>
    <row r="4" spans="1:12" ht="15.75" customHeight="1" x14ac:dyDescent="0.2">
      <c r="A4" s="212" t="s">
        <v>7</v>
      </c>
      <c r="B4" s="12"/>
      <c r="D4" s="6"/>
      <c r="E4" s="6"/>
      <c r="G4" s="6"/>
    </row>
    <row r="5" spans="1:12" ht="15.75" customHeight="1" x14ac:dyDescent="0.2">
      <c r="A5" s="2"/>
      <c r="D5" s="6"/>
      <c r="E5" s="9"/>
      <c r="G5" s="6"/>
    </row>
    <row r="6" spans="1:12" ht="15.75" customHeight="1" x14ac:dyDescent="0.2">
      <c r="D6" s="42" t="s">
        <v>540</v>
      </c>
      <c r="E6" s="79" t="s">
        <v>539</v>
      </c>
      <c r="G6" s="6"/>
    </row>
    <row r="7" spans="1:12" ht="15.75" customHeight="1" x14ac:dyDescent="0.2">
      <c r="D7" s="7"/>
      <c r="E7" s="7"/>
      <c r="G7" s="6"/>
    </row>
    <row r="8" spans="1:12" ht="15.75" x14ac:dyDescent="0.2">
      <c r="A8" s="74" t="s">
        <v>182</v>
      </c>
      <c r="B8" s="75"/>
      <c r="D8" s="76" t="s">
        <v>288</v>
      </c>
      <c r="E8" s="77"/>
      <c r="G8" s="76" t="s">
        <v>933</v>
      </c>
    </row>
    <row r="9" spans="1:12" x14ac:dyDescent="0.2">
      <c r="A9" s="487" t="s">
        <v>110</v>
      </c>
      <c r="B9" s="697" t="s">
        <v>10</v>
      </c>
      <c r="D9" s="442" t="s">
        <v>110</v>
      </c>
      <c r="E9" s="445" t="s">
        <v>10</v>
      </c>
      <c r="G9" s="445" t="s">
        <v>796</v>
      </c>
    </row>
    <row r="10" spans="1:12" x14ac:dyDescent="0.2">
      <c r="A10" s="444"/>
      <c r="B10" s="698"/>
      <c r="D10" s="699"/>
      <c r="E10" s="450"/>
      <c r="F10" s="3"/>
      <c r="G10" s="450"/>
      <c r="H10" s="3"/>
      <c r="I10" s="3"/>
      <c r="J10" s="3"/>
      <c r="K10" s="3"/>
      <c r="L10" s="3"/>
    </row>
    <row r="11" spans="1:12" x14ac:dyDescent="0.2">
      <c r="A11" s="202" t="s">
        <v>277</v>
      </c>
      <c r="B11" s="203" t="s">
        <v>176</v>
      </c>
      <c r="D11" s="160" t="s">
        <v>290</v>
      </c>
      <c r="E11" s="161" t="s">
        <v>289</v>
      </c>
      <c r="F11" s="3"/>
      <c r="G11" s="379" t="s">
        <v>804</v>
      </c>
      <c r="H11" s="3"/>
      <c r="I11" s="3"/>
      <c r="J11" s="127" t="str">
        <f>IF(D11&lt;&gt;"",IF($E$6="Firmenname",D11,E11),"")</f>
        <v>AAE Naturstrom Vertrieb GmbH</v>
      </c>
      <c r="K11" s="127" t="str">
        <f>IF(E11&lt;&gt;"",IF($E$6="Firmenname",E11,D11),"")</f>
        <v>AT007242</v>
      </c>
      <c r="L11" s="3"/>
    </row>
    <row r="12" spans="1:12" x14ac:dyDescent="0.2">
      <c r="A12" s="204" t="s">
        <v>161</v>
      </c>
      <c r="B12" s="205" t="s">
        <v>160</v>
      </c>
      <c r="D12" s="162" t="s">
        <v>277</v>
      </c>
      <c r="E12" s="163" t="s">
        <v>291</v>
      </c>
      <c r="F12" s="3"/>
      <c r="G12" s="178" t="s">
        <v>955</v>
      </c>
      <c r="H12" s="3"/>
      <c r="I12" s="3"/>
      <c r="J12" s="127" t="str">
        <f t="shared" ref="J12:J75" si="0">IF(D12&lt;&gt;"",IF($E$6="Firmenname",D12,E12),"")</f>
        <v>AAE Wasserkraft GmbH</v>
      </c>
      <c r="K12" s="127" t="str">
        <f t="shared" ref="K12:K75" si="1">IF(E12&lt;&gt;"",IF($E$6="Firmenname",E12,D12),"")</f>
        <v>AT007241</v>
      </c>
      <c r="L12" s="3"/>
    </row>
    <row r="13" spans="1:12" x14ac:dyDescent="0.2">
      <c r="A13" s="204" t="s">
        <v>214</v>
      </c>
      <c r="B13" s="205" t="s">
        <v>16</v>
      </c>
      <c r="D13" s="162" t="s">
        <v>161</v>
      </c>
      <c r="E13" s="163" t="s">
        <v>292</v>
      </c>
      <c r="F13" s="3"/>
      <c r="G13" s="178" t="s">
        <v>956</v>
      </c>
      <c r="H13" s="3"/>
      <c r="I13" s="3"/>
      <c r="J13" s="127" t="str">
        <f t="shared" si="0"/>
        <v>Alfenzwerke Elektrizitätserzeugung GmbH</v>
      </c>
      <c r="K13" s="127" t="str">
        <f t="shared" si="1"/>
        <v>AT646211</v>
      </c>
      <c r="L13" s="3"/>
    </row>
    <row r="14" spans="1:12" x14ac:dyDescent="0.2">
      <c r="A14" s="204" t="s">
        <v>187</v>
      </c>
      <c r="B14" s="205" t="s">
        <v>60</v>
      </c>
      <c r="D14" s="162" t="s">
        <v>558</v>
      </c>
      <c r="E14" s="163" t="s">
        <v>559</v>
      </c>
      <c r="F14" s="3"/>
      <c r="G14" s="178" t="s">
        <v>957</v>
      </c>
      <c r="H14" s="3"/>
      <c r="I14" s="3"/>
      <c r="J14" s="127" t="str">
        <f t="shared" si="0"/>
        <v>Alpenenergie - Gesellschaft für Energievermarktung mbH</v>
      </c>
      <c r="K14" s="127" t="str">
        <f t="shared" si="1"/>
        <v>AT002222</v>
      </c>
      <c r="L14" s="3"/>
    </row>
    <row r="15" spans="1:12" x14ac:dyDescent="0.2">
      <c r="A15" s="204" t="s">
        <v>222</v>
      </c>
      <c r="B15" s="205" t="s">
        <v>173</v>
      </c>
      <c r="D15" s="78" t="s">
        <v>1122</v>
      </c>
      <c r="E15" s="178" t="s">
        <v>1123</v>
      </c>
      <c r="F15" s="3"/>
      <c r="G15" s="178" t="s">
        <v>958</v>
      </c>
      <c r="H15" s="3"/>
      <c r="I15" s="3"/>
      <c r="J15" s="127" t="str">
        <f t="shared" si="0"/>
        <v xml:space="preserve">Alpenenergie - Gesellschaft für Energievermarktung mbH Wasser </v>
      </c>
      <c r="K15" s="127" t="str">
        <f t="shared" si="1"/>
        <v>AT002224</v>
      </c>
      <c r="L15" s="3"/>
    </row>
    <row r="16" spans="1:12" x14ac:dyDescent="0.2">
      <c r="A16" s="204" t="s">
        <v>46</v>
      </c>
      <c r="B16" s="205" t="s">
        <v>45</v>
      </c>
      <c r="D16" s="162" t="s">
        <v>1124</v>
      </c>
      <c r="E16" s="163" t="s">
        <v>1125</v>
      </c>
      <c r="F16" s="3"/>
      <c r="G16" s="178" t="s">
        <v>959</v>
      </c>
      <c r="H16" s="3"/>
      <c r="I16" s="3"/>
      <c r="J16" s="127" t="str">
        <f t="shared" si="0"/>
        <v>Alpenenergie - Gesellschaft für Energievermarktung mbH WAWIPV</v>
      </c>
      <c r="K16" s="127" t="str">
        <f t="shared" si="1"/>
        <v>AT002225</v>
      </c>
      <c r="L16" s="3"/>
    </row>
    <row r="17" spans="1:12" x14ac:dyDescent="0.2">
      <c r="A17" s="204" t="s">
        <v>23</v>
      </c>
      <c r="B17" s="205" t="s">
        <v>22</v>
      </c>
      <c r="D17" s="162" t="s">
        <v>214</v>
      </c>
      <c r="E17" s="163" t="s">
        <v>293</v>
      </c>
      <c r="F17" s="3"/>
      <c r="G17" s="178" t="s">
        <v>960</v>
      </c>
      <c r="H17" s="3"/>
      <c r="I17" s="3"/>
      <c r="J17" s="127" t="str">
        <f t="shared" si="0"/>
        <v>Andreas Braunstein</v>
      </c>
      <c r="K17" s="127" t="str">
        <f t="shared" si="1"/>
        <v>AT008551</v>
      </c>
      <c r="L17" s="3"/>
    </row>
    <row r="18" spans="1:12" x14ac:dyDescent="0.2">
      <c r="A18" s="204" t="s">
        <v>681</v>
      </c>
      <c r="B18" s="205" t="s">
        <v>66</v>
      </c>
      <c r="D18" s="162" t="s">
        <v>187</v>
      </c>
      <c r="E18" s="163" t="s">
        <v>294</v>
      </c>
      <c r="F18" s="3"/>
      <c r="G18" s="178" t="s">
        <v>961</v>
      </c>
      <c r="H18" s="3"/>
      <c r="I18" s="3"/>
      <c r="J18" s="127" t="str">
        <f t="shared" si="0"/>
        <v>Anton Kittel Mühle Plaika GmbH</v>
      </c>
      <c r="K18" s="127" t="str">
        <f t="shared" si="1"/>
        <v>AT002221</v>
      </c>
      <c r="L18" s="3"/>
    </row>
    <row r="19" spans="1:12" x14ac:dyDescent="0.2">
      <c r="A19" s="204" t="s">
        <v>15</v>
      </c>
      <c r="B19" s="205" t="s">
        <v>14</v>
      </c>
      <c r="D19" s="162" t="s">
        <v>717</v>
      </c>
      <c r="E19" s="163" t="s">
        <v>718</v>
      </c>
      <c r="F19" s="3"/>
      <c r="G19" s="178" t="s">
        <v>962</v>
      </c>
      <c r="H19" s="3"/>
      <c r="I19" s="3"/>
      <c r="J19" s="127" t="str">
        <f t="shared" si="0"/>
        <v>AVIA Energy Austria GmbH</v>
      </c>
      <c r="K19" s="127" t="str">
        <f t="shared" si="1"/>
        <v>AT113541</v>
      </c>
      <c r="L19" s="3"/>
    </row>
    <row r="20" spans="1:12" x14ac:dyDescent="0.2">
      <c r="A20" s="204" t="s">
        <v>188</v>
      </c>
      <c r="B20" s="205" t="s">
        <v>18</v>
      </c>
      <c r="D20" s="162" t="s">
        <v>560</v>
      </c>
      <c r="E20" s="163" t="s">
        <v>561</v>
      </c>
      <c r="F20" s="3"/>
      <c r="G20" s="178" t="s">
        <v>963</v>
      </c>
      <c r="H20" s="3"/>
      <c r="I20" s="3"/>
      <c r="J20" s="127" t="str">
        <f t="shared" si="0"/>
        <v>aWATTar GmbH</v>
      </c>
      <c r="K20" s="127" t="str">
        <f t="shared" si="1"/>
        <v>AT111091</v>
      </c>
      <c r="L20" s="3"/>
    </row>
    <row r="21" spans="1:12" x14ac:dyDescent="0.2">
      <c r="A21" s="204" t="s">
        <v>59</v>
      </c>
      <c r="B21" s="205" t="s">
        <v>58</v>
      </c>
      <c r="D21" s="162" t="s">
        <v>719</v>
      </c>
      <c r="E21" s="163" t="s">
        <v>562</v>
      </c>
      <c r="F21" s="3"/>
      <c r="G21" s="178" t="s">
        <v>964</v>
      </c>
      <c r="H21" s="3"/>
      <c r="I21" s="3"/>
      <c r="J21" s="127" t="str">
        <f t="shared" si="0"/>
        <v>Axpo Solutions AG</v>
      </c>
      <c r="K21" s="127" t="str">
        <f t="shared" si="1"/>
        <v>AT110751</v>
      </c>
      <c r="L21" s="3"/>
    </row>
    <row r="22" spans="1:12" x14ac:dyDescent="0.2">
      <c r="A22" s="204" t="s">
        <v>189</v>
      </c>
      <c r="B22" s="205" t="s">
        <v>41</v>
      </c>
      <c r="D22" s="162" t="s">
        <v>46</v>
      </c>
      <c r="E22" s="163" t="s">
        <v>295</v>
      </c>
      <c r="F22" s="3"/>
      <c r="G22" s="178" t="s">
        <v>965</v>
      </c>
      <c r="H22" s="3"/>
      <c r="I22" s="3"/>
      <c r="J22" s="127" t="str">
        <f t="shared" si="0"/>
        <v>Bad Gleichenberger Energie GmbH</v>
      </c>
      <c r="K22" s="127" t="str">
        <f t="shared" si="1"/>
        <v>AT008311</v>
      </c>
      <c r="L22" s="3"/>
    </row>
    <row r="23" spans="1:12" x14ac:dyDescent="0.2">
      <c r="A23" s="204" t="s">
        <v>190</v>
      </c>
      <c r="B23" s="205" t="s">
        <v>141</v>
      </c>
      <c r="D23" s="162" t="s">
        <v>1126</v>
      </c>
      <c r="E23" s="163" t="s">
        <v>296</v>
      </c>
      <c r="F23" s="3"/>
      <c r="G23" s="178" t="s">
        <v>966</v>
      </c>
      <c r="H23" s="3"/>
      <c r="I23" s="3"/>
      <c r="J23" s="127" t="str">
        <f t="shared" si="0"/>
        <v>BE Vertrieb GmbH &amp; Co KG</v>
      </c>
      <c r="K23" s="127" t="str">
        <f t="shared" si="1"/>
        <v>AT009001</v>
      </c>
      <c r="L23" s="3"/>
    </row>
    <row r="24" spans="1:12" x14ac:dyDescent="0.2">
      <c r="A24" s="204" t="s">
        <v>38</v>
      </c>
      <c r="B24" s="205" t="s">
        <v>37</v>
      </c>
      <c r="D24" s="162" t="s">
        <v>696</v>
      </c>
      <c r="E24" s="163" t="s">
        <v>697</v>
      </c>
      <c r="F24" s="3"/>
      <c r="G24" s="178" t="s">
        <v>967</v>
      </c>
      <c r="H24" s="3"/>
      <c r="I24" s="3"/>
      <c r="J24" s="127" t="str">
        <f t="shared" si="0"/>
        <v>Donaukraftwerk Jochenstein AG</v>
      </c>
      <c r="K24" s="127" t="str">
        <f t="shared" si="1"/>
        <v>AT000201</v>
      </c>
      <c r="L24" s="3"/>
    </row>
    <row r="25" spans="1:12" x14ac:dyDescent="0.2">
      <c r="A25" s="204" t="s">
        <v>276</v>
      </c>
      <c r="B25" s="205" t="s">
        <v>149</v>
      </c>
      <c r="D25" s="162" t="s">
        <v>739</v>
      </c>
      <c r="E25" s="163" t="s">
        <v>563</v>
      </c>
      <c r="F25" s="3"/>
      <c r="G25" s="178" t="s">
        <v>968</v>
      </c>
      <c r="H25" s="3"/>
      <c r="I25" s="3"/>
      <c r="J25" s="127" t="str">
        <f t="shared" si="0"/>
        <v>E.ON Energie Österreich GmbH</v>
      </c>
      <c r="K25" s="127" t="str">
        <f t="shared" si="1"/>
        <v>AT112381</v>
      </c>
      <c r="L25" s="3"/>
    </row>
    <row r="26" spans="1:12" x14ac:dyDescent="0.2">
      <c r="A26" s="204" t="s">
        <v>191</v>
      </c>
      <c r="B26" s="205" t="s">
        <v>109</v>
      </c>
      <c r="D26" s="162" t="s">
        <v>23</v>
      </c>
      <c r="E26" s="163" t="s">
        <v>297</v>
      </c>
      <c r="F26" s="3"/>
      <c r="G26" s="178" t="s">
        <v>805</v>
      </c>
      <c r="H26" s="3"/>
      <c r="I26" s="3"/>
      <c r="J26" s="127" t="str">
        <f t="shared" si="0"/>
        <v>Ebner Strom GmbH</v>
      </c>
      <c r="K26" s="127" t="str">
        <f t="shared" si="1"/>
        <v>AT003461</v>
      </c>
      <c r="L26" s="3"/>
    </row>
    <row r="27" spans="1:12" x14ac:dyDescent="0.2">
      <c r="A27" s="204" t="s">
        <v>278</v>
      </c>
      <c r="B27" s="205" t="s">
        <v>72</v>
      </c>
      <c r="D27" s="162" t="s">
        <v>637</v>
      </c>
      <c r="E27" s="163" t="s">
        <v>638</v>
      </c>
      <c r="F27" s="3"/>
      <c r="G27" s="178" t="s">
        <v>969</v>
      </c>
      <c r="H27" s="3"/>
      <c r="I27" s="3"/>
      <c r="J27" s="127" t="str">
        <f t="shared" si="0"/>
        <v>eFriends Energy GmbH</v>
      </c>
      <c r="K27" s="127" t="str">
        <f t="shared" si="1"/>
        <v>AT112231</v>
      </c>
      <c r="L27" s="3"/>
    </row>
    <row r="28" spans="1:12" x14ac:dyDescent="0.2">
      <c r="A28" s="204" t="s">
        <v>611</v>
      </c>
      <c r="B28" s="205" t="s">
        <v>78</v>
      </c>
      <c r="D28" s="162" t="s">
        <v>639</v>
      </c>
      <c r="E28" s="163" t="s">
        <v>298</v>
      </c>
      <c r="F28" s="3"/>
      <c r="G28" s="178" t="s">
        <v>806</v>
      </c>
      <c r="H28" s="3"/>
      <c r="I28" s="3"/>
      <c r="J28" s="127" t="str">
        <f t="shared" si="0"/>
        <v>EHA Austria Energie-Handelsgesellschaft mbH</v>
      </c>
      <c r="K28" s="127" t="str">
        <f t="shared" si="1"/>
        <v>AT420002</v>
      </c>
      <c r="L28" s="3"/>
    </row>
    <row r="29" spans="1:12" x14ac:dyDescent="0.2">
      <c r="A29" s="204" t="s">
        <v>192</v>
      </c>
      <c r="B29" s="205" t="s">
        <v>133</v>
      </c>
      <c r="D29" s="78" t="s">
        <v>300</v>
      </c>
      <c r="E29" s="178" t="s">
        <v>299</v>
      </c>
      <c r="F29" s="3"/>
      <c r="G29" s="178" t="s">
        <v>807</v>
      </c>
      <c r="H29" s="3"/>
      <c r="I29" s="3"/>
      <c r="J29" s="127" t="str">
        <f t="shared" si="0"/>
        <v>EHA Energie-Handels-Gesellschaft mbH &amp; Co. KG</v>
      </c>
      <c r="K29" s="127" t="str">
        <f t="shared" si="1"/>
        <v>AT420001</v>
      </c>
      <c r="L29" s="3"/>
    </row>
    <row r="30" spans="1:12" x14ac:dyDescent="0.2">
      <c r="A30" s="204" t="s">
        <v>735</v>
      </c>
      <c r="B30" s="205" t="s">
        <v>129</v>
      </c>
      <c r="D30" s="162" t="s">
        <v>647</v>
      </c>
      <c r="E30" s="163" t="s">
        <v>301</v>
      </c>
      <c r="F30" s="3"/>
      <c r="G30" s="178" t="s">
        <v>970</v>
      </c>
      <c r="H30" s="3"/>
      <c r="I30" s="3"/>
      <c r="J30" s="127" t="str">
        <f t="shared" si="0"/>
        <v>Elektrizitätsgenossenschaft Laintal eGen.</v>
      </c>
      <c r="K30" s="127" t="str">
        <f t="shared" si="1"/>
        <v>AT008511</v>
      </c>
      <c r="L30" s="3"/>
    </row>
    <row r="31" spans="1:12" x14ac:dyDescent="0.2">
      <c r="A31" s="204" t="s">
        <v>193</v>
      </c>
      <c r="B31" s="205" t="s">
        <v>136</v>
      </c>
      <c r="D31" s="162" t="s">
        <v>15</v>
      </c>
      <c r="E31" s="163" t="s">
        <v>303</v>
      </c>
      <c r="F31" s="3"/>
      <c r="G31" s="178" t="s">
        <v>808</v>
      </c>
      <c r="H31" s="3"/>
      <c r="I31" s="3"/>
      <c r="J31" s="127" t="str">
        <f t="shared" si="0"/>
        <v>Elektrizitätswerk Bad Hofgastein Ges.m.b.H.</v>
      </c>
      <c r="K31" s="127" t="str">
        <f t="shared" si="1"/>
        <v>AT004111</v>
      </c>
      <c r="L31" s="3"/>
    </row>
    <row r="32" spans="1:12" x14ac:dyDescent="0.2">
      <c r="A32" s="204" t="s">
        <v>84</v>
      </c>
      <c r="B32" s="205" t="s">
        <v>83</v>
      </c>
      <c r="D32" s="162" t="s">
        <v>305</v>
      </c>
      <c r="E32" s="163" t="s">
        <v>304</v>
      </c>
      <c r="F32" s="3"/>
      <c r="G32" s="178" t="s">
        <v>809</v>
      </c>
      <c r="H32" s="3"/>
      <c r="I32" s="3"/>
      <c r="J32" s="127" t="str">
        <f t="shared" si="0"/>
        <v>Elektrizitätswerk Clam Carl-Philip Clam-Martinic</v>
      </c>
      <c r="K32" s="127" t="str">
        <f t="shared" si="1"/>
        <v>AT002911</v>
      </c>
      <c r="L32" s="3"/>
    </row>
    <row r="33" spans="1:12" x14ac:dyDescent="0.2">
      <c r="A33" s="204" t="s">
        <v>194</v>
      </c>
      <c r="B33" s="205" t="s">
        <v>26</v>
      </c>
      <c r="D33" s="162" t="s">
        <v>648</v>
      </c>
      <c r="E33" s="163" t="s">
        <v>312</v>
      </c>
      <c r="F33" s="3"/>
      <c r="G33" s="178" t="s">
        <v>971</v>
      </c>
      <c r="H33" s="3"/>
      <c r="I33" s="3"/>
      <c r="J33" s="127" t="str">
        <f t="shared" si="0"/>
        <v>Elektrizitätswerk der Gemeinde Gries am Brenner</v>
      </c>
      <c r="K33" s="127" t="str">
        <f t="shared" si="1"/>
        <v>AT528011</v>
      </c>
      <c r="L33" s="3"/>
    </row>
    <row r="34" spans="1:12" x14ac:dyDescent="0.2">
      <c r="A34" s="204" t="s">
        <v>154</v>
      </c>
      <c r="B34" s="205" t="s">
        <v>153</v>
      </c>
      <c r="D34" s="162" t="s">
        <v>307</v>
      </c>
      <c r="E34" s="163" t="s">
        <v>306</v>
      </c>
      <c r="F34" s="3"/>
      <c r="G34" s="178" t="s">
        <v>810</v>
      </c>
      <c r="H34" s="3"/>
      <c r="I34" s="3"/>
      <c r="J34" s="127" t="str">
        <f t="shared" si="0"/>
        <v>Elektrizitätswerk der Gemeinde Kematen</v>
      </c>
      <c r="K34" s="127" t="str">
        <f t="shared" si="1"/>
        <v>AT514011</v>
      </c>
      <c r="L34" s="3"/>
    </row>
    <row r="35" spans="1:12" x14ac:dyDescent="0.2">
      <c r="A35" s="204" t="s">
        <v>219</v>
      </c>
      <c r="B35" s="205" t="s">
        <v>70</v>
      </c>
      <c r="D35" s="162" t="s">
        <v>59</v>
      </c>
      <c r="E35" s="163" t="s">
        <v>310</v>
      </c>
      <c r="F35" s="3"/>
      <c r="G35" s="178" t="s">
        <v>972</v>
      </c>
      <c r="H35" s="3"/>
      <c r="I35" s="3"/>
      <c r="J35" s="127" t="str">
        <f t="shared" si="0"/>
        <v>Elektrizitätswerk der Stadtgemeinde Kindberg</v>
      </c>
      <c r="K35" s="127" t="str">
        <f t="shared" si="1"/>
        <v>AT008111</v>
      </c>
      <c r="L35" s="3"/>
    </row>
    <row r="36" spans="1:12" x14ac:dyDescent="0.2">
      <c r="A36" s="204" t="s">
        <v>195</v>
      </c>
      <c r="B36" s="205" t="s">
        <v>117</v>
      </c>
      <c r="D36" s="162" t="s">
        <v>189</v>
      </c>
      <c r="E36" s="163" t="s">
        <v>361</v>
      </c>
      <c r="F36" s="3"/>
      <c r="G36" s="178" t="s">
        <v>973</v>
      </c>
      <c r="H36" s="3"/>
      <c r="I36" s="3"/>
      <c r="J36" s="127" t="str">
        <f t="shared" si="0"/>
        <v>Elektrizitätswerk Fernitz Ing. Franz Purkarthofer GmbH &amp; Co KG</v>
      </c>
      <c r="K36" s="127" t="str">
        <f t="shared" si="1"/>
        <v>AT008571</v>
      </c>
      <c r="L36" s="3"/>
    </row>
    <row r="37" spans="1:12" x14ac:dyDescent="0.2">
      <c r="A37" s="204" t="s">
        <v>196</v>
      </c>
      <c r="B37" s="205" t="s">
        <v>145</v>
      </c>
      <c r="D37" s="162" t="s">
        <v>38</v>
      </c>
      <c r="E37" s="163" t="s">
        <v>313</v>
      </c>
      <c r="F37" s="3"/>
      <c r="G37" s="178" t="s">
        <v>974</v>
      </c>
      <c r="H37" s="3"/>
      <c r="I37" s="3"/>
      <c r="J37" s="127" t="str">
        <f t="shared" si="0"/>
        <v>Elektrizitätswerk Gröbming KG</v>
      </c>
      <c r="K37" s="127" t="str">
        <f t="shared" si="1"/>
        <v>AT008621</v>
      </c>
      <c r="L37" s="3"/>
    </row>
    <row r="38" spans="1:12" x14ac:dyDescent="0.2">
      <c r="A38" s="204" t="s">
        <v>138</v>
      </c>
      <c r="B38" s="205" t="s">
        <v>137</v>
      </c>
      <c r="D38" s="162" t="s">
        <v>191</v>
      </c>
      <c r="E38" s="163" t="s">
        <v>314</v>
      </c>
      <c r="F38" s="3"/>
      <c r="G38" s="178" t="s">
        <v>811</v>
      </c>
      <c r="H38" s="3"/>
      <c r="I38" s="3"/>
      <c r="J38" s="127" t="str">
        <f t="shared" si="0"/>
        <v>Elektrizitätswerk Mariahof GmbH</v>
      </c>
      <c r="K38" s="127" t="str">
        <f t="shared" si="1"/>
        <v>AT008651</v>
      </c>
      <c r="L38" s="3"/>
    </row>
    <row r="39" spans="1:12" x14ac:dyDescent="0.2">
      <c r="A39" s="204" t="s">
        <v>197</v>
      </c>
      <c r="B39" s="205" t="s">
        <v>95</v>
      </c>
      <c r="D39" s="162" t="s">
        <v>278</v>
      </c>
      <c r="E39" s="163" t="s">
        <v>308</v>
      </c>
      <c r="F39" s="3"/>
      <c r="G39" s="178" t="s">
        <v>975</v>
      </c>
      <c r="H39" s="3"/>
      <c r="I39" s="3"/>
      <c r="J39" s="127" t="str">
        <f t="shared" si="0"/>
        <v>Elektrizitätswerk Mürzsteg</v>
      </c>
      <c r="K39" s="127" t="str">
        <f t="shared" si="1"/>
        <v>AT008371</v>
      </c>
      <c r="L39" s="3"/>
    </row>
    <row r="40" spans="1:12" x14ac:dyDescent="0.2">
      <c r="A40" s="204" t="s">
        <v>198</v>
      </c>
      <c r="B40" s="205" t="s">
        <v>143</v>
      </c>
      <c r="D40" s="162" t="s">
        <v>649</v>
      </c>
      <c r="E40" s="163" t="s">
        <v>315</v>
      </c>
      <c r="F40" s="3"/>
      <c r="G40" s="178" t="s">
        <v>976</v>
      </c>
      <c r="H40" s="3"/>
      <c r="I40" s="3"/>
      <c r="J40" s="127" t="str">
        <f t="shared" si="0"/>
        <v>Elektrizitätswerk Perg GmbH</v>
      </c>
      <c r="K40" s="127" t="str">
        <f t="shared" si="1"/>
        <v>AT003311</v>
      </c>
      <c r="L40" s="3"/>
    </row>
    <row r="41" spans="1:12" x14ac:dyDescent="0.2">
      <c r="A41" s="204" t="s">
        <v>736</v>
      </c>
      <c r="B41" s="205" t="s">
        <v>50</v>
      </c>
      <c r="D41" s="162" t="s">
        <v>317</v>
      </c>
      <c r="E41" s="163" t="s">
        <v>316</v>
      </c>
      <c r="F41" s="3"/>
      <c r="G41" s="178" t="s">
        <v>977</v>
      </c>
      <c r="H41" s="3"/>
      <c r="I41" s="3"/>
      <c r="J41" s="127" t="str">
        <f t="shared" si="0"/>
        <v>Elektrizitätswerk Prantl Ges.m.b.H. &amp; Co. KG</v>
      </c>
      <c r="K41" s="127" t="str">
        <f t="shared" si="1"/>
        <v>AT521011</v>
      </c>
      <c r="L41" s="3"/>
    </row>
    <row r="42" spans="1:12" x14ac:dyDescent="0.2">
      <c r="A42" s="204" t="s">
        <v>178</v>
      </c>
      <c r="B42" s="205" t="s">
        <v>172</v>
      </c>
      <c r="D42" s="162" t="s">
        <v>193</v>
      </c>
      <c r="E42" s="163" t="s">
        <v>321</v>
      </c>
      <c r="F42" s="3"/>
      <c r="G42" s="178" t="s">
        <v>978</v>
      </c>
      <c r="H42" s="3"/>
      <c r="I42" s="3"/>
      <c r="J42" s="127" t="str">
        <f t="shared" si="0"/>
        <v>Elektrizitätswerk Winkler GmbH</v>
      </c>
      <c r="K42" s="127" t="str">
        <f t="shared" si="1"/>
        <v>AT523011</v>
      </c>
      <c r="L42" s="3"/>
    </row>
    <row r="43" spans="1:12" x14ac:dyDescent="0.2">
      <c r="A43" s="204" t="s">
        <v>30</v>
      </c>
      <c r="B43" s="205" t="s">
        <v>29</v>
      </c>
      <c r="D43" s="162" t="s">
        <v>84</v>
      </c>
      <c r="E43" s="163" t="s">
        <v>322</v>
      </c>
      <c r="F43" s="3"/>
      <c r="G43" s="178" t="s">
        <v>979</v>
      </c>
      <c r="H43" s="3"/>
      <c r="I43" s="3"/>
      <c r="J43" s="127" t="str">
        <f t="shared" si="0"/>
        <v>Elektrizitätswerke Bad Radkersburg GmbH</v>
      </c>
      <c r="K43" s="127" t="str">
        <f t="shared" si="1"/>
        <v>AT008451</v>
      </c>
      <c r="L43" s="3"/>
    </row>
    <row r="44" spans="1:12" x14ac:dyDescent="0.2">
      <c r="A44" s="204" t="s">
        <v>272</v>
      </c>
      <c r="B44" s="205" t="s">
        <v>177</v>
      </c>
      <c r="D44" s="162" t="s">
        <v>194</v>
      </c>
      <c r="E44" s="163" t="s">
        <v>311</v>
      </c>
      <c r="F44" s="3"/>
      <c r="G44" s="178" t="s">
        <v>812</v>
      </c>
      <c r="H44" s="3"/>
      <c r="I44" s="3"/>
      <c r="J44" s="127" t="str">
        <f t="shared" si="0"/>
        <v>Elektrizitätswerke Eisenhuber GmbH &amp; Co KG</v>
      </c>
      <c r="K44" s="127" t="str">
        <f t="shared" si="1"/>
        <v>AT002211</v>
      </c>
      <c r="L44" s="3"/>
    </row>
    <row r="45" spans="1:12" x14ac:dyDescent="0.2">
      <c r="A45" s="204" t="s">
        <v>199</v>
      </c>
      <c r="B45" s="205" t="s">
        <v>157</v>
      </c>
      <c r="D45" s="162" t="s">
        <v>324</v>
      </c>
      <c r="E45" s="163" t="s">
        <v>323</v>
      </c>
      <c r="F45" s="3"/>
      <c r="G45" s="178" t="s">
        <v>980</v>
      </c>
      <c r="H45" s="3"/>
      <c r="I45" s="3"/>
      <c r="J45" s="127" t="str">
        <f t="shared" si="0"/>
        <v>Elektrizitätswerke Frastanz Gesellschaft m.b.H.</v>
      </c>
      <c r="K45" s="127" t="str">
        <f t="shared" si="1"/>
        <v>AT642211</v>
      </c>
      <c r="L45" s="3"/>
    </row>
    <row r="46" spans="1:12" x14ac:dyDescent="0.2">
      <c r="A46" s="204" t="s">
        <v>215</v>
      </c>
      <c r="B46" s="205" t="s">
        <v>71</v>
      </c>
      <c r="D46" s="162" t="s">
        <v>195</v>
      </c>
      <c r="E46" s="163" t="s">
        <v>318</v>
      </c>
      <c r="F46" s="3"/>
      <c r="G46" s="178" t="s">
        <v>981</v>
      </c>
      <c r="H46" s="3"/>
      <c r="I46" s="3"/>
      <c r="J46" s="127" t="str">
        <f t="shared" si="0"/>
        <v>Elektrizitätswerke Reutte AG</v>
      </c>
      <c r="K46" s="127" t="str">
        <f t="shared" si="1"/>
        <v>AT503011</v>
      </c>
      <c r="L46" s="3"/>
    </row>
    <row r="47" spans="1:12" x14ac:dyDescent="0.2">
      <c r="A47" s="204" t="s">
        <v>69</v>
      </c>
      <c r="B47" s="205" t="s">
        <v>68</v>
      </c>
      <c r="D47" s="162" t="s">
        <v>720</v>
      </c>
      <c r="E47" s="163" t="s">
        <v>721</v>
      </c>
      <c r="F47" s="3"/>
      <c r="G47" s="178" t="s">
        <v>982</v>
      </c>
      <c r="H47" s="3"/>
      <c r="I47" s="3"/>
      <c r="J47" s="127" t="str">
        <f t="shared" si="0"/>
        <v>Elektrizitätwerk Schattwald e.U.</v>
      </c>
      <c r="K47" s="127" t="str">
        <f t="shared" si="1"/>
        <v>AT005341</v>
      </c>
      <c r="L47" s="3"/>
    </row>
    <row r="48" spans="1:12" x14ac:dyDescent="0.2">
      <c r="A48" s="204" t="s">
        <v>682</v>
      </c>
      <c r="B48" s="205" t="s">
        <v>683</v>
      </c>
      <c r="D48" s="162" t="s">
        <v>196</v>
      </c>
      <c r="E48" s="163" t="s">
        <v>325</v>
      </c>
      <c r="F48" s="3"/>
      <c r="G48" s="178" t="s">
        <v>983</v>
      </c>
      <c r="H48" s="3"/>
      <c r="I48" s="3"/>
      <c r="J48" s="127" t="str">
        <f t="shared" si="0"/>
        <v>Elektrogenossenschaft Weerberg reg.Gen.m.b.H.</v>
      </c>
      <c r="K48" s="127" t="str">
        <f t="shared" si="1"/>
        <v>AT110591</v>
      </c>
      <c r="L48" s="3"/>
    </row>
    <row r="49" spans="1:12" x14ac:dyDescent="0.2">
      <c r="A49" s="204" t="s">
        <v>12</v>
      </c>
      <c r="B49" s="205" t="s">
        <v>11</v>
      </c>
      <c r="D49" s="162" t="s">
        <v>138</v>
      </c>
      <c r="E49" s="163" t="s">
        <v>326</v>
      </c>
      <c r="F49" s="3"/>
      <c r="G49" s="178" t="s">
        <v>984</v>
      </c>
      <c r="H49" s="3"/>
      <c r="I49" s="3"/>
      <c r="J49" s="127" t="str">
        <f t="shared" si="0"/>
        <v>Elektrowerk Assling reg. Gen.m.b.H.</v>
      </c>
      <c r="K49" s="127" t="str">
        <f t="shared" si="1"/>
        <v>AT524011</v>
      </c>
      <c r="L49" s="3"/>
    </row>
    <row r="50" spans="1:12" x14ac:dyDescent="0.2">
      <c r="A50" s="204" t="s">
        <v>25</v>
      </c>
      <c r="B50" s="205" t="s">
        <v>24</v>
      </c>
      <c r="D50" s="162" t="s">
        <v>197</v>
      </c>
      <c r="E50" s="163" t="s">
        <v>327</v>
      </c>
      <c r="F50" s="3"/>
      <c r="G50" s="178" t="s">
        <v>985</v>
      </c>
      <c r="H50" s="3"/>
      <c r="I50" s="3"/>
      <c r="J50" s="127" t="str">
        <f t="shared" si="0"/>
        <v>Elektrowerk Schöder GmbH</v>
      </c>
      <c r="K50" s="127" t="str">
        <f t="shared" si="1"/>
        <v>AT008721</v>
      </c>
      <c r="L50" s="3"/>
    </row>
    <row r="51" spans="1:12" x14ac:dyDescent="0.2">
      <c r="A51" s="204" t="s">
        <v>200</v>
      </c>
      <c r="B51" s="205" t="s">
        <v>74</v>
      </c>
      <c r="D51" s="162" t="s">
        <v>650</v>
      </c>
      <c r="E51" s="163" t="s">
        <v>328</v>
      </c>
      <c r="F51" s="3"/>
      <c r="G51" s="178" t="s">
        <v>986</v>
      </c>
      <c r="H51" s="3"/>
      <c r="I51" s="3"/>
      <c r="J51" s="127" t="str">
        <f t="shared" si="0"/>
        <v>Elektrowerkgenossenschaft Hopfgarten reg.Gen.m.b.H.</v>
      </c>
      <c r="K51" s="127" t="str">
        <f t="shared" si="1"/>
        <v>AT530011</v>
      </c>
      <c r="L51" s="3"/>
    </row>
    <row r="52" spans="1:12" x14ac:dyDescent="0.2">
      <c r="A52" s="204" t="s">
        <v>32</v>
      </c>
      <c r="B52" s="205" t="s">
        <v>31</v>
      </c>
      <c r="D52" s="162" t="s">
        <v>699</v>
      </c>
      <c r="E52" s="163" t="s">
        <v>700</v>
      </c>
      <c r="F52" s="3"/>
      <c r="G52" s="178" t="s">
        <v>813</v>
      </c>
      <c r="H52" s="3"/>
      <c r="I52" s="3"/>
      <c r="J52" s="127" t="str">
        <f t="shared" si="0"/>
        <v>enercity Aktiengesellschaft</v>
      </c>
      <c r="K52" s="127" t="str">
        <f t="shared" si="1"/>
        <v>AT113151</v>
      </c>
      <c r="L52" s="3"/>
    </row>
    <row r="53" spans="1:12" x14ac:dyDescent="0.2">
      <c r="A53" s="204" t="s">
        <v>201</v>
      </c>
      <c r="B53" s="205" t="s">
        <v>127</v>
      </c>
      <c r="D53" s="162" t="s">
        <v>564</v>
      </c>
      <c r="E53" s="163" t="s">
        <v>332</v>
      </c>
      <c r="F53" s="3"/>
      <c r="G53" s="178" t="s">
        <v>987</v>
      </c>
      <c r="H53" s="3"/>
      <c r="I53" s="3"/>
      <c r="J53" s="127" t="str">
        <f t="shared" si="0"/>
        <v>Energie AG Oberösterreich</v>
      </c>
      <c r="K53" s="127" t="str">
        <f t="shared" si="1"/>
        <v>AT003005</v>
      </c>
      <c r="L53" s="3"/>
    </row>
    <row r="54" spans="1:12" x14ac:dyDescent="0.2">
      <c r="A54" s="204" t="s">
        <v>743</v>
      </c>
      <c r="B54" s="205" t="s">
        <v>63</v>
      </c>
      <c r="D54" s="162" t="s">
        <v>722</v>
      </c>
      <c r="E54" s="163" t="s">
        <v>329</v>
      </c>
      <c r="F54" s="3"/>
      <c r="G54" s="178" t="s">
        <v>988</v>
      </c>
      <c r="H54" s="3"/>
      <c r="I54" s="3"/>
      <c r="J54" s="127" t="str">
        <f t="shared" si="0"/>
        <v>Energie AG Oberösterreich Businesskunden GmbH</v>
      </c>
      <c r="K54" s="127" t="str">
        <f t="shared" si="1"/>
        <v>AT054000</v>
      </c>
      <c r="L54" s="3"/>
    </row>
    <row r="55" spans="1:12" x14ac:dyDescent="0.2">
      <c r="A55" s="204" t="s">
        <v>202</v>
      </c>
      <c r="B55" s="205" t="s">
        <v>105</v>
      </c>
      <c r="D55" s="162" t="s">
        <v>723</v>
      </c>
      <c r="E55" s="163" t="s">
        <v>724</v>
      </c>
      <c r="F55" s="3"/>
      <c r="G55" s="178" t="s">
        <v>989</v>
      </c>
      <c r="H55" s="3"/>
      <c r="I55" s="3"/>
      <c r="J55" s="127" t="str">
        <f t="shared" si="0"/>
        <v>Energie AG Oberösterreich Businesskunden GmbH PFM</v>
      </c>
      <c r="K55" s="127" t="str">
        <f t="shared" si="1"/>
        <v>AT113331</v>
      </c>
      <c r="L55" s="3"/>
    </row>
    <row r="56" spans="1:12" x14ac:dyDescent="0.2">
      <c r="A56" s="204" t="s">
        <v>273</v>
      </c>
      <c r="B56" s="205" t="s">
        <v>19</v>
      </c>
      <c r="D56" s="162" t="s">
        <v>740</v>
      </c>
      <c r="E56" s="163" t="s">
        <v>330</v>
      </c>
      <c r="F56" s="3"/>
      <c r="G56" s="178" t="s">
        <v>814</v>
      </c>
      <c r="H56" s="3"/>
      <c r="I56" s="3"/>
      <c r="J56" s="127" t="str">
        <f t="shared" si="0"/>
        <v>Energie AG Oberösterreich Öko GmbH</v>
      </c>
      <c r="K56" s="127" t="str">
        <f t="shared" si="1"/>
        <v>AT030008</v>
      </c>
      <c r="L56" s="3"/>
    </row>
    <row r="57" spans="1:12" x14ac:dyDescent="0.2">
      <c r="A57" s="204" t="s">
        <v>203</v>
      </c>
      <c r="B57" s="205" t="s">
        <v>21</v>
      </c>
      <c r="D57" s="162" t="s">
        <v>725</v>
      </c>
      <c r="E57" s="163" t="s">
        <v>333</v>
      </c>
      <c r="F57" s="3"/>
      <c r="G57" s="178" t="s">
        <v>815</v>
      </c>
      <c r="H57" s="3"/>
      <c r="I57" s="3"/>
      <c r="J57" s="127" t="str">
        <f t="shared" si="0"/>
        <v>Energie AG Oberösterreich Vertrieb GmbH</v>
      </c>
      <c r="K57" s="127" t="str">
        <f t="shared" si="1"/>
        <v>AT003003</v>
      </c>
      <c r="L57" s="3"/>
    </row>
    <row r="58" spans="1:12" x14ac:dyDescent="0.2">
      <c r="A58" s="204" t="s">
        <v>223</v>
      </c>
      <c r="B58" s="205" t="s">
        <v>62</v>
      </c>
      <c r="D58" s="162" t="s">
        <v>726</v>
      </c>
      <c r="E58" s="163" t="s">
        <v>331</v>
      </c>
      <c r="F58" s="3"/>
      <c r="G58" s="178" t="s">
        <v>816</v>
      </c>
      <c r="H58" s="3"/>
      <c r="I58" s="3"/>
      <c r="J58" s="127" t="str">
        <f t="shared" si="0"/>
        <v>Energie AG Oberösterreich Vertrieb GmbH - sigi</v>
      </c>
      <c r="K58" s="127" t="str">
        <f t="shared" si="1"/>
        <v>AT110191</v>
      </c>
      <c r="L58" s="3"/>
    </row>
    <row r="59" spans="1:12" x14ac:dyDescent="0.2">
      <c r="A59" s="204" t="s">
        <v>48</v>
      </c>
      <c r="B59" s="205" t="s">
        <v>47</v>
      </c>
      <c r="D59" s="162" t="s">
        <v>651</v>
      </c>
      <c r="E59" s="163" t="s">
        <v>334</v>
      </c>
      <c r="F59" s="3"/>
      <c r="G59" s="178" t="s">
        <v>817</v>
      </c>
      <c r="H59" s="3"/>
      <c r="I59" s="3"/>
      <c r="J59" s="127" t="str">
        <f t="shared" si="0"/>
        <v>Energie Graz GmbH &amp; Co KG</v>
      </c>
      <c r="K59" s="127" t="str">
        <f t="shared" si="1"/>
        <v>AT008101</v>
      </c>
      <c r="L59" s="3"/>
    </row>
    <row r="60" spans="1:12" x14ac:dyDescent="0.2">
      <c r="A60" s="204" t="s">
        <v>86</v>
      </c>
      <c r="B60" s="205" t="s">
        <v>85</v>
      </c>
      <c r="D60" s="162" t="s">
        <v>178</v>
      </c>
      <c r="E60" s="163" t="s">
        <v>335</v>
      </c>
      <c r="F60" s="3"/>
      <c r="G60" s="178" t="s">
        <v>990</v>
      </c>
      <c r="H60" s="3"/>
      <c r="I60" s="3"/>
      <c r="J60" s="127" t="str">
        <f t="shared" si="0"/>
        <v>Energie Klagenfurt GmbH</v>
      </c>
      <c r="K60" s="127" t="str">
        <f t="shared" si="1"/>
        <v>AT610000</v>
      </c>
      <c r="L60" s="3"/>
    </row>
    <row r="61" spans="1:12" x14ac:dyDescent="0.2">
      <c r="A61" s="204" t="s">
        <v>216</v>
      </c>
      <c r="B61" s="205" t="s">
        <v>87</v>
      </c>
      <c r="D61" s="162" t="s">
        <v>30</v>
      </c>
      <c r="E61" s="163" t="s">
        <v>336</v>
      </c>
      <c r="F61" s="3"/>
      <c r="G61" s="178" t="s">
        <v>818</v>
      </c>
      <c r="H61" s="3"/>
      <c r="I61" s="3"/>
      <c r="J61" s="127" t="str">
        <f t="shared" si="0"/>
        <v>Energie Ried GmbH</v>
      </c>
      <c r="K61" s="127" t="str">
        <f t="shared" si="1"/>
        <v>AT003202</v>
      </c>
      <c r="L61" s="3"/>
    </row>
    <row r="62" spans="1:12" x14ac:dyDescent="0.2">
      <c r="A62" s="204" t="s">
        <v>218</v>
      </c>
      <c r="B62" s="205" t="s">
        <v>92</v>
      </c>
      <c r="D62" s="162" t="s">
        <v>338</v>
      </c>
      <c r="E62" s="163" t="s">
        <v>337</v>
      </c>
      <c r="F62" s="3"/>
      <c r="G62" s="178" t="s">
        <v>991</v>
      </c>
      <c r="H62" s="3"/>
      <c r="I62" s="3"/>
      <c r="J62" s="127" t="str">
        <f t="shared" si="0"/>
        <v>Energie Steiermark Business GmbH</v>
      </c>
      <c r="K62" s="127" t="str">
        <f t="shared" si="1"/>
        <v>AT110451</v>
      </c>
      <c r="L62" s="3"/>
    </row>
    <row r="63" spans="1:12" x14ac:dyDescent="0.2">
      <c r="A63" s="204" t="s">
        <v>97</v>
      </c>
      <c r="B63" s="205" t="s">
        <v>96</v>
      </c>
      <c r="D63" s="162" t="s">
        <v>340</v>
      </c>
      <c r="E63" s="163" t="s">
        <v>339</v>
      </c>
      <c r="F63" s="3"/>
      <c r="G63" s="178" t="s">
        <v>992</v>
      </c>
      <c r="H63" s="3"/>
      <c r="I63" s="3"/>
      <c r="J63" s="127" t="str">
        <f t="shared" si="0"/>
        <v>Energie Steiermark Kunden GmbH</v>
      </c>
      <c r="K63" s="127" t="str">
        <f t="shared" si="1"/>
        <v>AT008004</v>
      </c>
      <c r="L63" s="3"/>
    </row>
    <row r="64" spans="1:12" x14ac:dyDescent="0.2">
      <c r="A64" s="204" t="s">
        <v>275</v>
      </c>
      <c r="B64" s="205" t="s">
        <v>33</v>
      </c>
      <c r="D64" s="162" t="s">
        <v>652</v>
      </c>
      <c r="E64" s="163" t="s">
        <v>653</v>
      </c>
      <c r="F64" s="3"/>
      <c r="G64" s="178" t="s">
        <v>819</v>
      </c>
      <c r="H64" s="3"/>
      <c r="I64" s="3"/>
      <c r="J64" s="127" t="str">
        <f t="shared" si="0"/>
        <v>Energie Steiermark Kunden GmbH (ehem. PW)</v>
      </c>
      <c r="K64" s="127" t="str">
        <f t="shared" si="1"/>
        <v>AT008201</v>
      </c>
      <c r="L64" s="3"/>
    </row>
    <row r="65" spans="1:12" x14ac:dyDescent="0.2">
      <c r="A65" s="204" t="s">
        <v>135</v>
      </c>
      <c r="B65" s="205" t="s">
        <v>134</v>
      </c>
      <c r="D65" s="162" t="s">
        <v>342</v>
      </c>
      <c r="E65" s="163" t="s">
        <v>341</v>
      </c>
      <c r="F65" s="3"/>
      <c r="G65" s="178" t="s">
        <v>993</v>
      </c>
      <c r="H65" s="3"/>
      <c r="I65" s="3"/>
      <c r="J65" s="127" t="str">
        <f t="shared" si="0"/>
        <v>Energie Steiermark Natur GmbH</v>
      </c>
      <c r="K65" s="127" t="str">
        <f t="shared" si="1"/>
        <v>AT008301</v>
      </c>
      <c r="L65" s="3"/>
    </row>
    <row r="66" spans="1:12" x14ac:dyDescent="0.2">
      <c r="A66" s="204" t="s">
        <v>204</v>
      </c>
      <c r="B66" s="205" t="s">
        <v>98</v>
      </c>
      <c r="D66" s="162" t="s">
        <v>741</v>
      </c>
      <c r="E66" s="163" t="s">
        <v>742</v>
      </c>
      <c r="F66" s="3"/>
      <c r="G66" s="178" t="s">
        <v>994</v>
      </c>
      <c r="H66" s="3"/>
      <c r="I66" s="3"/>
      <c r="J66" s="127" t="str">
        <f t="shared" si="0"/>
        <v>Energie Steiermark Natur GmbH (NASE_LF)</v>
      </c>
      <c r="K66" s="127" t="str">
        <f t="shared" si="1"/>
        <v>AT113461</v>
      </c>
      <c r="L66" s="3"/>
    </row>
    <row r="67" spans="1:12" x14ac:dyDescent="0.2">
      <c r="A67" s="204" t="s">
        <v>757</v>
      </c>
      <c r="B67" s="205" t="s">
        <v>174</v>
      </c>
      <c r="D67" s="162" t="s">
        <v>344</v>
      </c>
      <c r="E67" s="163" t="s">
        <v>343</v>
      </c>
      <c r="F67" s="3"/>
      <c r="G67" s="178" t="s">
        <v>995</v>
      </c>
      <c r="H67" s="3"/>
      <c r="I67" s="3"/>
      <c r="J67" s="127" t="str">
        <f t="shared" si="0"/>
        <v>ENERGIEALLIANZ Austria GmbH</v>
      </c>
      <c r="K67" s="127" t="str">
        <f t="shared" si="1"/>
        <v>AT011008</v>
      </c>
      <c r="L67" s="3"/>
    </row>
    <row r="68" spans="1:12" x14ac:dyDescent="0.2">
      <c r="A68" s="204" t="s">
        <v>224</v>
      </c>
      <c r="B68" s="205" t="s">
        <v>39</v>
      </c>
      <c r="D68" s="162" t="s">
        <v>346</v>
      </c>
      <c r="E68" s="163" t="s">
        <v>345</v>
      </c>
      <c r="F68" s="3"/>
      <c r="G68" s="178" t="s">
        <v>820</v>
      </c>
      <c r="H68" s="3"/>
      <c r="I68" s="3"/>
      <c r="J68" s="127" t="str">
        <f t="shared" si="0"/>
        <v>Energieversorgung Kleinwalsertal</v>
      </c>
      <c r="K68" s="127" t="str">
        <f t="shared" si="1"/>
        <v>AT687211</v>
      </c>
      <c r="L68" s="3"/>
    </row>
    <row r="69" spans="1:12" x14ac:dyDescent="0.2">
      <c r="A69" s="204" t="s">
        <v>220</v>
      </c>
      <c r="B69" s="205" t="s">
        <v>40</v>
      </c>
      <c r="D69" s="162" t="s">
        <v>215</v>
      </c>
      <c r="E69" s="163" t="s">
        <v>347</v>
      </c>
      <c r="F69" s="3"/>
      <c r="G69" s="178" t="s">
        <v>996</v>
      </c>
      <c r="H69" s="3"/>
      <c r="I69" s="3"/>
      <c r="J69" s="127" t="str">
        <f t="shared" si="0"/>
        <v>Energieversorgungs GmbH</v>
      </c>
      <c r="K69" s="127" t="str">
        <f t="shared" si="1"/>
        <v>AT003582</v>
      </c>
      <c r="L69" s="3"/>
    </row>
    <row r="70" spans="1:12" x14ac:dyDescent="0.2">
      <c r="A70" s="204" t="s">
        <v>605</v>
      </c>
      <c r="B70" s="205" t="s">
        <v>65</v>
      </c>
      <c r="D70" s="162" t="s">
        <v>69</v>
      </c>
      <c r="E70" s="163" t="s">
        <v>348</v>
      </c>
      <c r="F70" s="3"/>
      <c r="G70" s="178" t="s">
        <v>821</v>
      </c>
      <c r="H70" s="3"/>
      <c r="I70" s="3"/>
      <c r="J70" s="127" t="str">
        <f t="shared" si="0"/>
        <v>Energieversorgungsunternehmen der Florian Lugitsch Gruppe GmbH</v>
      </c>
      <c r="K70" s="127" t="str">
        <f t="shared" si="1"/>
        <v>AT008581</v>
      </c>
      <c r="L70" s="3"/>
    </row>
    <row r="71" spans="1:12" x14ac:dyDescent="0.2">
      <c r="A71" s="204" t="s">
        <v>205</v>
      </c>
      <c r="B71" s="205" t="s">
        <v>130</v>
      </c>
      <c r="D71" s="162" t="s">
        <v>350</v>
      </c>
      <c r="E71" s="163" t="s">
        <v>349</v>
      </c>
      <c r="F71" s="3"/>
      <c r="G71" s="178" t="s">
        <v>822</v>
      </c>
      <c r="H71" s="3"/>
      <c r="I71" s="3"/>
      <c r="J71" s="127" t="str">
        <f t="shared" si="0"/>
        <v>Energy Services Handels- und Dienstleistungs G.m.b.H.</v>
      </c>
      <c r="K71" s="127" t="str">
        <f t="shared" si="1"/>
        <v>AT540000</v>
      </c>
      <c r="L71" s="3"/>
    </row>
    <row r="72" spans="1:12" x14ac:dyDescent="0.2">
      <c r="A72" s="204" t="s">
        <v>94</v>
      </c>
      <c r="B72" s="205" t="s">
        <v>93</v>
      </c>
      <c r="D72" s="162" t="s">
        <v>640</v>
      </c>
      <c r="E72" s="163" t="s">
        <v>572</v>
      </c>
      <c r="F72" s="3"/>
      <c r="G72" s="178" t="s">
        <v>823</v>
      </c>
      <c r="H72" s="3"/>
      <c r="I72" s="3"/>
      <c r="J72" s="127" t="str">
        <f t="shared" si="0"/>
        <v>ENGIE Energie GmbH</v>
      </c>
      <c r="K72" s="127" t="str">
        <f t="shared" si="1"/>
        <v>AT110651</v>
      </c>
      <c r="L72" s="3"/>
    </row>
    <row r="73" spans="1:12" x14ac:dyDescent="0.2">
      <c r="A73" s="204" t="s">
        <v>159</v>
      </c>
      <c r="B73" s="205" t="s">
        <v>158</v>
      </c>
      <c r="D73" s="162" t="s">
        <v>565</v>
      </c>
      <c r="E73" s="163" t="s">
        <v>566</v>
      </c>
      <c r="F73" s="3"/>
      <c r="G73" s="178" t="s">
        <v>997</v>
      </c>
      <c r="H73" s="3"/>
      <c r="I73" s="3"/>
      <c r="J73" s="127" t="str">
        <f t="shared" si="0"/>
        <v>Ennskraftwerke Aktiengesellschaft</v>
      </c>
      <c r="K73" s="127" t="str">
        <f t="shared" si="1"/>
        <v>AT000301</v>
      </c>
      <c r="L73" s="3"/>
    </row>
    <row r="74" spans="1:12" x14ac:dyDescent="0.2">
      <c r="A74" s="204" t="s">
        <v>140</v>
      </c>
      <c r="B74" s="205" t="s">
        <v>139</v>
      </c>
      <c r="D74" s="162" t="s">
        <v>567</v>
      </c>
      <c r="E74" s="163" t="s">
        <v>568</v>
      </c>
      <c r="F74" s="3"/>
      <c r="G74" s="178" t="s">
        <v>824</v>
      </c>
      <c r="H74" s="3"/>
      <c r="I74" s="3"/>
      <c r="J74" s="127" t="str">
        <f t="shared" si="0"/>
        <v>Enstroga GmbH</v>
      </c>
      <c r="K74" s="127" t="str">
        <f t="shared" si="1"/>
        <v>AT112201</v>
      </c>
      <c r="L74" s="3"/>
    </row>
    <row r="75" spans="1:12" x14ac:dyDescent="0.2">
      <c r="A75" s="204" t="s">
        <v>695</v>
      </c>
      <c r="B75" s="205" t="s">
        <v>118</v>
      </c>
      <c r="D75" s="162" t="s">
        <v>12</v>
      </c>
      <c r="E75" s="163" t="s">
        <v>351</v>
      </c>
      <c r="F75" s="3"/>
      <c r="G75" s="178" t="s">
        <v>825</v>
      </c>
      <c r="H75" s="3"/>
      <c r="I75" s="3"/>
      <c r="J75" s="127" t="str">
        <f t="shared" si="0"/>
        <v>ENVESTA Energie- und Dienstleistungs GmbH</v>
      </c>
      <c r="K75" s="127" t="str">
        <f t="shared" si="1"/>
        <v>AT008561</v>
      </c>
      <c r="L75" s="3"/>
    </row>
    <row r="76" spans="1:12" x14ac:dyDescent="0.2">
      <c r="A76" s="204" t="s">
        <v>641</v>
      </c>
      <c r="B76" s="205" t="s">
        <v>51</v>
      </c>
      <c r="D76" s="162" t="s">
        <v>569</v>
      </c>
      <c r="E76" s="163" t="s">
        <v>570</v>
      </c>
      <c r="F76" s="3"/>
      <c r="G76" s="178" t="s">
        <v>998</v>
      </c>
      <c r="H76" s="3"/>
      <c r="I76" s="3"/>
      <c r="J76" s="127" t="str">
        <f t="shared" ref="J76:J139" si="2">IF(D76&lt;&gt;"",IF($E$6="Firmenname",D76,E76),"")</f>
        <v>EVN AG</v>
      </c>
      <c r="K76" s="127" t="str">
        <f t="shared" ref="K76:K139" si="3">IF(E76&lt;&gt;"",IF($E$6="Firmenname",E76,D76),"")</f>
        <v>AT002001</v>
      </c>
      <c r="L76" s="3"/>
    </row>
    <row r="77" spans="1:12" x14ac:dyDescent="0.2">
      <c r="A77" s="204" t="s">
        <v>730</v>
      </c>
      <c r="B77" s="205" t="s">
        <v>688</v>
      </c>
      <c r="D77" s="162" t="s">
        <v>353</v>
      </c>
      <c r="E77" s="163" t="s">
        <v>352</v>
      </c>
      <c r="F77" s="3"/>
      <c r="G77" s="178" t="s">
        <v>826</v>
      </c>
      <c r="H77" s="3"/>
      <c r="I77" s="3"/>
      <c r="J77" s="127" t="str">
        <f t="shared" si="2"/>
        <v>EVN Energievertrieb GmbH &amp; Co KG</v>
      </c>
      <c r="K77" s="127" t="str">
        <f t="shared" si="3"/>
        <v>AT002004</v>
      </c>
      <c r="L77" s="3"/>
    </row>
    <row r="78" spans="1:12" x14ac:dyDescent="0.2">
      <c r="A78" s="204" t="s">
        <v>206</v>
      </c>
      <c r="B78" s="205" t="s">
        <v>79</v>
      </c>
      <c r="D78" s="162" t="s">
        <v>25</v>
      </c>
      <c r="E78" s="163" t="s">
        <v>354</v>
      </c>
      <c r="F78" s="3"/>
      <c r="G78" s="178" t="s">
        <v>999</v>
      </c>
      <c r="H78" s="3"/>
      <c r="I78" s="3"/>
      <c r="J78" s="127" t="str">
        <f t="shared" si="2"/>
        <v>EVU der Marktgemeinde Eibiswald</v>
      </c>
      <c r="K78" s="127" t="str">
        <f t="shared" si="3"/>
        <v>AT008391</v>
      </c>
      <c r="L78" s="3"/>
    </row>
    <row r="79" spans="1:12" x14ac:dyDescent="0.2">
      <c r="A79" s="204" t="s">
        <v>116</v>
      </c>
      <c r="B79" s="205" t="s">
        <v>115</v>
      </c>
      <c r="D79" s="162" t="s">
        <v>200</v>
      </c>
      <c r="E79" s="163" t="s">
        <v>302</v>
      </c>
      <c r="F79" s="3"/>
      <c r="G79" s="178" t="s">
        <v>1000</v>
      </c>
      <c r="H79" s="3"/>
      <c r="I79" s="3"/>
      <c r="J79" s="127" t="str">
        <f t="shared" si="2"/>
        <v>EVU der Marktgemeinde Niklasdorf</v>
      </c>
      <c r="K79" s="127" t="str">
        <f t="shared" si="3"/>
        <v>AT008331</v>
      </c>
      <c r="L79" s="3"/>
    </row>
    <row r="80" spans="1:12" x14ac:dyDescent="0.2">
      <c r="A80" s="204" t="s">
        <v>207</v>
      </c>
      <c r="B80" s="205" t="s">
        <v>20</v>
      </c>
      <c r="D80" s="162" t="s">
        <v>32</v>
      </c>
      <c r="E80" s="163" t="s">
        <v>355</v>
      </c>
      <c r="F80" s="3"/>
      <c r="G80" s="178" t="s">
        <v>1001</v>
      </c>
      <c r="H80" s="3"/>
      <c r="I80" s="3"/>
      <c r="J80" s="127" t="str">
        <f t="shared" si="2"/>
        <v>EVU der Stadtgemeinde Mureck</v>
      </c>
      <c r="K80" s="127" t="str">
        <f t="shared" si="3"/>
        <v>AT008361</v>
      </c>
      <c r="L80" s="3"/>
    </row>
    <row r="81" spans="1:12" x14ac:dyDescent="0.2">
      <c r="A81" s="204" t="s">
        <v>221</v>
      </c>
      <c r="B81" s="205" t="s">
        <v>57</v>
      </c>
      <c r="D81" s="162" t="s">
        <v>654</v>
      </c>
      <c r="E81" s="163" t="s">
        <v>356</v>
      </c>
      <c r="F81" s="3"/>
      <c r="G81" s="178" t="s">
        <v>1002</v>
      </c>
      <c r="H81" s="3"/>
      <c r="I81" s="3"/>
      <c r="J81" s="127" t="str">
        <f t="shared" si="2"/>
        <v>EVU Gerald Mathe e.U.</v>
      </c>
      <c r="K81" s="127" t="str">
        <f t="shared" si="3"/>
        <v>AT003571</v>
      </c>
      <c r="L81" s="3"/>
    </row>
    <row r="82" spans="1:12" x14ac:dyDescent="0.2">
      <c r="A82" s="204" t="s">
        <v>738</v>
      </c>
      <c r="B82" s="205" t="s">
        <v>61</v>
      </c>
      <c r="D82" s="162" t="s">
        <v>655</v>
      </c>
      <c r="E82" s="163" t="s">
        <v>309</v>
      </c>
      <c r="F82" s="3"/>
      <c r="G82" s="178" t="s">
        <v>1003</v>
      </c>
      <c r="H82" s="3"/>
      <c r="I82" s="3"/>
      <c r="J82" s="127" t="str">
        <f t="shared" si="2"/>
        <v>EWA Energie- und Wirtschaftsbetriebe der Gemeinde St. Anton GmbH</v>
      </c>
      <c r="K82" s="127" t="str">
        <f t="shared" si="3"/>
        <v>AT511011</v>
      </c>
      <c r="L82" s="3"/>
    </row>
    <row r="83" spans="1:12" x14ac:dyDescent="0.2">
      <c r="A83" s="204" t="s">
        <v>269</v>
      </c>
      <c r="B83" s="205" t="s">
        <v>168</v>
      </c>
      <c r="D83" s="162" t="s">
        <v>743</v>
      </c>
      <c r="E83" s="163" t="s">
        <v>392</v>
      </c>
      <c r="F83" s="3"/>
      <c r="G83" s="178" t="s">
        <v>1004</v>
      </c>
      <c r="H83" s="3"/>
      <c r="I83" s="3"/>
      <c r="J83" s="127" t="str">
        <f t="shared" si="2"/>
        <v>E-Werk Altenfelden GmbH</v>
      </c>
      <c r="K83" s="127" t="str">
        <f t="shared" si="3"/>
        <v>AT003901</v>
      </c>
      <c r="L83" s="3"/>
    </row>
    <row r="84" spans="1:12" x14ac:dyDescent="0.2">
      <c r="A84" s="204" t="s">
        <v>394</v>
      </c>
      <c r="B84" s="205" t="s">
        <v>128</v>
      </c>
      <c r="D84" s="162" t="s">
        <v>358</v>
      </c>
      <c r="E84" s="163" t="s">
        <v>357</v>
      </c>
      <c r="F84" s="3"/>
      <c r="G84" s="178" t="s">
        <v>827</v>
      </c>
      <c r="H84" s="3"/>
      <c r="I84" s="3"/>
      <c r="J84" s="127" t="str">
        <f t="shared" si="2"/>
        <v>Ewerk der Marktgemeinde Unzmarkt</v>
      </c>
      <c r="K84" s="127" t="str">
        <f t="shared" si="3"/>
        <v>AT008411</v>
      </c>
      <c r="L84" s="3"/>
    </row>
    <row r="85" spans="1:12" x14ac:dyDescent="0.2">
      <c r="A85" s="204" t="s">
        <v>147</v>
      </c>
      <c r="B85" s="205" t="s">
        <v>146</v>
      </c>
      <c r="D85" s="162" t="s">
        <v>360</v>
      </c>
      <c r="E85" s="163" t="s">
        <v>359</v>
      </c>
      <c r="F85" s="3"/>
      <c r="G85" s="178" t="s">
        <v>1005</v>
      </c>
      <c r="H85" s="3"/>
      <c r="I85" s="3"/>
      <c r="J85" s="127" t="str">
        <f t="shared" si="2"/>
        <v>E-Werk Dietrichschlag eGen</v>
      </c>
      <c r="K85" s="127" t="str">
        <f t="shared" si="3"/>
        <v>AT003921</v>
      </c>
      <c r="L85" s="3"/>
    </row>
    <row r="86" spans="1:12" x14ac:dyDescent="0.2">
      <c r="A86" s="204" t="s">
        <v>663</v>
      </c>
      <c r="B86" s="205" t="s">
        <v>44</v>
      </c>
      <c r="D86" s="162" t="s">
        <v>571</v>
      </c>
      <c r="E86" s="163" t="s">
        <v>362</v>
      </c>
      <c r="F86" s="3"/>
      <c r="G86" s="178" t="s">
        <v>1006</v>
      </c>
      <c r="H86" s="3"/>
      <c r="I86" s="3"/>
      <c r="J86" s="127" t="str">
        <f t="shared" si="2"/>
        <v>E-Werk Gleinstätten Gmbh</v>
      </c>
      <c r="K86" s="127" t="str">
        <f t="shared" si="3"/>
        <v>AT008741</v>
      </c>
      <c r="L86" s="3"/>
    </row>
    <row r="87" spans="1:12" x14ac:dyDescent="0.2">
      <c r="A87" s="204" t="s">
        <v>208</v>
      </c>
      <c r="B87" s="205" t="s">
        <v>126</v>
      </c>
      <c r="D87" s="162" t="s">
        <v>48</v>
      </c>
      <c r="E87" s="163" t="s">
        <v>363</v>
      </c>
      <c r="F87" s="3"/>
      <c r="G87" s="178" t="s">
        <v>828</v>
      </c>
      <c r="H87" s="3"/>
      <c r="I87" s="3"/>
      <c r="J87" s="127" t="str">
        <f t="shared" si="2"/>
        <v>E-Werk Gösting Stromversorgungs GmbH</v>
      </c>
      <c r="K87" s="127" t="str">
        <f t="shared" si="3"/>
        <v>AT008211</v>
      </c>
      <c r="L87" s="3"/>
    </row>
    <row r="88" spans="1:12" x14ac:dyDescent="0.2">
      <c r="A88" s="204" t="s">
        <v>642</v>
      </c>
      <c r="B88" s="205" t="s">
        <v>693</v>
      </c>
      <c r="D88" s="162" t="s">
        <v>365</v>
      </c>
      <c r="E88" s="163" t="s">
        <v>364</v>
      </c>
      <c r="F88" s="3"/>
      <c r="G88" s="178" t="s">
        <v>1007</v>
      </c>
      <c r="H88" s="3"/>
      <c r="I88" s="3"/>
      <c r="J88" s="127" t="str">
        <f t="shared" si="2"/>
        <v>E-Werk Piwetz</v>
      </c>
      <c r="K88" s="127" t="str">
        <f t="shared" si="3"/>
        <v>AT008951</v>
      </c>
      <c r="L88" s="3"/>
    </row>
    <row r="89" spans="1:12" x14ac:dyDescent="0.2">
      <c r="A89" s="204" t="s">
        <v>606</v>
      </c>
      <c r="B89" s="205" t="s">
        <v>49</v>
      </c>
      <c r="D89" s="162" t="s">
        <v>86</v>
      </c>
      <c r="E89" s="163" t="s">
        <v>366</v>
      </c>
      <c r="F89" s="3"/>
      <c r="G89" s="178" t="s">
        <v>829</v>
      </c>
      <c r="H89" s="3"/>
      <c r="I89" s="3"/>
      <c r="J89" s="127" t="str">
        <f t="shared" si="2"/>
        <v>E-Werk Ranklleiten</v>
      </c>
      <c r="K89" s="127" t="str">
        <f t="shared" si="3"/>
        <v>AT003591</v>
      </c>
      <c r="L89" s="3"/>
    </row>
    <row r="90" spans="1:12" x14ac:dyDescent="0.2">
      <c r="A90" s="204" t="s">
        <v>76</v>
      </c>
      <c r="B90" s="205" t="s">
        <v>75</v>
      </c>
      <c r="D90" s="162" t="s">
        <v>216</v>
      </c>
      <c r="E90" s="163" t="s">
        <v>367</v>
      </c>
      <c r="F90" s="3"/>
      <c r="G90" s="178" t="s">
        <v>1008</v>
      </c>
      <c r="H90" s="3"/>
      <c r="I90" s="3"/>
      <c r="J90" s="127" t="str">
        <f t="shared" si="2"/>
        <v>E-Werk Redlmühle B. Drack Elektrotechnik</v>
      </c>
      <c r="K90" s="127" t="str">
        <f t="shared" si="3"/>
        <v>AT003911</v>
      </c>
      <c r="L90" s="3"/>
    </row>
    <row r="91" spans="1:12" x14ac:dyDescent="0.2">
      <c r="A91" s="204" t="s">
        <v>209</v>
      </c>
      <c r="B91" s="205" t="s">
        <v>52</v>
      </c>
      <c r="D91" s="162" t="s">
        <v>656</v>
      </c>
      <c r="E91" s="163" t="s">
        <v>368</v>
      </c>
      <c r="F91" s="3"/>
      <c r="G91" s="178" t="s">
        <v>830</v>
      </c>
      <c r="H91" s="3"/>
      <c r="I91" s="3"/>
      <c r="J91" s="127" t="str">
        <f t="shared" si="2"/>
        <v>E-Werk Sarmingstein Ing. H. Engelmann &amp; Co KG</v>
      </c>
      <c r="K91" s="127" t="str">
        <f t="shared" si="3"/>
        <v>AT002901</v>
      </c>
      <c r="L91" s="3"/>
    </row>
    <row r="92" spans="1:12" x14ac:dyDescent="0.2">
      <c r="A92" s="204" t="s">
        <v>684</v>
      </c>
      <c r="B92" s="205" t="s">
        <v>67</v>
      </c>
      <c r="D92" s="162" t="s">
        <v>97</v>
      </c>
      <c r="E92" s="163" t="s">
        <v>369</v>
      </c>
      <c r="F92" s="3"/>
      <c r="G92" s="178" t="s">
        <v>831</v>
      </c>
      <c r="H92" s="3"/>
      <c r="I92" s="3"/>
      <c r="J92" s="127" t="str">
        <f t="shared" si="2"/>
        <v>E-Werk Schwaighofer GmbH</v>
      </c>
      <c r="K92" s="127" t="str">
        <f t="shared" si="3"/>
        <v>AT000251</v>
      </c>
      <c r="L92" s="3"/>
    </row>
    <row r="93" spans="1:12" x14ac:dyDescent="0.2">
      <c r="A93" s="204" t="s">
        <v>180</v>
      </c>
      <c r="B93" s="205" t="s">
        <v>169</v>
      </c>
      <c r="D93" s="162" t="s">
        <v>275</v>
      </c>
      <c r="E93" s="163" t="s">
        <v>370</v>
      </c>
      <c r="F93" s="3"/>
      <c r="G93" s="178" t="s">
        <v>1009</v>
      </c>
      <c r="H93" s="3"/>
      <c r="I93" s="3"/>
      <c r="J93" s="127" t="str">
        <f t="shared" si="2"/>
        <v>E-Werk Sigl GmbH &amp; Co KG</v>
      </c>
      <c r="K93" s="127" t="str">
        <f t="shared" si="3"/>
        <v>AT008541</v>
      </c>
      <c r="L93" s="3"/>
    </row>
    <row r="94" spans="1:12" x14ac:dyDescent="0.2">
      <c r="A94" s="204" t="s">
        <v>217</v>
      </c>
      <c r="B94" s="205" t="s">
        <v>102</v>
      </c>
      <c r="D94" s="162" t="s">
        <v>135</v>
      </c>
      <c r="E94" s="163" t="s">
        <v>320</v>
      </c>
      <c r="F94" s="3"/>
      <c r="G94" s="178" t="s">
        <v>832</v>
      </c>
      <c r="H94" s="3"/>
      <c r="I94" s="3"/>
      <c r="J94" s="127" t="str">
        <f t="shared" si="2"/>
        <v>E-Werk Stadler GmbH</v>
      </c>
      <c r="K94" s="127" t="str">
        <f t="shared" si="3"/>
        <v>AT522011</v>
      </c>
      <c r="L94" s="3"/>
    </row>
    <row r="95" spans="1:12" x14ac:dyDescent="0.2">
      <c r="A95" s="204" t="s">
        <v>35</v>
      </c>
      <c r="B95" s="205" t="s">
        <v>34</v>
      </c>
      <c r="D95" s="162" t="s">
        <v>372</v>
      </c>
      <c r="E95" s="163" t="s">
        <v>371</v>
      </c>
      <c r="F95" s="3"/>
      <c r="G95" s="178" t="s">
        <v>833</v>
      </c>
      <c r="H95" s="3"/>
      <c r="I95" s="3"/>
      <c r="J95" s="127" t="str">
        <f t="shared" si="2"/>
        <v>E-Werk Stubenberg reg. Gen.m.b.H.</v>
      </c>
      <c r="K95" s="127" t="str">
        <f t="shared" si="3"/>
        <v>AT008911</v>
      </c>
      <c r="L95" s="3"/>
    </row>
    <row r="96" spans="1:12" x14ac:dyDescent="0.2">
      <c r="A96" s="204" t="s">
        <v>156</v>
      </c>
      <c r="B96" s="205" t="s">
        <v>155</v>
      </c>
      <c r="D96" s="162" t="s">
        <v>224</v>
      </c>
      <c r="E96" s="163" t="s">
        <v>374</v>
      </c>
      <c r="F96" s="3"/>
      <c r="G96" s="178" t="s">
        <v>1010</v>
      </c>
      <c r="H96" s="3"/>
      <c r="I96" s="3"/>
      <c r="J96" s="127" t="str">
        <f t="shared" si="2"/>
        <v>Feistritzthaler Elektrizitätswerk eGen</v>
      </c>
      <c r="K96" s="127" t="str">
        <f t="shared" si="3"/>
        <v>AT008871</v>
      </c>
      <c r="L96" s="3"/>
    </row>
    <row r="97" spans="1:12" x14ac:dyDescent="0.2">
      <c r="A97" s="204" t="s">
        <v>101</v>
      </c>
      <c r="B97" s="205" t="s">
        <v>100</v>
      </c>
      <c r="D97" s="162" t="s">
        <v>744</v>
      </c>
      <c r="E97" s="163" t="s">
        <v>745</v>
      </c>
      <c r="F97" s="3"/>
      <c r="G97" s="178" t="s">
        <v>834</v>
      </c>
      <c r="H97" s="3"/>
      <c r="I97" s="3"/>
      <c r="J97" s="127" t="str">
        <f t="shared" si="2"/>
        <v>Felix Energie GmbH</v>
      </c>
      <c r="K97" s="127" t="str">
        <f t="shared" si="3"/>
        <v>AT113611</v>
      </c>
      <c r="L97" s="3"/>
    </row>
    <row r="98" spans="1:12" x14ac:dyDescent="0.2">
      <c r="A98" s="204" t="s">
        <v>737</v>
      </c>
      <c r="B98" s="205" t="s">
        <v>142</v>
      </c>
      <c r="D98" s="162" t="s">
        <v>727</v>
      </c>
      <c r="E98" s="163" t="s">
        <v>728</v>
      </c>
      <c r="F98" s="3"/>
      <c r="G98" s="178" t="s">
        <v>1011</v>
      </c>
      <c r="H98" s="3"/>
      <c r="I98" s="3"/>
      <c r="J98" s="127" t="str">
        <f t="shared" si="2"/>
        <v>First Energy AG Niederlassung Österreich</v>
      </c>
      <c r="K98" s="127" t="str">
        <f t="shared" si="3"/>
        <v>AT113451</v>
      </c>
      <c r="L98" s="3"/>
    </row>
    <row r="99" spans="1:12" x14ac:dyDescent="0.2">
      <c r="A99" s="204" t="s">
        <v>685</v>
      </c>
      <c r="B99" s="205" t="s">
        <v>165</v>
      </c>
      <c r="D99" s="162" t="s">
        <v>605</v>
      </c>
      <c r="E99" s="163" t="s">
        <v>398</v>
      </c>
      <c r="F99" s="3"/>
      <c r="G99" s="178" t="s">
        <v>835</v>
      </c>
      <c r="H99" s="3"/>
      <c r="I99" s="3"/>
      <c r="J99" s="127" t="str">
        <f t="shared" si="2"/>
        <v>Forstverwaltung Seehof GmbH</v>
      </c>
      <c r="K99" s="127" t="str">
        <f t="shared" si="3"/>
        <v>AT002181</v>
      </c>
      <c r="L99" s="3"/>
    </row>
    <row r="100" spans="1:12" x14ac:dyDescent="0.2">
      <c r="A100" s="204" t="s">
        <v>270</v>
      </c>
      <c r="B100" s="205" t="s">
        <v>167</v>
      </c>
      <c r="D100" s="162" t="s">
        <v>376</v>
      </c>
      <c r="E100" s="178" t="s">
        <v>375</v>
      </c>
      <c r="F100" s="3"/>
      <c r="G100" s="178" t="s">
        <v>836</v>
      </c>
      <c r="H100" s="3"/>
      <c r="I100" s="3"/>
      <c r="J100" s="127" t="str">
        <f t="shared" si="2"/>
        <v>GEN-I Vienna GmbH</v>
      </c>
      <c r="K100" s="127" t="str">
        <f t="shared" si="3"/>
        <v>AT460001</v>
      </c>
      <c r="L100" s="3"/>
    </row>
    <row r="101" spans="1:12" x14ac:dyDescent="0.2">
      <c r="A101" s="204" t="s">
        <v>271</v>
      </c>
      <c r="B101" s="205" t="s">
        <v>166</v>
      </c>
      <c r="D101" s="162" t="s">
        <v>94</v>
      </c>
      <c r="E101" s="163" t="s">
        <v>377</v>
      </c>
      <c r="F101" s="3"/>
      <c r="G101" s="178" t="s">
        <v>837</v>
      </c>
      <c r="H101" s="3"/>
      <c r="I101" s="3"/>
      <c r="J101" s="127" t="str">
        <f t="shared" si="2"/>
        <v>Gertraud Schafler GmbH</v>
      </c>
      <c r="K101" s="127" t="str">
        <f t="shared" si="3"/>
        <v>AT008691</v>
      </c>
      <c r="L101" s="3"/>
    </row>
    <row r="102" spans="1:12" x14ac:dyDescent="0.2">
      <c r="A102" s="204" t="s">
        <v>81</v>
      </c>
      <c r="B102" s="205" t="s">
        <v>80</v>
      </c>
      <c r="D102" s="78" t="s">
        <v>729</v>
      </c>
      <c r="E102" s="163" t="s">
        <v>378</v>
      </c>
      <c r="F102" s="3"/>
      <c r="G102" s="178" t="s">
        <v>838</v>
      </c>
      <c r="H102" s="3"/>
      <c r="I102" s="3"/>
      <c r="J102" s="127" t="str">
        <f t="shared" si="2"/>
        <v>GETEC Energie GmbH</v>
      </c>
      <c r="K102" s="127" t="str">
        <f t="shared" si="3"/>
        <v>AT560001</v>
      </c>
      <c r="L102" s="3"/>
    </row>
    <row r="103" spans="1:12" x14ac:dyDescent="0.2">
      <c r="A103" s="204" t="s">
        <v>210</v>
      </c>
      <c r="B103" s="205" t="s">
        <v>77</v>
      </c>
      <c r="D103" s="162" t="s">
        <v>657</v>
      </c>
      <c r="E103" s="163" t="s">
        <v>379</v>
      </c>
      <c r="F103" s="3"/>
      <c r="G103" s="178" t="s">
        <v>1012</v>
      </c>
      <c r="H103" s="3"/>
      <c r="I103" s="3"/>
      <c r="J103" s="127" t="str">
        <f t="shared" si="2"/>
        <v>Getzner, Mutter &amp; Cie. Gesellschaft m.b.H. &amp; Co. KG</v>
      </c>
      <c r="K103" s="127" t="str">
        <f t="shared" si="3"/>
        <v>AT645211</v>
      </c>
      <c r="L103" s="3"/>
    </row>
    <row r="104" spans="1:12" x14ac:dyDescent="0.2">
      <c r="A104" s="204" t="s">
        <v>211</v>
      </c>
      <c r="B104" s="205" t="s">
        <v>148</v>
      </c>
      <c r="D104" s="162" t="s">
        <v>1127</v>
      </c>
      <c r="E104" s="163" t="s">
        <v>646</v>
      </c>
      <c r="F104" s="3"/>
      <c r="G104" s="178" t="s">
        <v>839</v>
      </c>
      <c r="H104" s="3"/>
      <c r="I104" s="3"/>
      <c r="J104" s="127" t="str">
        <f t="shared" si="2"/>
        <v>go green energy GmbH &amp; Co KG</v>
      </c>
      <c r="K104" s="127" t="str">
        <f t="shared" si="3"/>
        <v>AT113021</v>
      </c>
      <c r="L104" s="3"/>
    </row>
    <row r="105" spans="1:12" x14ac:dyDescent="0.2">
      <c r="A105" s="204" t="s">
        <v>731</v>
      </c>
      <c r="B105" s="205" t="s">
        <v>82</v>
      </c>
      <c r="D105" s="162" t="s">
        <v>1128</v>
      </c>
      <c r="E105" s="163" t="s">
        <v>462</v>
      </c>
      <c r="F105" s="3"/>
      <c r="G105" s="178" t="s">
        <v>1013</v>
      </c>
      <c r="H105" s="3"/>
      <c r="I105" s="3"/>
      <c r="J105" s="127" t="str">
        <f t="shared" si="2"/>
        <v>go green energy GmbH &amp; Co KG  (Unsere Wasserkraft)</v>
      </c>
      <c r="K105" s="127" t="str">
        <f t="shared" si="3"/>
        <v>AT081000</v>
      </c>
      <c r="L105" s="3"/>
    </row>
    <row r="106" spans="1:12" x14ac:dyDescent="0.2">
      <c r="A106" s="204" t="s">
        <v>89</v>
      </c>
      <c r="B106" s="205" t="s">
        <v>88</v>
      </c>
      <c r="D106" s="162" t="s">
        <v>1129</v>
      </c>
      <c r="E106" s="163" t="s">
        <v>698</v>
      </c>
      <c r="F106" s="3"/>
      <c r="G106" s="178" t="s">
        <v>840</v>
      </c>
      <c r="H106" s="3"/>
      <c r="I106" s="3"/>
      <c r="J106" s="127" t="str">
        <f t="shared" si="2"/>
        <v>go green energy GmbH &amp; Co KG DREI</v>
      </c>
      <c r="K106" s="127" t="str">
        <f t="shared" si="3"/>
        <v>AT113361</v>
      </c>
      <c r="L106" s="3"/>
    </row>
    <row r="107" spans="1:12" x14ac:dyDescent="0.2">
      <c r="A107" s="204" t="s">
        <v>179</v>
      </c>
      <c r="B107" s="205" t="s">
        <v>170</v>
      </c>
      <c r="D107" s="162" t="s">
        <v>1130</v>
      </c>
      <c r="E107" s="163" t="s">
        <v>645</v>
      </c>
      <c r="F107" s="3"/>
      <c r="G107" s="178" t="s">
        <v>841</v>
      </c>
      <c r="H107" s="3"/>
      <c r="I107" s="3"/>
      <c r="J107" s="127" t="str">
        <f t="shared" si="2"/>
        <v>go green energy GmbH &amp; Co KG LIDL</v>
      </c>
      <c r="K107" s="127" t="str">
        <f t="shared" si="3"/>
        <v>AT112971</v>
      </c>
      <c r="L107" s="3"/>
    </row>
    <row r="108" spans="1:12" x14ac:dyDescent="0.2">
      <c r="A108" s="204" t="s">
        <v>279</v>
      </c>
      <c r="B108" s="205" t="s">
        <v>36</v>
      </c>
      <c r="D108" s="162" t="s">
        <v>573</v>
      </c>
      <c r="E108" s="163" t="s">
        <v>574</v>
      </c>
      <c r="F108" s="3"/>
      <c r="G108" s="178" t="s">
        <v>842</v>
      </c>
      <c r="H108" s="3"/>
      <c r="I108" s="3"/>
      <c r="J108" s="127" t="str">
        <f t="shared" si="2"/>
        <v>goldgas GmbH</v>
      </c>
      <c r="K108" s="127" t="str">
        <f t="shared" si="3"/>
        <v>AT112771</v>
      </c>
      <c r="L108" s="3"/>
    </row>
    <row r="109" spans="1:12" x14ac:dyDescent="0.2">
      <c r="A109" s="204" t="s">
        <v>212</v>
      </c>
      <c r="B109" s="205" t="s">
        <v>171</v>
      </c>
      <c r="D109" s="162" t="s">
        <v>140</v>
      </c>
      <c r="E109" s="163" t="s">
        <v>380</v>
      </c>
      <c r="F109" s="3"/>
      <c r="G109" s="178" t="s">
        <v>843</v>
      </c>
      <c r="H109" s="3"/>
      <c r="I109" s="3"/>
      <c r="J109" s="127" t="str">
        <f t="shared" si="2"/>
        <v>Gottfried Wolf GmbH</v>
      </c>
      <c r="K109" s="127" t="str">
        <f t="shared" si="3"/>
        <v>AT527011</v>
      </c>
      <c r="L109" s="3"/>
    </row>
    <row r="110" spans="1:12" x14ac:dyDescent="0.2">
      <c r="A110" s="204" t="s">
        <v>91</v>
      </c>
      <c r="B110" s="205" t="s">
        <v>90</v>
      </c>
      <c r="D110" s="162" t="s">
        <v>575</v>
      </c>
      <c r="E110" s="163" t="s">
        <v>576</v>
      </c>
      <c r="F110" s="3"/>
      <c r="G110" s="178" t="s">
        <v>844</v>
      </c>
      <c r="H110" s="3"/>
      <c r="I110" s="3"/>
      <c r="J110" s="127" t="str">
        <f t="shared" si="2"/>
        <v>Grünwelt Energie GmbH</v>
      </c>
      <c r="K110" s="127" t="str">
        <f t="shared" si="3"/>
        <v>AT112731</v>
      </c>
      <c r="L110" s="3"/>
    </row>
    <row r="111" spans="1:12" x14ac:dyDescent="0.2">
      <c r="A111" s="204" t="s">
        <v>1137</v>
      </c>
      <c r="B111" s="205" t="s">
        <v>13</v>
      </c>
      <c r="D111" s="162" t="s">
        <v>746</v>
      </c>
      <c r="E111" s="163" t="s">
        <v>747</v>
      </c>
      <c r="F111" s="3"/>
      <c r="G111" s="178" t="s">
        <v>1014</v>
      </c>
      <c r="H111" s="3"/>
      <c r="I111" s="3"/>
      <c r="J111" s="127" t="str">
        <f t="shared" si="2"/>
        <v>Gutmann Energiesysteme GmbH</v>
      </c>
      <c r="K111" s="127" t="str">
        <f t="shared" si="3"/>
        <v>AT113771</v>
      </c>
      <c r="L111" s="3"/>
    </row>
    <row r="112" spans="1:12" x14ac:dyDescent="0.2">
      <c r="A112" s="204" t="s">
        <v>280</v>
      </c>
      <c r="B112" s="205" t="s">
        <v>17</v>
      </c>
      <c r="D112" s="162" t="s">
        <v>577</v>
      </c>
      <c r="E112" s="163" t="s">
        <v>578</v>
      </c>
      <c r="F112" s="3"/>
      <c r="G112" s="178" t="s">
        <v>845</v>
      </c>
      <c r="H112" s="3"/>
      <c r="I112" s="3"/>
      <c r="J112" s="127" t="str">
        <f t="shared" si="2"/>
        <v>Gutmann GmbH</v>
      </c>
      <c r="K112" s="127" t="str">
        <f t="shared" si="3"/>
        <v>AT112441</v>
      </c>
      <c r="L112" s="3"/>
    </row>
    <row r="113" spans="1:12" x14ac:dyDescent="0.2">
      <c r="A113" s="204" t="s">
        <v>152</v>
      </c>
      <c r="B113" s="205" t="s">
        <v>151</v>
      </c>
      <c r="D113" s="162" t="s">
        <v>695</v>
      </c>
      <c r="E113" s="163" t="s">
        <v>439</v>
      </c>
      <c r="F113" s="3"/>
      <c r="G113" s="178" t="s">
        <v>846</v>
      </c>
      <c r="H113" s="3"/>
      <c r="I113" s="3"/>
      <c r="J113" s="127" t="str">
        <f t="shared" si="2"/>
        <v>HALLAG Kommunal GmbH</v>
      </c>
      <c r="K113" s="127" t="str">
        <f t="shared" si="3"/>
        <v>AT504011</v>
      </c>
      <c r="L113" s="3"/>
    </row>
    <row r="114" spans="1:12" x14ac:dyDescent="0.2">
      <c r="A114" s="204" t="s">
        <v>43</v>
      </c>
      <c r="B114" s="205" t="s">
        <v>42</v>
      </c>
      <c r="D114" s="162" t="s">
        <v>1131</v>
      </c>
      <c r="E114" s="163" t="s">
        <v>381</v>
      </c>
      <c r="F114" s="3"/>
      <c r="G114" s="178" t="s">
        <v>847</v>
      </c>
      <c r="H114" s="3"/>
      <c r="I114" s="3"/>
      <c r="J114" s="127" t="str">
        <f t="shared" si="2"/>
        <v>Heinrich Polsterer &amp; Mitgesellschafter GesnbR</v>
      </c>
      <c r="K114" s="127" t="str">
        <f t="shared" si="3"/>
        <v>AT002401</v>
      </c>
      <c r="L114" s="3"/>
    </row>
    <row r="115" spans="1:12" x14ac:dyDescent="0.2">
      <c r="A115" s="204" t="s">
        <v>281</v>
      </c>
      <c r="B115" s="205" t="s">
        <v>99</v>
      </c>
      <c r="D115" s="162" t="s">
        <v>730</v>
      </c>
      <c r="E115" s="163" t="s">
        <v>466</v>
      </c>
      <c r="F115" s="3"/>
      <c r="G115" s="178" t="s">
        <v>1015</v>
      </c>
      <c r="H115" s="3"/>
      <c r="I115" s="3"/>
      <c r="J115" s="127" t="str">
        <f t="shared" si="2"/>
        <v>illwerke vkw AG</v>
      </c>
      <c r="K115" s="127" t="str">
        <f t="shared" si="3"/>
        <v>AT006001</v>
      </c>
      <c r="L115" s="3"/>
    </row>
    <row r="116" spans="1:12" x14ac:dyDescent="0.2">
      <c r="A116" s="204" t="s">
        <v>132</v>
      </c>
      <c r="B116" s="205" t="s">
        <v>131</v>
      </c>
      <c r="D116" s="162" t="s">
        <v>116</v>
      </c>
      <c r="E116" s="163" t="s">
        <v>382</v>
      </c>
      <c r="F116" s="3"/>
      <c r="G116" s="178" t="s">
        <v>1016</v>
      </c>
      <c r="H116" s="3"/>
      <c r="I116" s="3"/>
      <c r="J116" s="127" t="str">
        <f t="shared" si="2"/>
        <v>Innsbrucker Kommunalbetriebe AG</v>
      </c>
      <c r="K116" s="127" t="str">
        <f t="shared" si="3"/>
        <v>AT502011</v>
      </c>
      <c r="L116" s="3"/>
    </row>
    <row r="117" spans="1:12" x14ac:dyDescent="0.2">
      <c r="A117" s="204" t="s">
        <v>54</v>
      </c>
      <c r="B117" s="205" t="s">
        <v>53</v>
      </c>
      <c r="D117" s="162" t="s">
        <v>384</v>
      </c>
      <c r="E117" s="163" t="s">
        <v>383</v>
      </c>
      <c r="F117" s="3"/>
      <c r="G117" s="178" t="s">
        <v>1017</v>
      </c>
      <c r="H117" s="3"/>
      <c r="I117" s="3"/>
      <c r="J117" s="127" t="str">
        <f t="shared" si="2"/>
        <v>Joh. Pengg Holding Gesellschaft m.b.H.</v>
      </c>
      <c r="K117" s="127" t="str">
        <f t="shared" si="3"/>
        <v>AT008931</v>
      </c>
      <c r="L117" s="3"/>
    </row>
    <row r="118" spans="1:12" x14ac:dyDescent="0.2">
      <c r="A118" s="204" t="s">
        <v>56</v>
      </c>
      <c r="B118" s="205" t="s">
        <v>55</v>
      </c>
      <c r="D118" s="162" t="s">
        <v>658</v>
      </c>
      <c r="E118" s="163" t="s">
        <v>385</v>
      </c>
      <c r="F118" s="3"/>
      <c r="G118" s="178" t="s">
        <v>1018</v>
      </c>
      <c r="H118" s="3"/>
      <c r="I118" s="3"/>
      <c r="J118" s="127" t="str">
        <f t="shared" si="2"/>
        <v>K.u.F. Drack GmbH &amp; Co. KG</v>
      </c>
      <c r="K118" s="127" t="str">
        <f t="shared" si="3"/>
        <v>AT003521</v>
      </c>
      <c r="L118" s="3"/>
    </row>
    <row r="119" spans="1:12" x14ac:dyDescent="0.2">
      <c r="A119" s="204" t="s">
        <v>120</v>
      </c>
      <c r="B119" s="205" t="s">
        <v>119</v>
      </c>
      <c r="D119" s="162" t="s">
        <v>221</v>
      </c>
      <c r="E119" s="163" t="s">
        <v>386</v>
      </c>
      <c r="F119" s="3"/>
      <c r="G119" s="178" t="s">
        <v>848</v>
      </c>
      <c r="H119" s="3"/>
      <c r="I119" s="3"/>
      <c r="J119" s="127" t="str">
        <f t="shared" si="2"/>
        <v>KARLSTROM e.U.</v>
      </c>
      <c r="K119" s="127" t="str">
        <f t="shared" si="3"/>
        <v>AT003471</v>
      </c>
      <c r="L119" s="3"/>
    </row>
    <row r="120" spans="1:12" x14ac:dyDescent="0.2">
      <c r="A120" s="204" t="s">
        <v>225</v>
      </c>
      <c r="B120" s="205" t="s">
        <v>64</v>
      </c>
      <c r="D120" s="162" t="s">
        <v>579</v>
      </c>
      <c r="E120" s="163" t="s">
        <v>580</v>
      </c>
      <c r="F120" s="3"/>
      <c r="G120" s="178" t="s">
        <v>1019</v>
      </c>
      <c r="H120" s="3"/>
      <c r="I120" s="3"/>
      <c r="J120" s="127" t="str">
        <f t="shared" si="2"/>
        <v>KEHAG Energiehandel GmbH</v>
      </c>
      <c r="K120" s="127" t="str">
        <f t="shared" si="3"/>
        <v>AT112661</v>
      </c>
      <c r="L120" s="3"/>
    </row>
    <row r="121" spans="1:12" x14ac:dyDescent="0.2">
      <c r="A121" s="204" t="s">
        <v>449</v>
      </c>
      <c r="B121" s="205" t="s">
        <v>121</v>
      </c>
      <c r="D121" s="162" t="s">
        <v>659</v>
      </c>
      <c r="E121" s="163" t="s">
        <v>660</v>
      </c>
      <c r="F121" s="3"/>
      <c r="G121" s="178" t="s">
        <v>1020</v>
      </c>
      <c r="H121" s="3"/>
      <c r="I121" s="3"/>
      <c r="J121" s="127" t="str">
        <f t="shared" si="2"/>
        <v>KELAG Energie &amp; Wärme GmbH</v>
      </c>
      <c r="K121" s="127" t="str">
        <f t="shared" si="3"/>
        <v>AT113091</v>
      </c>
      <c r="L121" s="3"/>
    </row>
    <row r="122" spans="1:12" x14ac:dyDescent="0.2">
      <c r="A122" s="204" t="s">
        <v>213</v>
      </c>
      <c r="B122" s="205" t="s">
        <v>73</v>
      </c>
      <c r="D122" s="162" t="s">
        <v>748</v>
      </c>
      <c r="E122" s="163" t="s">
        <v>749</v>
      </c>
      <c r="F122" s="3"/>
      <c r="G122" s="178" t="s">
        <v>1021</v>
      </c>
      <c r="H122" s="3"/>
      <c r="I122" s="3"/>
      <c r="J122" s="127" t="str">
        <f t="shared" si="2"/>
        <v>KELAG Naturstrom GmbH</v>
      </c>
      <c r="K122" s="127" t="str">
        <f t="shared" si="3"/>
        <v>AT113641</v>
      </c>
      <c r="L122" s="3"/>
    </row>
    <row r="123" spans="1:12" x14ac:dyDescent="0.2">
      <c r="A123" s="204" t="s">
        <v>123</v>
      </c>
      <c r="B123" s="205" t="s">
        <v>122</v>
      </c>
      <c r="D123" s="162" t="s">
        <v>388</v>
      </c>
      <c r="E123" s="163" t="s">
        <v>387</v>
      </c>
      <c r="F123" s="3"/>
      <c r="G123" s="178" t="s">
        <v>849</v>
      </c>
      <c r="H123" s="3"/>
      <c r="I123" s="3"/>
      <c r="J123" s="127" t="str">
        <f t="shared" si="2"/>
        <v>KELAG-Kärntner Elektrizitäts-Aktiengesellschaft</v>
      </c>
      <c r="K123" s="127" t="str">
        <f t="shared" si="3"/>
        <v>AT007003</v>
      </c>
      <c r="L123" s="3"/>
    </row>
    <row r="124" spans="1:12" x14ac:dyDescent="0.2">
      <c r="A124" s="204" t="s">
        <v>104</v>
      </c>
      <c r="B124" s="205" t="s">
        <v>103</v>
      </c>
      <c r="D124" s="162" t="s">
        <v>661</v>
      </c>
      <c r="E124" s="163" t="s">
        <v>662</v>
      </c>
      <c r="F124" s="3"/>
      <c r="G124" s="178" t="s">
        <v>850</v>
      </c>
      <c r="H124" s="3"/>
      <c r="I124" s="3"/>
      <c r="J124" s="127" t="str">
        <f t="shared" si="2"/>
        <v>KELAG-Kärntner Elektrizitäts-Aktiengesellschaft Erzeuger</v>
      </c>
      <c r="K124" s="127" t="str">
        <f t="shared" si="3"/>
        <v>AT007004</v>
      </c>
      <c r="L124" s="3"/>
    </row>
    <row r="125" spans="1:12" x14ac:dyDescent="0.2">
      <c r="A125" s="204" t="s">
        <v>107</v>
      </c>
      <c r="B125" s="205" t="s">
        <v>106</v>
      </c>
      <c r="D125" s="162" t="s">
        <v>390</v>
      </c>
      <c r="E125" s="163" t="s">
        <v>389</v>
      </c>
      <c r="F125" s="3"/>
      <c r="G125" s="178" t="s">
        <v>1022</v>
      </c>
      <c r="H125" s="3"/>
      <c r="I125" s="3"/>
      <c r="J125" s="127" t="str">
        <f t="shared" si="2"/>
        <v>Kiendler GmbH</v>
      </c>
      <c r="K125" s="127" t="str">
        <f t="shared" si="3"/>
        <v>AT008631</v>
      </c>
      <c r="L125" s="3"/>
    </row>
    <row r="126" spans="1:12" x14ac:dyDescent="0.2">
      <c r="A126" s="204" t="s">
        <v>125</v>
      </c>
      <c r="B126" s="205" t="s">
        <v>124</v>
      </c>
      <c r="D126" s="162" t="s">
        <v>1132</v>
      </c>
      <c r="E126" s="163" t="s">
        <v>391</v>
      </c>
      <c r="F126" s="3"/>
      <c r="G126" s="178" t="s">
        <v>851</v>
      </c>
      <c r="H126" s="3"/>
      <c r="I126" s="3"/>
      <c r="J126" s="127" t="str">
        <f t="shared" si="2"/>
        <v>Klausbauer Wasser Kraft GesmbH &amp; Co KG</v>
      </c>
      <c r="K126" s="127" t="str">
        <f t="shared" si="3"/>
        <v>AT008251</v>
      </c>
      <c r="L126" s="3"/>
    </row>
    <row r="127" spans="1:12" x14ac:dyDescent="0.2">
      <c r="A127" s="204" t="s">
        <v>28</v>
      </c>
      <c r="B127" s="205" t="s">
        <v>27</v>
      </c>
      <c r="D127" s="162" t="s">
        <v>394</v>
      </c>
      <c r="E127" s="163" t="s">
        <v>393</v>
      </c>
      <c r="F127" s="3"/>
      <c r="G127" s="178" t="s">
        <v>1023</v>
      </c>
      <c r="H127" s="3"/>
      <c r="I127" s="3"/>
      <c r="J127" s="127" t="str">
        <f t="shared" si="2"/>
        <v>Kommunalbetriebe Hopfgarten GmbH</v>
      </c>
      <c r="K127" s="127" t="str">
        <f t="shared" si="3"/>
        <v>AT512011</v>
      </c>
      <c r="L127" s="3"/>
    </row>
    <row r="128" spans="1:12" x14ac:dyDescent="0.2">
      <c r="A128" s="204" t="s">
        <v>607</v>
      </c>
      <c r="B128" s="205" t="s">
        <v>114</v>
      </c>
      <c r="D128" s="162" t="s">
        <v>147</v>
      </c>
      <c r="E128" s="163" t="s">
        <v>395</v>
      </c>
      <c r="F128" s="3"/>
      <c r="G128" s="178" t="s">
        <v>1024</v>
      </c>
      <c r="H128" s="3"/>
      <c r="I128" s="3"/>
      <c r="J128" s="127" t="str">
        <f t="shared" si="2"/>
        <v>Kommunalbetriebe Rinn GmbH</v>
      </c>
      <c r="K128" s="127" t="str">
        <f t="shared" si="3"/>
        <v>AT535011</v>
      </c>
      <c r="L128" s="3"/>
    </row>
    <row r="129" spans="1:12" x14ac:dyDescent="0.2">
      <c r="A129" s="204" t="s">
        <v>686</v>
      </c>
      <c r="B129" s="205" t="s">
        <v>687</v>
      </c>
      <c r="D129" s="162" t="s">
        <v>663</v>
      </c>
      <c r="E129" s="163" t="s">
        <v>396</v>
      </c>
      <c r="F129" s="3"/>
      <c r="G129" s="178" t="s">
        <v>852</v>
      </c>
      <c r="H129" s="3"/>
      <c r="I129" s="3"/>
      <c r="J129" s="127" t="str">
        <f t="shared" si="2"/>
        <v>Kraftwerk Glatzing-Rüstorf eGen</v>
      </c>
      <c r="K129" s="127" t="str">
        <f t="shared" si="3"/>
        <v>AT003511</v>
      </c>
      <c r="L129" s="3"/>
    </row>
    <row r="130" spans="1:12" x14ac:dyDescent="0.2">
      <c r="A130" s="204" t="s">
        <v>226</v>
      </c>
      <c r="B130" s="205" t="s">
        <v>150</v>
      </c>
      <c r="D130" s="162" t="s">
        <v>208</v>
      </c>
      <c r="E130" s="163" t="s">
        <v>397</v>
      </c>
      <c r="F130" s="3"/>
      <c r="G130" s="178" t="s">
        <v>853</v>
      </c>
      <c r="H130" s="3"/>
      <c r="I130" s="3"/>
      <c r="J130" s="127" t="str">
        <f t="shared" si="2"/>
        <v>Kraftwerk Haim KG</v>
      </c>
      <c r="K130" s="127" t="str">
        <f t="shared" si="3"/>
        <v>AT509011</v>
      </c>
      <c r="L130" s="3"/>
    </row>
    <row r="131" spans="1:12" x14ac:dyDescent="0.2">
      <c r="A131" s="204" t="s">
        <v>227</v>
      </c>
      <c r="B131" s="205" t="s">
        <v>144</v>
      </c>
      <c r="D131" s="162" t="s">
        <v>642</v>
      </c>
      <c r="E131" s="163" t="s">
        <v>643</v>
      </c>
      <c r="F131" s="3"/>
      <c r="G131" s="178" t="s">
        <v>854</v>
      </c>
      <c r="H131" s="3"/>
      <c r="I131" s="3"/>
      <c r="J131" s="127" t="str">
        <f t="shared" si="2"/>
        <v>Kraut E-Werk KG</v>
      </c>
      <c r="K131" s="127" t="str">
        <f t="shared" si="3"/>
        <v>AT110661</v>
      </c>
      <c r="L131" s="3"/>
    </row>
    <row r="132" spans="1:12" x14ac:dyDescent="0.2">
      <c r="A132" s="204" t="s">
        <v>274</v>
      </c>
      <c r="B132" s="205" t="s">
        <v>175</v>
      </c>
      <c r="D132" s="162" t="s">
        <v>581</v>
      </c>
      <c r="E132" s="163" t="s">
        <v>582</v>
      </c>
      <c r="F132" s="3"/>
      <c r="G132" s="178" t="s">
        <v>855</v>
      </c>
      <c r="H132" s="3"/>
      <c r="I132" s="3"/>
      <c r="J132" s="127" t="str">
        <f t="shared" si="2"/>
        <v>LCG Energy GmbH</v>
      </c>
      <c r="K132" s="127" t="str">
        <f t="shared" si="3"/>
        <v>AT112221</v>
      </c>
      <c r="L132" s="3"/>
    </row>
    <row r="133" spans="1:12" x14ac:dyDescent="0.2">
      <c r="A133" s="204" t="s">
        <v>608</v>
      </c>
      <c r="B133" s="205" t="s">
        <v>108</v>
      </c>
      <c r="D133" s="162" t="s">
        <v>76</v>
      </c>
      <c r="E133" s="163" t="s">
        <v>400</v>
      </c>
      <c r="F133" s="3"/>
      <c r="G133" s="178" t="s">
        <v>1025</v>
      </c>
      <c r="H133" s="3"/>
      <c r="I133" s="3"/>
      <c r="J133" s="127" t="str">
        <f t="shared" si="2"/>
        <v>Licht- und Kraftstromvertrieb der Gemeinde Opponitz</v>
      </c>
      <c r="K133" s="127" t="str">
        <f t="shared" si="3"/>
        <v>AT002301</v>
      </c>
      <c r="L133" s="3"/>
    </row>
    <row r="134" spans="1:12" x14ac:dyDescent="0.2">
      <c r="A134" s="204"/>
      <c r="B134" s="206"/>
      <c r="D134" s="162" t="s">
        <v>664</v>
      </c>
      <c r="E134" s="163" t="s">
        <v>399</v>
      </c>
      <c r="F134" s="3"/>
      <c r="G134" s="178" t="s">
        <v>856</v>
      </c>
      <c r="H134" s="3"/>
      <c r="I134" s="3"/>
      <c r="J134" s="127" t="str">
        <f t="shared" si="2"/>
        <v>Licht- und Kraftstromvertrieb der Marktgemeinde Göstling an der Ybbs</v>
      </c>
      <c r="K134" s="127" t="str">
        <f t="shared" si="3"/>
        <v>AT002121</v>
      </c>
      <c r="L134" s="3"/>
    </row>
    <row r="135" spans="1:12" x14ac:dyDescent="0.2">
      <c r="A135" s="204"/>
      <c r="B135" s="206"/>
      <c r="D135" s="162" t="s">
        <v>209</v>
      </c>
      <c r="E135" s="163" t="s">
        <v>401</v>
      </c>
      <c r="F135" s="3"/>
      <c r="G135" s="178" t="s">
        <v>1026</v>
      </c>
      <c r="H135" s="3"/>
      <c r="I135" s="3"/>
      <c r="J135" s="127" t="str">
        <f t="shared" si="2"/>
        <v>Licht- und Kraftvertrieb der Gemeinde Hollenstein an der Ybbs</v>
      </c>
      <c r="K135" s="127" t="str">
        <f t="shared" si="3"/>
        <v>AT002131</v>
      </c>
      <c r="L135" s="3"/>
    </row>
    <row r="136" spans="1:12" x14ac:dyDescent="0.2">
      <c r="A136" s="204"/>
      <c r="B136" s="206"/>
      <c r="D136" s="162" t="s">
        <v>684</v>
      </c>
      <c r="E136" s="163" t="s">
        <v>402</v>
      </c>
      <c r="F136" s="3"/>
      <c r="G136" s="178" t="s">
        <v>1027</v>
      </c>
      <c r="H136" s="3"/>
      <c r="I136" s="3"/>
      <c r="J136" s="127" t="str">
        <f t="shared" si="2"/>
        <v>Lichtgenossenschaft Neukirchen eGen</v>
      </c>
      <c r="K136" s="127" t="str">
        <f t="shared" si="3"/>
        <v>AT004121</v>
      </c>
      <c r="L136" s="3"/>
    </row>
    <row r="137" spans="1:12" x14ac:dyDescent="0.2">
      <c r="A137" s="204"/>
      <c r="B137" s="206"/>
      <c r="D137" s="162" t="s">
        <v>665</v>
      </c>
      <c r="E137" s="163" t="s">
        <v>666</v>
      </c>
      <c r="F137" s="3"/>
      <c r="G137" s="178" t="s">
        <v>857</v>
      </c>
      <c r="H137" s="3"/>
      <c r="I137" s="3"/>
      <c r="J137" s="127" t="str">
        <f t="shared" si="2"/>
        <v>Linz Öko - EnergievertriebsGmbH</v>
      </c>
      <c r="K137" s="127" t="str">
        <f t="shared" si="3"/>
        <v>AT003106</v>
      </c>
      <c r="L137" s="3"/>
    </row>
    <row r="138" spans="1:12" x14ac:dyDescent="0.2">
      <c r="A138" s="204"/>
      <c r="B138" s="206"/>
      <c r="D138" s="162" t="s">
        <v>667</v>
      </c>
      <c r="E138" s="163" t="s">
        <v>668</v>
      </c>
      <c r="F138" s="3"/>
      <c r="G138" s="178" t="s">
        <v>1028</v>
      </c>
      <c r="H138" s="3"/>
      <c r="I138" s="3"/>
      <c r="J138" s="127" t="str">
        <f t="shared" si="2"/>
        <v>LINZ STROM GAS WÄRME GmbH</v>
      </c>
      <c r="K138" s="127" t="str">
        <f t="shared" si="3"/>
        <v>AT003104</v>
      </c>
      <c r="L138" s="3"/>
    </row>
    <row r="139" spans="1:12" x14ac:dyDescent="0.2">
      <c r="A139" s="204"/>
      <c r="B139" s="206"/>
      <c r="D139" s="162" t="s">
        <v>756</v>
      </c>
      <c r="E139" s="163" t="s">
        <v>403</v>
      </c>
      <c r="F139" s="3"/>
      <c r="G139" s="178" t="s">
        <v>858</v>
      </c>
      <c r="H139" s="3"/>
      <c r="I139" s="3"/>
      <c r="J139" s="127" t="str">
        <f t="shared" si="2"/>
        <v>Linz Strom Vertrieb GmbH &amp; Co KG</v>
      </c>
      <c r="K139" s="127" t="str">
        <f t="shared" si="3"/>
        <v>AT003101</v>
      </c>
      <c r="L139" s="3"/>
    </row>
    <row r="140" spans="1:12" x14ac:dyDescent="0.2">
      <c r="A140" s="204"/>
      <c r="B140" s="206"/>
      <c r="D140" s="162" t="s">
        <v>217</v>
      </c>
      <c r="E140" s="163" t="s">
        <v>405</v>
      </c>
      <c r="F140" s="3"/>
      <c r="G140" s="178" t="s">
        <v>859</v>
      </c>
      <c r="H140" s="3"/>
      <c r="I140" s="3"/>
      <c r="J140" s="127" t="str">
        <f t="shared" ref="J140:J203" si="4">IF(D140&lt;&gt;"",IF($E$6="Firmenname",D140,E140),"")</f>
        <v>Mag. Engelbert Tassotti</v>
      </c>
      <c r="K140" s="127" t="str">
        <f t="shared" ref="K140:K203" si="5">IF(E140&lt;&gt;"",IF($E$6="Firmenname",E140,D140),"")</f>
        <v>AT008991</v>
      </c>
      <c r="L140" s="3"/>
    </row>
    <row r="141" spans="1:12" x14ac:dyDescent="0.2">
      <c r="A141" s="204"/>
      <c r="B141" s="206"/>
      <c r="D141" s="162" t="s">
        <v>583</v>
      </c>
      <c r="E141" s="163" t="s">
        <v>584</v>
      </c>
      <c r="F141" s="3"/>
      <c r="G141" s="178" t="s">
        <v>860</v>
      </c>
      <c r="H141" s="3"/>
      <c r="I141" s="3"/>
      <c r="J141" s="127" t="str">
        <f t="shared" si="4"/>
        <v>Maingau Energie GmbH</v>
      </c>
      <c r="K141" s="127" t="str">
        <f t="shared" si="5"/>
        <v>AT112681</v>
      </c>
      <c r="L141" s="3"/>
    </row>
    <row r="142" spans="1:12" x14ac:dyDescent="0.2">
      <c r="A142" s="204"/>
      <c r="B142" s="206"/>
      <c r="D142" s="162" t="s">
        <v>35</v>
      </c>
      <c r="E142" s="163" t="s">
        <v>406</v>
      </c>
      <c r="G142" s="178" t="s">
        <v>1029</v>
      </c>
      <c r="J142" s="127" t="str">
        <f t="shared" si="4"/>
        <v>Marktgemeinde Neumarkt Versorgungsbetriebsges.m.b.H.</v>
      </c>
      <c r="K142" s="127" t="str">
        <f t="shared" si="5"/>
        <v>AT008421</v>
      </c>
    </row>
    <row r="143" spans="1:12" x14ac:dyDescent="0.2">
      <c r="A143" s="204"/>
      <c r="B143" s="206"/>
      <c r="D143" s="162" t="s">
        <v>408</v>
      </c>
      <c r="E143" s="163" t="s">
        <v>407</v>
      </c>
      <c r="G143" s="178" t="s">
        <v>861</v>
      </c>
      <c r="J143" s="127" t="str">
        <f t="shared" si="4"/>
        <v>MAXENERGY Austria Handels GmbH</v>
      </c>
      <c r="K143" s="127" t="str">
        <f t="shared" si="5"/>
        <v>AT110861</v>
      </c>
    </row>
    <row r="144" spans="1:12" x14ac:dyDescent="0.2">
      <c r="A144" s="204"/>
      <c r="B144" s="206"/>
      <c r="D144" s="162" t="s">
        <v>585</v>
      </c>
      <c r="E144" s="163" t="s">
        <v>586</v>
      </c>
      <c r="G144" s="178" t="s">
        <v>1030</v>
      </c>
      <c r="J144" s="127" t="str">
        <f t="shared" si="4"/>
        <v>McStrom GmbH</v>
      </c>
      <c r="K144" s="127" t="str">
        <f t="shared" si="5"/>
        <v>AT112350</v>
      </c>
    </row>
    <row r="145" spans="1:11" x14ac:dyDescent="0.2">
      <c r="A145" s="204"/>
      <c r="B145" s="206"/>
      <c r="D145" s="162" t="s">
        <v>587</v>
      </c>
      <c r="E145" s="163" t="s">
        <v>588</v>
      </c>
      <c r="G145" s="178" t="s">
        <v>1031</v>
      </c>
      <c r="J145" s="127" t="str">
        <f t="shared" si="4"/>
        <v>MeinAlpenStrom GmbH</v>
      </c>
      <c r="K145" s="127" t="str">
        <f t="shared" si="5"/>
        <v>AT112040</v>
      </c>
    </row>
    <row r="146" spans="1:11" x14ac:dyDescent="0.2">
      <c r="A146" s="204"/>
      <c r="B146" s="206"/>
      <c r="D146" s="162" t="s">
        <v>750</v>
      </c>
      <c r="E146" s="163" t="s">
        <v>751</v>
      </c>
      <c r="G146" s="178" t="s">
        <v>862</v>
      </c>
      <c r="J146" s="127" t="str">
        <f t="shared" si="4"/>
        <v>MFGK Austria GmbH</v>
      </c>
      <c r="K146" s="127" t="str">
        <f t="shared" si="5"/>
        <v>AT113801</v>
      </c>
    </row>
    <row r="147" spans="1:11" x14ac:dyDescent="0.2">
      <c r="A147" s="204"/>
      <c r="B147" s="206"/>
      <c r="D147" s="162" t="s">
        <v>669</v>
      </c>
      <c r="E147" s="163" t="s">
        <v>409</v>
      </c>
      <c r="G147" s="178" t="s">
        <v>863</v>
      </c>
      <c r="J147" s="127" t="str">
        <f t="shared" si="4"/>
        <v>Montafonerbahn Aktiengesellschaft</v>
      </c>
      <c r="K147" s="127" t="str">
        <f t="shared" si="5"/>
        <v>AT643211</v>
      </c>
    </row>
    <row r="148" spans="1:11" x14ac:dyDescent="0.2">
      <c r="A148" s="204"/>
      <c r="B148" s="206"/>
      <c r="D148" s="162" t="s">
        <v>589</v>
      </c>
      <c r="E148" s="163" t="s">
        <v>590</v>
      </c>
      <c r="G148" s="178" t="s">
        <v>1032</v>
      </c>
      <c r="J148" s="127" t="str">
        <f t="shared" si="4"/>
        <v>MONTANA Energie-Handel AT GmbH</v>
      </c>
      <c r="K148" s="127" t="str">
        <f t="shared" si="5"/>
        <v>AT112151</v>
      </c>
    </row>
    <row r="149" spans="1:11" x14ac:dyDescent="0.2">
      <c r="A149" s="204"/>
      <c r="B149" s="206"/>
      <c r="D149" s="162" t="s">
        <v>670</v>
      </c>
      <c r="E149" s="163" t="s">
        <v>410</v>
      </c>
      <c r="G149" s="178" t="s">
        <v>1033</v>
      </c>
      <c r="J149" s="127" t="str">
        <f t="shared" si="4"/>
        <v>Murauer Stadtwerke Gesellschaft m.b.H.</v>
      </c>
      <c r="K149" s="127" t="str">
        <f t="shared" si="5"/>
        <v>AT008431</v>
      </c>
    </row>
    <row r="150" spans="1:11" x14ac:dyDescent="0.2">
      <c r="A150" s="204"/>
      <c r="B150" s="206"/>
      <c r="D150" s="162" t="s">
        <v>412</v>
      </c>
      <c r="E150" s="163" t="s">
        <v>411</v>
      </c>
      <c r="G150" s="178" t="s">
        <v>1034</v>
      </c>
      <c r="J150" s="127" t="str">
        <f t="shared" si="4"/>
        <v>MyElectric Energievertriebs- und -dienstleistungs GmbH</v>
      </c>
      <c r="K150" s="127" t="str">
        <f t="shared" si="5"/>
        <v>AT071000</v>
      </c>
    </row>
    <row r="151" spans="1:11" x14ac:dyDescent="0.2">
      <c r="A151" s="204"/>
      <c r="B151" s="206"/>
      <c r="D151" s="162" t="s">
        <v>414</v>
      </c>
      <c r="E151" s="163" t="s">
        <v>413</v>
      </c>
      <c r="G151" s="178" t="s">
        <v>1035</v>
      </c>
      <c r="J151" s="127" t="str">
        <f t="shared" si="4"/>
        <v>Naturkraft Energievertriebsgesellschaft m.b.H.</v>
      </c>
      <c r="K151" s="127" t="str">
        <f t="shared" si="5"/>
        <v>AT011002</v>
      </c>
    </row>
    <row r="152" spans="1:11" x14ac:dyDescent="0.2">
      <c r="A152" s="204"/>
      <c r="B152" s="206"/>
      <c r="D152" s="162" t="s">
        <v>752</v>
      </c>
      <c r="E152" s="163" t="s">
        <v>753</v>
      </c>
      <c r="G152" s="178" t="s">
        <v>1036</v>
      </c>
      <c r="J152" s="127" t="str">
        <f t="shared" si="4"/>
        <v>Naturkraft Energievertriebsgesellschaft m.b.H. (2)</v>
      </c>
      <c r="K152" s="127" t="str">
        <f t="shared" si="5"/>
        <v>AT110321</v>
      </c>
    </row>
    <row r="153" spans="1:11" x14ac:dyDescent="0.2">
      <c r="A153" s="204"/>
      <c r="B153" s="206"/>
      <c r="D153" s="162" t="s">
        <v>671</v>
      </c>
      <c r="E153" s="163" t="s">
        <v>672</v>
      </c>
      <c r="G153" s="178" t="s">
        <v>1037</v>
      </c>
      <c r="J153" s="127" t="str">
        <f t="shared" si="4"/>
        <v>Naturkraft Energievertriebsgesellschaft m.b.H. Erzeugung</v>
      </c>
      <c r="K153" s="127" t="str">
        <f t="shared" si="5"/>
        <v>AT011010</v>
      </c>
    </row>
    <row r="154" spans="1:11" x14ac:dyDescent="0.2">
      <c r="A154" s="204"/>
      <c r="B154" s="206"/>
      <c r="D154" s="162" t="s">
        <v>701</v>
      </c>
      <c r="E154" s="163" t="s">
        <v>702</v>
      </c>
      <c r="G154" s="178" t="s">
        <v>864</v>
      </c>
      <c r="J154" s="127" t="str">
        <f t="shared" si="4"/>
        <v>Naturkraft Energievertriebsgesellschaft m.b.H. GK</v>
      </c>
      <c r="K154" s="127" t="str">
        <f t="shared" si="5"/>
        <v>AT112981</v>
      </c>
    </row>
    <row r="155" spans="1:11" x14ac:dyDescent="0.2">
      <c r="A155" s="204"/>
      <c r="B155" s="206"/>
      <c r="D155" s="162" t="s">
        <v>703</v>
      </c>
      <c r="E155" s="163" t="s">
        <v>704</v>
      </c>
      <c r="G155" s="178" t="s">
        <v>865</v>
      </c>
      <c r="J155" s="127" t="str">
        <f t="shared" si="4"/>
        <v>Naturkraft Energievertriebsgesellschaft m.b.H. PV</v>
      </c>
      <c r="K155" s="127" t="str">
        <f t="shared" si="5"/>
        <v>AT113131</v>
      </c>
    </row>
    <row r="156" spans="1:11" x14ac:dyDescent="0.2">
      <c r="A156" s="204"/>
      <c r="B156" s="206"/>
      <c r="D156" s="162" t="s">
        <v>416</v>
      </c>
      <c r="E156" s="163" t="s">
        <v>673</v>
      </c>
      <c r="G156" s="178" t="s">
        <v>866</v>
      </c>
      <c r="J156" s="127" t="str">
        <f t="shared" si="4"/>
        <v>ÖBB-Infrastruktur Aktiengesellschaft</v>
      </c>
      <c r="K156" s="127" t="str">
        <f t="shared" si="5"/>
        <v>AT009994</v>
      </c>
    </row>
    <row r="157" spans="1:11" x14ac:dyDescent="0.2">
      <c r="A157" s="204"/>
      <c r="B157" s="206"/>
      <c r="D157" s="162" t="s">
        <v>674</v>
      </c>
      <c r="E157" s="163" t="s">
        <v>415</v>
      </c>
      <c r="G157" s="178" t="s">
        <v>867</v>
      </c>
      <c r="J157" s="127" t="str">
        <f t="shared" si="4"/>
        <v>ÖBB-Infrastruktur Aktiengesellschaft Bahnstrom</v>
      </c>
      <c r="K157" s="127" t="str">
        <f t="shared" si="5"/>
        <v>AT009992</v>
      </c>
    </row>
    <row r="158" spans="1:11" x14ac:dyDescent="0.2">
      <c r="A158" s="204"/>
      <c r="B158" s="206"/>
      <c r="D158" s="162" t="s">
        <v>418</v>
      </c>
      <c r="E158" s="163" t="s">
        <v>417</v>
      </c>
      <c r="G158" s="178" t="s">
        <v>1038</v>
      </c>
      <c r="J158" s="127" t="str">
        <f t="shared" si="4"/>
        <v>oekostrom GmbH für Vertrieb, Planung und Energiedienstleistungen</v>
      </c>
      <c r="K158" s="127" t="str">
        <f t="shared" si="5"/>
        <v>AT061001</v>
      </c>
    </row>
    <row r="159" spans="1:11" x14ac:dyDescent="0.2">
      <c r="A159" s="204"/>
      <c r="B159" s="206"/>
      <c r="D159" s="162" t="s">
        <v>1133</v>
      </c>
      <c r="E159" s="163" t="s">
        <v>1134</v>
      </c>
      <c r="G159" s="178" t="s">
        <v>1039</v>
      </c>
      <c r="J159" s="127" t="str">
        <f t="shared" si="4"/>
        <v>OeMAG</v>
      </c>
      <c r="K159" s="127" t="str">
        <f t="shared" si="5"/>
        <v>AT000005</v>
      </c>
    </row>
    <row r="160" spans="1:11" x14ac:dyDescent="0.2">
      <c r="A160" s="204"/>
      <c r="B160" s="206"/>
      <c r="D160" s="162" t="s">
        <v>1135</v>
      </c>
      <c r="E160" s="163" t="s">
        <v>1136</v>
      </c>
      <c r="G160" s="178" t="s">
        <v>1040</v>
      </c>
      <c r="J160" s="127" t="str">
        <f t="shared" si="4"/>
        <v>OeMAG Abwicklungsstelle für Ökostrom AG</v>
      </c>
      <c r="K160" s="127" t="str">
        <f t="shared" si="5"/>
        <v>AT113820</v>
      </c>
    </row>
    <row r="161" spans="1:11" x14ac:dyDescent="0.2">
      <c r="A161" s="204"/>
      <c r="B161" s="206"/>
      <c r="D161" s="162" t="s">
        <v>675</v>
      </c>
      <c r="E161" s="163" t="s">
        <v>459</v>
      </c>
      <c r="G161" s="178" t="s">
        <v>1041</v>
      </c>
      <c r="J161" s="127" t="str">
        <f t="shared" si="4"/>
        <v>Ökoenergie Tirol GmbH</v>
      </c>
      <c r="K161" s="127" t="str">
        <f t="shared" si="5"/>
        <v>AT571011</v>
      </c>
    </row>
    <row r="162" spans="1:11" x14ac:dyDescent="0.2">
      <c r="A162" s="204"/>
      <c r="B162" s="206"/>
      <c r="D162" s="162" t="s">
        <v>591</v>
      </c>
      <c r="E162" s="163" t="s">
        <v>592</v>
      </c>
      <c r="G162" s="178" t="s">
        <v>868</v>
      </c>
      <c r="J162" s="127" t="str">
        <f t="shared" si="4"/>
        <v>Österreichisch-Bayerische Kraftwerke AG</v>
      </c>
      <c r="K162" s="127" t="str">
        <f t="shared" si="5"/>
        <v>AT000401</v>
      </c>
    </row>
    <row r="163" spans="1:11" x14ac:dyDescent="0.2">
      <c r="A163" s="204"/>
      <c r="B163" s="206"/>
      <c r="D163" s="162" t="s">
        <v>420</v>
      </c>
      <c r="E163" s="163" t="s">
        <v>419</v>
      </c>
      <c r="G163" s="178" t="s">
        <v>869</v>
      </c>
      <c r="J163" s="127" t="str">
        <f t="shared" si="4"/>
        <v>Plövner Schmiede GesmbH</v>
      </c>
      <c r="K163" s="127" t="str">
        <f t="shared" si="5"/>
        <v>AT576011</v>
      </c>
    </row>
    <row r="164" spans="1:11" x14ac:dyDescent="0.2">
      <c r="A164" s="204"/>
      <c r="B164" s="206"/>
      <c r="D164" s="162" t="s">
        <v>731</v>
      </c>
      <c r="E164" s="163" t="s">
        <v>404</v>
      </c>
      <c r="G164" s="178" t="s">
        <v>1042</v>
      </c>
      <c r="J164" s="127" t="str">
        <f t="shared" si="4"/>
        <v>Polsterer Kerres Ruttin Holding GmbH</v>
      </c>
      <c r="K164" s="127" t="str">
        <f t="shared" si="5"/>
        <v>AT002271</v>
      </c>
    </row>
    <row r="165" spans="1:11" x14ac:dyDescent="0.2">
      <c r="A165" s="204"/>
      <c r="B165" s="206"/>
      <c r="D165" s="162" t="s">
        <v>705</v>
      </c>
      <c r="E165" s="163" t="s">
        <v>706</v>
      </c>
      <c r="G165" s="178" t="s">
        <v>1043</v>
      </c>
      <c r="J165" s="127" t="str">
        <f t="shared" si="4"/>
        <v>redgas GmbH</v>
      </c>
      <c r="K165" s="127" t="str">
        <f t="shared" si="5"/>
        <v>AT113191</v>
      </c>
    </row>
    <row r="166" spans="1:11" x14ac:dyDescent="0.2">
      <c r="A166" s="204"/>
      <c r="B166" s="206"/>
      <c r="D166" s="162" t="s">
        <v>422</v>
      </c>
      <c r="E166" s="163" t="s">
        <v>421</v>
      </c>
      <c r="G166" s="178" t="s">
        <v>870</v>
      </c>
      <c r="J166" s="127" t="str">
        <f t="shared" si="4"/>
        <v>Reinisch Ingrid E-Werk</v>
      </c>
      <c r="K166" s="127" t="str">
        <f t="shared" si="5"/>
        <v>AT581011</v>
      </c>
    </row>
    <row r="167" spans="1:11" x14ac:dyDescent="0.2">
      <c r="A167" s="204"/>
      <c r="B167" s="206"/>
      <c r="D167" s="162" t="s">
        <v>89</v>
      </c>
      <c r="E167" s="163" t="s">
        <v>423</v>
      </c>
      <c r="G167" s="178" t="s">
        <v>1044</v>
      </c>
      <c r="J167" s="127" t="str">
        <f t="shared" si="4"/>
        <v>Revertera'sches Elektrizitätswerk</v>
      </c>
      <c r="K167" s="127" t="str">
        <f t="shared" si="5"/>
        <v>AT003541</v>
      </c>
    </row>
    <row r="168" spans="1:11" x14ac:dyDescent="0.2">
      <c r="A168" s="204"/>
      <c r="B168" s="206"/>
      <c r="D168" s="162" t="s">
        <v>593</v>
      </c>
      <c r="E168" s="163" t="s">
        <v>594</v>
      </c>
      <c r="G168" s="178" t="s">
        <v>1045</v>
      </c>
      <c r="J168" s="127" t="str">
        <f t="shared" si="4"/>
        <v>RhönEnergie Fulda GmbH</v>
      </c>
      <c r="K168" s="127" t="str">
        <f t="shared" si="5"/>
        <v>AT112821</v>
      </c>
    </row>
    <row r="169" spans="1:11" x14ac:dyDescent="0.2">
      <c r="A169" s="204"/>
      <c r="B169" s="206"/>
      <c r="D169" s="162" t="s">
        <v>425</v>
      </c>
      <c r="E169" s="163" t="s">
        <v>424</v>
      </c>
      <c r="G169" s="178" t="s">
        <v>871</v>
      </c>
      <c r="J169" s="127" t="str">
        <f t="shared" si="4"/>
        <v>Salzburg AG für Energie, Verkehr und Telekommunikation</v>
      </c>
      <c r="K169" s="127" t="str">
        <f t="shared" si="5"/>
        <v>AT004002</v>
      </c>
    </row>
    <row r="170" spans="1:11" x14ac:dyDescent="0.2">
      <c r="A170" s="204"/>
      <c r="B170" s="206"/>
      <c r="D170" s="162" t="s">
        <v>676</v>
      </c>
      <c r="E170" s="163" t="s">
        <v>677</v>
      </c>
      <c r="G170" s="178" t="s">
        <v>1046</v>
      </c>
      <c r="J170" s="127" t="str">
        <f t="shared" si="4"/>
        <v>Salzburg AG für Energie, Verkehr und Telekommunikation (SBGM)</v>
      </c>
      <c r="K170" s="127" t="str">
        <f t="shared" si="5"/>
        <v>AT004005</v>
      </c>
    </row>
    <row r="171" spans="1:11" x14ac:dyDescent="0.2">
      <c r="D171" s="162" t="s">
        <v>427</v>
      </c>
      <c r="E171" s="163" t="s">
        <v>426</v>
      </c>
      <c r="G171" s="178" t="s">
        <v>1047</v>
      </c>
      <c r="J171" s="127" t="str">
        <f t="shared" si="4"/>
        <v>Salzburg Ökoenergie GmbH</v>
      </c>
      <c r="K171" s="127" t="str">
        <f t="shared" si="5"/>
        <v>AT004007</v>
      </c>
    </row>
    <row r="172" spans="1:11" x14ac:dyDescent="0.2">
      <c r="D172" s="162" t="s">
        <v>429</v>
      </c>
      <c r="E172" s="163" t="s">
        <v>428</v>
      </c>
      <c r="G172" s="178" t="s">
        <v>1048</v>
      </c>
      <c r="J172" s="127" t="str">
        <f t="shared" si="4"/>
        <v>schlaustrom GmbH</v>
      </c>
      <c r="K172" s="127" t="str">
        <f t="shared" si="5"/>
        <v>AT110341</v>
      </c>
    </row>
    <row r="173" spans="1:11" x14ac:dyDescent="0.2">
      <c r="D173" s="162" t="s">
        <v>1138</v>
      </c>
      <c r="E173" s="163" t="s">
        <v>1139</v>
      </c>
      <c r="G173" s="178" t="s">
        <v>1049</v>
      </c>
      <c r="J173" s="127" t="str">
        <f t="shared" si="4"/>
        <v>schlau-pv GmbH</v>
      </c>
      <c r="K173" s="127" t="str">
        <f t="shared" si="5"/>
        <v>AT113901</v>
      </c>
    </row>
    <row r="174" spans="1:11" x14ac:dyDescent="0.2">
      <c r="D174" s="162" t="s">
        <v>732</v>
      </c>
      <c r="E174" s="163" t="s">
        <v>733</v>
      </c>
      <c r="G174" s="178" t="s">
        <v>872</v>
      </c>
      <c r="J174" s="127" t="str">
        <f t="shared" si="4"/>
        <v>Scholt Energy Control GmbH</v>
      </c>
      <c r="K174" s="127" t="str">
        <f t="shared" si="5"/>
        <v>AT113571</v>
      </c>
    </row>
    <row r="175" spans="1:11" x14ac:dyDescent="0.2">
      <c r="D175" s="162" t="s">
        <v>279</v>
      </c>
      <c r="E175" s="163" t="s">
        <v>430</v>
      </c>
      <c r="G175" s="178" t="s">
        <v>1050</v>
      </c>
      <c r="J175" s="127" t="str">
        <f t="shared" si="4"/>
        <v>Schwarz, Wagendorffer &amp; Co. Elektrizitätswerk GmbH</v>
      </c>
      <c r="K175" s="127" t="str">
        <f t="shared" si="5"/>
        <v>AT008851</v>
      </c>
    </row>
    <row r="176" spans="1:11" x14ac:dyDescent="0.2">
      <c r="D176" s="162" t="s">
        <v>432</v>
      </c>
      <c r="E176" s="163" t="s">
        <v>431</v>
      </c>
      <c r="G176" s="178" t="s">
        <v>1051</v>
      </c>
      <c r="J176" s="127" t="str">
        <f t="shared" si="4"/>
        <v>Solar Graz GmbH</v>
      </c>
      <c r="K176" s="127" t="str">
        <f t="shared" si="5"/>
        <v>AT110361</v>
      </c>
    </row>
    <row r="177" spans="4:11" x14ac:dyDescent="0.2">
      <c r="D177" s="162" t="s">
        <v>678</v>
      </c>
      <c r="E177" s="163" t="s">
        <v>679</v>
      </c>
      <c r="G177" s="178" t="s">
        <v>873</v>
      </c>
      <c r="J177" s="127" t="str">
        <f t="shared" si="4"/>
        <v>Spotty Smart Energy Partner GmbH</v>
      </c>
      <c r="K177" s="127" t="str">
        <f t="shared" si="5"/>
        <v>AT113041</v>
      </c>
    </row>
    <row r="178" spans="4:11" x14ac:dyDescent="0.2">
      <c r="D178" s="162" t="s">
        <v>212</v>
      </c>
      <c r="E178" s="163" t="s">
        <v>433</v>
      </c>
      <c r="G178" s="178" t="s">
        <v>874</v>
      </c>
      <c r="J178" s="127" t="str">
        <f t="shared" si="4"/>
        <v>Stadtbetriebe Mariazell Ges.m.b.H.</v>
      </c>
      <c r="K178" s="127" t="str">
        <f t="shared" si="5"/>
        <v>AT008441</v>
      </c>
    </row>
    <row r="179" spans="4:11" x14ac:dyDescent="0.2">
      <c r="D179" s="162" t="s">
        <v>91</v>
      </c>
      <c r="E179" s="163" t="s">
        <v>434</v>
      </c>
      <c r="G179" s="178" t="s">
        <v>875</v>
      </c>
      <c r="J179" s="127" t="str">
        <f t="shared" si="4"/>
        <v>Städtische Betriebe Rottenmann GmbH</v>
      </c>
      <c r="K179" s="127" t="str">
        <f t="shared" si="5"/>
        <v>AT008351</v>
      </c>
    </row>
    <row r="180" spans="4:11" x14ac:dyDescent="0.2">
      <c r="D180" s="162" t="s">
        <v>1137</v>
      </c>
      <c r="E180" s="163" t="s">
        <v>435</v>
      </c>
      <c r="G180" s="178" t="s">
        <v>1052</v>
      </c>
      <c r="J180" s="127" t="str">
        <f t="shared" si="4"/>
        <v>Stadtwerke Amstetten GmbH</v>
      </c>
      <c r="K180" s="127" t="str">
        <f t="shared" si="5"/>
        <v>AT002111</v>
      </c>
    </row>
    <row r="181" spans="4:11" x14ac:dyDescent="0.2">
      <c r="D181" s="162" t="s">
        <v>707</v>
      </c>
      <c r="E181" s="163" t="s">
        <v>708</v>
      </c>
      <c r="G181" s="178" t="s">
        <v>876</v>
      </c>
      <c r="J181" s="127" t="str">
        <f t="shared" si="4"/>
        <v>Stadtwerke Augsburg Energie GmbH</v>
      </c>
      <c r="K181" s="127" t="str">
        <f t="shared" si="5"/>
        <v>AT113201</v>
      </c>
    </row>
    <row r="182" spans="4:11" x14ac:dyDescent="0.2">
      <c r="D182" s="162" t="s">
        <v>280</v>
      </c>
      <c r="E182" s="163" t="s">
        <v>436</v>
      </c>
      <c r="G182" s="178" t="s">
        <v>1053</v>
      </c>
      <c r="J182" s="127" t="str">
        <f t="shared" si="4"/>
        <v>Stadtwerke Bruck an der Mur GmbH</v>
      </c>
      <c r="K182" s="127" t="str">
        <f t="shared" si="5"/>
        <v>AT008141</v>
      </c>
    </row>
    <row r="183" spans="4:11" x14ac:dyDescent="0.2">
      <c r="D183" s="162" t="s">
        <v>152</v>
      </c>
      <c r="E183" s="163" t="s">
        <v>437</v>
      </c>
      <c r="G183" s="178" t="s">
        <v>1054</v>
      </c>
      <c r="J183" s="127" t="str">
        <f t="shared" si="4"/>
        <v>Stadtwerke Feldkirch</v>
      </c>
      <c r="K183" s="127" t="str">
        <f t="shared" si="5"/>
        <v>AT641211</v>
      </c>
    </row>
    <row r="184" spans="4:11" x14ac:dyDescent="0.2">
      <c r="D184" s="162" t="s">
        <v>43</v>
      </c>
      <c r="E184" s="163" t="s">
        <v>438</v>
      </c>
      <c r="G184" s="178" t="s">
        <v>877</v>
      </c>
      <c r="J184" s="127" t="str">
        <f t="shared" si="4"/>
        <v>Stadtwerke Fürstenfeld GmbH</v>
      </c>
      <c r="K184" s="127" t="str">
        <f t="shared" si="5"/>
        <v>AT008151</v>
      </c>
    </row>
    <row r="185" spans="4:11" x14ac:dyDescent="0.2">
      <c r="D185" s="162" t="s">
        <v>281</v>
      </c>
      <c r="E185" s="163" t="s">
        <v>440</v>
      </c>
      <c r="G185" s="178" t="s">
        <v>878</v>
      </c>
      <c r="J185" s="127" t="str">
        <f t="shared" si="4"/>
        <v>Stadtwerke Hartberg Energieversorgungs GmbH</v>
      </c>
      <c r="K185" s="127" t="str">
        <f t="shared" si="5"/>
        <v>AT008471</v>
      </c>
    </row>
    <row r="186" spans="4:11" x14ac:dyDescent="0.2">
      <c r="D186" s="162" t="s">
        <v>132</v>
      </c>
      <c r="E186" s="163" t="s">
        <v>441</v>
      </c>
      <c r="G186" s="178" t="s">
        <v>1055</v>
      </c>
      <c r="J186" s="127" t="str">
        <f t="shared" si="4"/>
        <v>Stadtwerke Imst</v>
      </c>
      <c r="K186" s="127" t="str">
        <f t="shared" si="5"/>
        <v>AT516011</v>
      </c>
    </row>
    <row r="187" spans="4:11" x14ac:dyDescent="0.2">
      <c r="D187" s="162" t="s">
        <v>54</v>
      </c>
      <c r="E187" s="163" t="s">
        <v>442</v>
      </c>
      <c r="G187" s="178" t="s">
        <v>1056</v>
      </c>
      <c r="J187" s="127" t="str">
        <f t="shared" si="4"/>
        <v>Stadtwerke Judenburg AG</v>
      </c>
      <c r="K187" s="127" t="str">
        <f t="shared" si="5"/>
        <v>AT008161</v>
      </c>
    </row>
    <row r="188" spans="4:11" x14ac:dyDescent="0.2">
      <c r="D188" s="162" t="s">
        <v>56</v>
      </c>
      <c r="E188" s="163" t="s">
        <v>443</v>
      </c>
      <c r="G188" s="178" t="s">
        <v>879</v>
      </c>
      <c r="J188" s="127" t="str">
        <f t="shared" si="4"/>
        <v>Stadtwerke Kapfenberg GmbH</v>
      </c>
      <c r="K188" s="127" t="str">
        <f t="shared" si="5"/>
        <v>AT008171</v>
      </c>
    </row>
    <row r="189" spans="4:11" x14ac:dyDescent="0.2">
      <c r="D189" s="162" t="s">
        <v>120</v>
      </c>
      <c r="E189" s="163" t="s">
        <v>444</v>
      </c>
      <c r="G189" s="178" t="s">
        <v>1057</v>
      </c>
      <c r="J189" s="127" t="str">
        <f t="shared" si="4"/>
        <v>Stadtwerke Kitzbühel</v>
      </c>
      <c r="K189" s="127" t="str">
        <f t="shared" si="5"/>
        <v>AT505011</v>
      </c>
    </row>
    <row r="190" spans="4:11" x14ac:dyDescent="0.2">
      <c r="D190" s="162" t="s">
        <v>446</v>
      </c>
      <c r="E190" s="163" t="s">
        <v>445</v>
      </c>
      <c r="G190" s="178" t="s">
        <v>1058</v>
      </c>
      <c r="J190" s="127" t="str">
        <f t="shared" si="4"/>
        <v>Stadtwerke Klagenfurt AG</v>
      </c>
      <c r="K190" s="127" t="str">
        <f t="shared" si="5"/>
        <v>AT007102</v>
      </c>
    </row>
    <row r="191" spans="4:11" x14ac:dyDescent="0.2">
      <c r="D191" s="162" t="s">
        <v>225</v>
      </c>
      <c r="E191" s="163" t="s">
        <v>447</v>
      </c>
      <c r="G191" s="178" t="s">
        <v>880</v>
      </c>
      <c r="J191" s="127" t="str">
        <f t="shared" si="4"/>
        <v>Stadtwerke Köflach GmbH</v>
      </c>
      <c r="K191" s="127" t="str">
        <f t="shared" si="5"/>
        <v>AT008181</v>
      </c>
    </row>
    <row r="192" spans="4:11" x14ac:dyDescent="0.2">
      <c r="D192" s="162" t="s">
        <v>449</v>
      </c>
      <c r="E192" s="163" t="s">
        <v>448</v>
      </c>
      <c r="G192" s="178" t="s">
        <v>1059</v>
      </c>
      <c r="J192" s="127" t="str">
        <f t="shared" si="4"/>
        <v>Stadtwerke Kufstein GmbH</v>
      </c>
      <c r="K192" s="127" t="str">
        <f t="shared" si="5"/>
        <v>AT506011</v>
      </c>
    </row>
    <row r="193" spans="4:11" x14ac:dyDescent="0.2">
      <c r="D193" s="162" t="s">
        <v>451</v>
      </c>
      <c r="E193" s="163" t="s">
        <v>450</v>
      </c>
      <c r="G193" s="178" t="s">
        <v>881</v>
      </c>
      <c r="J193" s="127" t="str">
        <f t="shared" si="4"/>
        <v>Stadtwerke Mürzzuschlag GmbH</v>
      </c>
      <c r="K193" s="127" t="str">
        <f t="shared" si="5"/>
        <v>AT008191</v>
      </c>
    </row>
    <row r="194" spans="4:11" x14ac:dyDescent="0.2">
      <c r="D194" s="162" t="s">
        <v>123</v>
      </c>
      <c r="E194" s="163" t="s">
        <v>452</v>
      </c>
      <c r="G194" s="178" t="s">
        <v>882</v>
      </c>
      <c r="J194" s="127" t="str">
        <f t="shared" si="4"/>
        <v>Stadtwerke Schwaz GmbH</v>
      </c>
      <c r="K194" s="127" t="str">
        <f t="shared" si="5"/>
        <v>AT507011</v>
      </c>
    </row>
    <row r="195" spans="4:11" x14ac:dyDescent="0.2">
      <c r="D195" s="162" t="s">
        <v>104</v>
      </c>
      <c r="E195" s="163" t="s">
        <v>453</v>
      </c>
      <c r="G195" s="178" t="s">
        <v>1060</v>
      </c>
      <c r="J195" s="127" t="str">
        <f t="shared" si="4"/>
        <v>Stadtwerke Trofaiach Ges.m.b.H.</v>
      </c>
      <c r="K195" s="127" t="str">
        <f t="shared" si="5"/>
        <v>AT008491</v>
      </c>
    </row>
    <row r="196" spans="4:11" x14ac:dyDescent="0.2">
      <c r="D196" s="162" t="s">
        <v>680</v>
      </c>
      <c r="E196" s="163" t="s">
        <v>454</v>
      </c>
      <c r="G196" s="178" t="s">
        <v>1061</v>
      </c>
      <c r="J196" s="127" t="str">
        <f t="shared" si="4"/>
        <v>Stadtwerke Voitsberg GmbH</v>
      </c>
      <c r="K196" s="127" t="str">
        <f t="shared" si="5"/>
        <v>AT008121</v>
      </c>
    </row>
    <row r="197" spans="4:11" x14ac:dyDescent="0.2">
      <c r="D197" s="162" t="s">
        <v>456</v>
      </c>
      <c r="E197" s="163" t="s">
        <v>455</v>
      </c>
      <c r="G197" s="178" t="s">
        <v>1062</v>
      </c>
      <c r="J197" s="127" t="str">
        <f t="shared" si="4"/>
        <v>Stadtwerke Wörgl GmbH</v>
      </c>
      <c r="K197" s="127" t="str">
        <f t="shared" si="5"/>
        <v>AT508011</v>
      </c>
    </row>
    <row r="198" spans="4:11" x14ac:dyDescent="0.2">
      <c r="D198" s="162" t="s">
        <v>595</v>
      </c>
      <c r="E198" s="163" t="s">
        <v>596</v>
      </c>
      <c r="G198" s="178" t="s">
        <v>883</v>
      </c>
      <c r="J198" s="127" t="str">
        <f t="shared" si="4"/>
        <v>Sturm Energie GmbH</v>
      </c>
      <c r="K198" s="127" t="str">
        <f t="shared" si="5"/>
        <v>AT112591</v>
      </c>
    </row>
    <row r="199" spans="4:11" x14ac:dyDescent="0.2">
      <c r="D199" s="162" t="s">
        <v>709</v>
      </c>
      <c r="E199" s="163" t="s">
        <v>710</v>
      </c>
      <c r="G199" s="178" t="s">
        <v>884</v>
      </c>
      <c r="J199" s="127" t="str">
        <f t="shared" si="4"/>
        <v>STW Vertriebs GmbH &amp; Co KG</v>
      </c>
      <c r="K199" s="127" t="str">
        <f t="shared" si="5"/>
        <v>AT113291</v>
      </c>
    </row>
    <row r="200" spans="4:11" x14ac:dyDescent="0.2">
      <c r="D200" s="162" t="s">
        <v>458</v>
      </c>
      <c r="E200" s="163" t="s">
        <v>457</v>
      </c>
      <c r="G200" s="178" t="s">
        <v>1063</v>
      </c>
      <c r="J200" s="127" t="str">
        <f t="shared" si="4"/>
        <v>switch Energievertriebsgesellschaft m.b.H.</v>
      </c>
      <c r="K200" s="127" t="str">
        <f t="shared" si="5"/>
        <v>AT055000</v>
      </c>
    </row>
    <row r="201" spans="4:11" x14ac:dyDescent="0.2">
      <c r="D201" s="162" t="s">
        <v>461</v>
      </c>
      <c r="E201" s="163" t="s">
        <v>460</v>
      </c>
      <c r="G201" s="178" t="s">
        <v>885</v>
      </c>
      <c r="J201" s="127" t="str">
        <f t="shared" si="4"/>
        <v>TIWAG-Tiroler Wasserkraft AG</v>
      </c>
      <c r="K201" s="127" t="str">
        <f t="shared" si="5"/>
        <v>AT005001</v>
      </c>
    </row>
    <row r="202" spans="4:11" x14ac:dyDescent="0.2">
      <c r="D202" s="162" t="s">
        <v>597</v>
      </c>
      <c r="E202" s="163" t="s">
        <v>598</v>
      </c>
      <c r="G202" s="178" t="s">
        <v>1064</v>
      </c>
      <c r="J202" s="127" t="str">
        <f t="shared" si="4"/>
        <v>TopEnergy Service GmbH</v>
      </c>
      <c r="K202" s="127" t="str">
        <f t="shared" si="5"/>
        <v>AT112211</v>
      </c>
    </row>
    <row r="203" spans="4:11" x14ac:dyDescent="0.2">
      <c r="D203" s="162" t="s">
        <v>754</v>
      </c>
      <c r="E203" s="163" t="s">
        <v>755</v>
      </c>
      <c r="G203" s="178" t="s">
        <v>1065</v>
      </c>
      <c r="J203" s="127" t="str">
        <f t="shared" si="4"/>
        <v>Tulln Energie GmbH</v>
      </c>
      <c r="K203" s="127" t="str">
        <f t="shared" si="5"/>
        <v>AT113751</v>
      </c>
    </row>
    <row r="204" spans="4:11" x14ac:dyDescent="0.2">
      <c r="D204" s="162" t="s">
        <v>464</v>
      </c>
      <c r="E204" s="163" t="s">
        <v>463</v>
      </c>
      <c r="G204" s="178" t="s">
        <v>886</v>
      </c>
      <c r="J204" s="127" t="str">
        <f t="shared" ref="J204:J251" si="6">IF(D204&lt;&gt;"",IF($E$6="Firmenname",D204,E204),"")</f>
        <v>VERBUND AG</v>
      </c>
      <c r="K204" s="127" t="str">
        <f t="shared" ref="K204:K251" si="7">IF(E204&lt;&gt;"",IF($E$6="Firmenname",E204,D204),"")</f>
        <v>AT000002</v>
      </c>
    </row>
    <row r="205" spans="4:11" x14ac:dyDescent="0.2">
      <c r="D205" s="162" t="s">
        <v>734</v>
      </c>
      <c r="E205" s="163" t="s">
        <v>465</v>
      </c>
      <c r="G205" s="178" t="s">
        <v>1066</v>
      </c>
      <c r="J205" s="127" t="str">
        <f t="shared" si="6"/>
        <v>VERBUND Energy4Business GmbH</v>
      </c>
      <c r="K205" s="127" t="str">
        <f t="shared" si="7"/>
        <v>AT000006</v>
      </c>
    </row>
    <row r="206" spans="4:11" x14ac:dyDescent="0.2">
      <c r="D206" s="162" t="s">
        <v>599</v>
      </c>
      <c r="E206" s="163" t="s">
        <v>600</v>
      </c>
      <c r="G206" s="178" t="s">
        <v>887</v>
      </c>
      <c r="J206" s="127" t="str">
        <f t="shared" si="6"/>
        <v>Verbund Hydro Power AG</v>
      </c>
      <c r="K206" s="127" t="str">
        <f t="shared" si="7"/>
        <v>AT000004</v>
      </c>
    </row>
    <row r="207" spans="4:11" x14ac:dyDescent="0.2">
      <c r="D207" s="162" t="s">
        <v>601</v>
      </c>
      <c r="E207" s="163" t="s">
        <v>602</v>
      </c>
      <c r="G207" s="178" t="s">
        <v>888</v>
      </c>
      <c r="J207" s="127" t="str">
        <f t="shared" si="6"/>
        <v>Verbund-Austrian Thermal Power GmbH &amp; Co KG</v>
      </c>
      <c r="K207" s="127" t="str">
        <f t="shared" si="7"/>
        <v>AT000003</v>
      </c>
    </row>
    <row r="208" spans="4:11" x14ac:dyDescent="0.2">
      <c r="D208" s="162" t="s">
        <v>227</v>
      </c>
      <c r="E208" s="163" t="s">
        <v>319</v>
      </c>
      <c r="G208" s="178" t="s">
        <v>889</v>
      </c>
      <c r="J208" s="127" t="str">
        <f t="shared" si="6"/>
        <v>Wasserkraft Sölden eGen</v>
      </c>
      <c r="K208" s="127" t="str">
        <f t="shared" si="7"/>
        <v>AT531011</v>
      </c>
    </row>
    <row r="209" spans="4:11" x14ac:dyDescent="0.2">
      <c r="D209" s="162" t="s">
        <v>468</v>
      </c>
      <c r="E209" s="163" t="s">
        <v>467</v>
      </c>
      <c r="G209" s="178" t="s">
        <v>1067</v>
      </c>
      <c r="J209" s="127" t="str">
        <f t="shared" si="6"/>
        <v>WEB Windenergie AG</v>
      </c>
      <c r="K209" s="127" t="str">
        <f t="shared" si="7"/>
        <v>AT110621</v>
      </c>
    </row>
    <row r="210" spans="4:11" x14ac:dyDescent="0.2">
      <c r="D210" s="162" t="s">
        <v>711</v>
      </c>
      <c r="E210" s="163" t="s">
        <v>712</v>
      </c>
      <c r="G210" s="178" t="s">
        <v>890</v>
      </c>
      <c r="J210" s="127" t="str">
        <f t="shared" si="6"/>
        <v>Wels Strom Business GmbH</v>
      </c>
      <c r="K210" s="127" t="str">
        <f t="shared" si="7"/>
        <v>AT003304</v>
      </c>
    </row>
    <row r="211" spans="4:11" x14ac:dyDescent="0.2">
      <c r="D211" s="162" t="s">
        <v>181</v>
      </c>
      <c r="E211" s="163" t="s">
        <v>469</v>
      </c>
      <c r="G211" s="178" t="s">
        <v>1068</v>
      </c>
      <c r="J211" s="127" t="str">
        <f t="shared" si="6"/>
        <v>Wels Strom GmbH</v>
      </c>
      <c r="K211" s="127" t="str">
        <f t="shared" si="7"/>
        <v>AT003301</v>
      </c>
    </row>
    <row r="212" spans="4:11" x14ac:dyDescent="0.2">
      <c r="D212" s="162" t="s">
        <v>471</v>
      </c>
      <c r="E212" s="163" t="s">
        <v>470</v>
      </c>
      <c r="G212" s="178" t="s">
        <v>1069</v>
      </c>
      <c r="J212" s="127" t="str">
        <f t="shared" si="6"/>
        <v>Wels Strom Öko GmbH</v>
      </c>
      <c r="K212" s="127" t="str">
        <f t="shared" si="7"/>
        <v>AT003303</v>
      </c>
    </row>
    <row r="213" spans="4:11" x14ac:dyDescent="0.2">
      <c r="D213" s="162" t="s">
        <v>603</v>
      </c>
      <c r="E213" s="163" t="s">
        <v>604</v>
      </c>
      <c r="G213" s="178" t="s">
        <v>1070</v>
      </c>
      <c r="J213" s="127" t="str">
        <f t="shared" si="6"/>
        <v>WIEN ENERGIE GmbH</v>
      </c>
      <c r="K213" s="127" t="str">
        <f t="shared" si="7"/>
        <v>AT001001</v>
      </c>
    </row>
    <row r="214" spans="4:11" x14ac:dyDescent="0.2">
      <c r="D214" s="162" t="s">
        <v>473</v>
      </c>
      <c r="E214" s="163" t="s">
        <v>472</v>
      </c>
      <c r="G214" s="178" t="s">
        <v>1071</v>
      </c>
      <c r="J214" s="127" t="str">
        <f t="shared" si="6"/>
        <v>WIEN ENERGIE Vertrieb GmbH &amp; Co KG</v>
      </c>
      <c r="K214" s="127" t="str">
        <f t="shared" si="7"/>
        <v>AT001002</v>
      </c>
    </row>
    <row r="215" spans="4:11" x14ac:dyDescent="0.2">
      <c r="D215" s="162" t="s">
        <v>608</v>
      </c>
      <c r="E215" s="163" t="s">
        <v>373</v>
      </c>
      <c r="G215" s="178" t="s">
        <v>1072</v>
      </c>
      <c r="J215" s="127" t="str">
        <f t="shared" si="6"/>
        <v>wüsterstrom E-Werk GmbH</v>
      </c>
      <c r="K215" s="127" t="str">
        <f t="shared" si="7"/>
        <v>AT002231</v>
      </c>
    </row>
    <row r="216" spans="4:11" x14ac:dyDescent="0.2">
      <c r="D216" s="162"/>
      <c r="E216" s="201"/>
      <c r="G216" s="178" t="s">
        <v>891</v>
      </c>
      <c r="J216" s="127" t="str">
        <f t="shared" si="6"/>
        <v/>
      </c>
      <c r="K216" s="127" t="str">
        <f t="shared" si="7"/>
        <v/>
      </c>
    </row>
    <row r="217" spans="4:11" x14ac:dyDescent="0.2">
      <c r="D217" s="162"/>
      <c r="E217" s="201"/>
      <c r="G217" s="178" t="s">
        <v>1073</v>
      </c>
      <c r="J217" s="127" t="str">
        <f t="shared" si="6"/>
        <v/>
      </c>
      <c r="K217" s="127" t="str">
        <f t="shared" si="7"/>
        <v/>
      </c>
    </row>
    <row r="218" spans="4:11" x14ac:dyDescent="0.2">
      <c r="D218" s="162"/>
      <c r="E218" s="201"/>
      <c r="G218" s="178" t="s">
        <v>892</v>
      </c>
      <c r="J218" s="127" t="str">
        <f t="shared" si="6"/>
        <v/>
      </c>
      <c r="K218" s="127" t="str">
        <f t="shared" si="7"/>
        <v/>
      </c>
    </row>
    <row r="219" spans="4:11" x14ac:dyDescent="0.2">
      <c r="D219" s="162"/>
      <c r="E219" s="201"/>
      <c r="G219" s="178" t="s">
        <v>1074</v>
      </c>
      <c r="J219" s="127" t="str">
        <f t="shared" si="6"/>
        <v/>
      </c>
      <c r="K219" s="127" t="str">
        <f t="shared" si="7"/>
        <v/>
      </c>
    </row>
    <row r="220" spans="4:11" x14ac:dyDescent="0.2">
      <c r="D220" s="162"/>
      <c r="E220" s="201"/>
      <c r="G220" s="178" t="s">
        <v>1075</v>
      </c>
      <c r="J220" s="127" t="str">
        <f t="shared" si="6"/>
        <v/>
      </c>
      <c r="K220" s="127" t="str">
        <f t="shared" si="7"/>
        <v/>
      </c>
    </row>
    <row r="221" spans="4:11" x14ac:dyDescent="0.2">
      <c r="D221" s="162"/>
      <c r="E221" s="201"/>
      <c r="G221" s="178" t="s">
        <v>1076</v>
      </c>
      <c r="J221" s="127" t="str">
        <f t="shared" si="6"/>
        <v/>
      </c>
      <c r="K221" s="127" t="str">
        <f t="shared" si="7"/>
        <v/>
      </c>
    </row>
    <row r="222" spans="4:11" x14ac:dyDescent="0.2">
      <c r="D222" s="162"/>
      <c r="E222" s="201"/>
      <c r="G222" s="178" t="s">
        <v>1077</v>
      </c>
      <c r="J222" s="127" t="str">
        <f t="shared" si="6"/>
        <v/>
      </c>
      <c r="K222" s="127" t="str">
        <f t="shared" si="7"/>
        <v/>
      </c>
    </row>
    <row r="223" spans="4:11" x14ac:dyDescent="0.2">
      <c r="D223" s="162"/>
      <c r="E223" s="201"/>
      <c r="G223" s="178" t="s">
        <v>1078</v>
      </c>
      <c r="J223" s="127" t="str">
        <f t="shared" si="6"/>
        <v/>
      </c>
      <c r="K223" s="127" t="str">
        <f t="shared" si="7"/>
        <v/>
      </c>
    </row>
    <row r="224" spans="4:11" x14ac:dyDescent="0.2">
      <c r="D224" s="162"/>
      <c r="E224" s="201"/>
      <c r="G224" s="178" t="s">
        <v>893</v>
      </c>
      <c r="J224" s="127" t="str">
        <f t="shared" si="6"/>
        <v/>
      </c>
      <c r="K224" s="127" t="str">
        <f t="shared" si="7"/>
        <v/>
      </c>
    </row>
    <row r="225" spans="4:11" x14ac:dyDescent="0.2">
      <c r="D225" s="162"/>
      <c r="E225" s="201"/>
      <c r="G225" s="178" t="s">
        <v>1079</v>
      </c>
      <c r="J225" s="127" t="str">
        <f t="shared" si="6"/>
        <v/>
      </c>
      <c r="K225" s="127" t="str">
        <f t="shared" si="7"/>
        <v/>
      </c>
    </row>
    <row r="226" spans="4:11" x14ac:dyDescent="0.2">
      <c r="D226" s="162"/>
      <c r="E226" s="201"/>
      <c r="G226" s="178" t="s">
        <v>1080</v>
      </c>
      <c r="J226" s="127" t="str">
        <f t="shared" si="6"/>
        <v/>
      </c>
      <c r="K226" s="127" t="str">
        <f t="shared" si="7"/>
        <v/>
      </c>
    </row>
    <row r="227" spans="4:11" x14ac:dyDescent="0.2">
      <c r="D227" s="162"/>
      <c r="E227" s="201"/>
      <c r="G227" s="178" t="s">
        <v>1081</v>
      </c>
      <c r="J227" s="127" t="str">
        <f t="shared" si="6"/>
        <v/>
      </c>
      <c r="K227" s="127" t="str">
        <f t="shared" si="7"/>
        <v/>
      </c>
    </row>
    <row r="228" spans="4:11" x14ac:dyDescent="0.2">
      <c r="D228" s="162"/>
      <c r="E228" s="201"/>
      <c r="G228" s="178" t="s">
        <v>1082</v>
      </c>
      <c r="J228" s="127" t="str">
        <f t="shared" si="6"/>
        <v/>
      </c>
      <c r="K228" s="127" t="str">
        <f t="shared" si="7"/>
        <v/>
      </c>
    </row>
    <row r="229" spans="4:11" x14ac:dyDescent="0.2">
      <c r="D229" s="162"/>
      <c r="E229" s="201"/>
      <c r="G229" s="178" t="s">
        <v>1083</v>
      </c>
      <c r="J229" s="127" t="str">
        <f t="shared" si="6"/>
        <v/>
      </c>
      <c r="K229" s="127" t="str">
        <f t="shared" si="7"/>
        <v/>
      </c>
    </row>
    <row r="230" spans="4:11" x14ac:dyDescent="0.2">
      <c r="D230" s="162"/>
      <c r="E230" s="201"/>
      <c r="G230" s="178" t="s">
        <v>1084</v>
      </c>
      <c r="J230" s="127" t="str">
        <f t="shared" si="6"/>
        <v/>
      </c>
      <c r="K230" s="127" t="str">
        <f t="shared" si="7"/>
        <v/>
      </c>
    </row>
    <row r="231" spans="4:11" x14ac:dyDescent="0.2">
      <c r="D231" s="162"/>
      <c r="E231" s="201"/>
      <c r="G231" s="178" t="s">
        <v>1085</v>
      </c>
      <c r="J231" s="127" t="str">
        <f t="shared" si="6"/>
        <v/>
      </c>
      <c r="K231" s="127" t="str">
        <f t="shared" si="7"/>
        <v/>
      </c>
    </row>
    <row r="232" spans="4:11" x14ac:dyDescent="0.2">
      <c r="D232" s="162"/>
      <c r="E232" s="201"/>
      <c r="G232" s="178" t="s">
        <v>1086</v>
      </c>
      <c r="J232" s="127" t="str">
        <f t="shared" si="6"/>
        <v/>
      </c>
      <c r="K232" s="127" t="str">
        <f t="shared" si="7"/>
        <v/>
      </c>
    </row>
    <row r="233" spans="4:11" x14ac:dyDescent="0.2">
      <c r="D233" s="162"/>
      <c r="E233" s="201"/>
      <c r="G233" s="178" t="s">
        <v>1087</v>
      </c>
      <c r="J233" s="127" t="str">
        <f t="shared" si="6"/>
        <v/>
      </c>
      <c r="K233" s="127" t="str">
        <f t="shared" si="7"/>
        <v/>
      </c>
    </row>
    <row r="234" spans="4:11" x14ac:dyDescent="0.2">
      <c r="D234" s="162"/>
      <c r="E234" s="201"/>
      <c r="G234" s="178" t="s">
        <v>1088</v>
      </c>
      <c r="J234" s="127" t="str">
        <f t="shared" si="6"/>
        <v/>
      </c>
      <c r="K234" s="127" t="str">
        <f t="shared" si="7"/>
        <v/>
      </c>
    </row>
    <row r="235" spans="4:11" x14ac:dyDescent="0.2">
      <c r="D235" s="162"/>
      <c r="E235" s="201"/>
      <c r="G235" s="178" t="s">
        <v>1089</v>
      </c>
      <c r="J235" s="127" t="str">
        <f t="shared" si="6"/>
        <v/>
      </c>
      <c r="K235" s="127" t="str">
        <f t="shared" si="7"/>
        <v/>
      </c>
    </row>
    <row r="236" spans="4:11" x14ac:dyDescent="0.2">
      <c r="D236" s="162"/>
      <c r="E236" s="201"/>
      <c r="G236" s="178" t="s">
        <v>1090</v>
      </c>
      <c r="J236" s="127" t="str">
        <f t="shared" si="6"/>
        <v/>
      </c>
      <c r="K236" s="127" t="str">
        <f t="shared" si="7"/>
        <v/>
      </c>
    </row>
    <row r="237" spans="4:11" x14ac:dyDescent="0.2">
      <c r="D237" s="162"/>
      <c r="E237" s="201"/>
      <c r="G237" s="178" t="s">
        <v>1091</v>
      </c>
      <c r="J237" s="127" t="str">
        <f t="shared" si="6"/>
        <v/>
      </c>
      <c r="K237" s="127" t="str">
        <f t="shared" si="7"/>
        <v/>
      </c>
    </row>
    <row r="238" spans="4:11" x14ac:dyDescent="0.2">
      <c r="D238" s="162"/>
      <c r="E238" s="201"/>
      <c r="G238" s="178" t="s">
        <v>1092</v>
      </c>
      <c r="J238" s="127" t="str">
        <f t="shared" si="6"/>
        <v/>
      </c>
      <c r="K238" s="127" t="str">
        <f t="shared" si="7"/>
        <v/>
      </c>
    </row>
    <row r="239" spans="4:11" x14ac:dyDescent="0.2">
      <c r="D239" s="162"/>
      <c r="E239" s="201"/>
      <c r="G239" s="178" t="s">
        <v>1093</v>
      </c>
      <c r="J239" s="127" t="str">
        <f t="shared" si="6"/>
        <v/>
      </c>
      <c r="K239" s="127" t="str">
        <f t="shared" si="7"/>
        <v/>
      </c>
    </row>
    <row r="240" spans="4:11" x14ac:dyDescent="0.2">
      <c r="D240" s="162"/>
      <c r="E240" s="201"/>
      <c r="G240" s="178" t="s">
        <v>1094</v>
      </c>
      <c r="J240" s="127" t="str">
        <f t="shared" si="6"/>
        <v/>
      </c>
      <c r="K240" s="127" t="str">
        <f t="shared" si="7"/>
        <v/>
      </c>
    </row>
    <row r="241" spans="4:11" x14ac:dyDescent="0.2">
      <c r="D241" s="162"/>
      <c r="E241" s="201"/>
      <c r="G241" s="178" t="s">
        <v>1095</v>
      </c>
      <c r="J241" s="127" t="str">
        <f t="shared" si="6"/>
        <v/>
      </c>
      <c r="K241" s="127" t="str">
        <f t="shared" si="7"/>
        <v/>
      </c>
    </row>
    <row r="242" spans="4:11" x14ac:dyDescent="0.2">
      <c r="D242" s="162"/>
      <c r="E242" s="201"/>
      <c r="G242" s="178" t="s">
        <v>1096</v>
      </c>
      <c r="J242" s="127" t="str">
        <f t="shared" si="6"/>
        <v/>
      </c>
      <c r="K242" s="127" t="str">
        <f t="shared" si="7"/>
        <v/>
      </c>
    </row>
    <row r="243" spans="4:11" x14ac:dyDescent="0.2">
      <c r="D243" s="162"/>
      <c r="E243" s="201"/>
      <c r="G243" s="178" t="s">
        <v>894</v>
      </c>
      <c r="J243" s="127" t="str">
        <f t="shared" si="6"/>
        <v/>
      </c>
      <c r="K243" s="127" t="str">
        <f t="shared" si="7"/>
        <v/>
      </c>
    </row>
    <row r="244" spans="4:11" x14ac:dyDescent="0.2">
      <c r="D244" s="162"/>
      <c r="E244" s="201"/>
      <c r="G244" s="178" t="s">
        <v>1097</v>
      </c>
      <c r="J244" s="127" t="str">
        <f t="shared" si="6"/>
        <v/>
      </c>
      <c r="K244" s="127" t="str">
        <f t="shared" si="7"/>
        <v/>
      </c>
    </row>
    <row r="245" spans="4:11" x14ac:dyDescent="0.2">
      <c r="D245" s="162"/>
      <c r="E245" s="201"/>
      <c r="G245" s="178" t="s">
        <v>895</v>
      </c>
      <c r="J245" s="127" t="str">
        <f t="shared" si="6"/>
        <v/>
      </c>
      <c r="K245" s="127" t="str">
        <f t="shared" si="7"/>
        <v/>
      </c>
    </row>
    <row r="246" spans="4:11" x14ac:dyDescent="0.2">
      <c r="D246" s="162"/>
      <c r="E246" s="201"/>
      <c r="G246" s="178" t="s">
        <v>896</v>
      </c>
      <c r="J246" s="127" t="str">
        <f t="shared" si="6"/>
        <v/>
      </c>
      <c r="K246" s="127" t="str">
        <f t="shared" si="7"/>
        <v/>
      </c>
    </row>
    <row r="247" spans="4:11" x14ac:dyDescent="0.2">
      <c r="D247" s="162"/>
      <c r="E247" s="201"/>
      <c r="G247" s="178" t="s">
        <v>897</v>
      </c>
      <c r="J247" s="127" t="str">
        <f t="shared" si="6"/>
        <v/>
      </c>
      <c r="K247" s="127" t="str">
        <f t="shared" si="7"/>
        <v/>
      </c>
    </row>
    <row r="248" spans="4:11" x14ac:dyDescent="0.2">
      <c r="D248" s="162"/>
      <c r="E248" s="201"/>
      <c r="G248" s="178" t="s">
        <v>898</v>
      </c>
      <c r="J248" s="127" t="str">
        <f t="shared" si="6"/>
        <v/>
      </c>
      <c r="K248" s="127" t="str">
        <f t="shared" si="7"/>
        <v/>
      </c>
    </row>
    <row r="249" spans="4:11" x14ac:dyDescent="0.2">
      <c r="D249" s="162"/>
      <c r="E249" s="201"/>
      <c r="G249" s="178" t="s">
        <v>1098</v>
      </c>
      <c r="J249" s="127" t="str">
        <f t="shared" si="6"/>
        <v/>
      </c>
      <c r="K249" s="127" t="str">
        <f t="shared" si="7"/>
        <v/>
      </c>
    </row>
    <row r="250" spans="4:11" x14ac:dyDescent="0.2">
      <c r="D250" s="162"/>
      <c r="E250" s="201"/>
      <c r="G250" s="178" t="s">
        <v>1099</v>
      </c>
      <c r="J250" s="127" t="str">
        <f t="shared" si="6"/>
        <v/>
      </c>
      <c r="K250" s="127" t="str">
        <f t="shared" si="7"/>
        <v/>
      </c>
    </row>
    <row r="251" spans="4:11" x14ac:dyDescent="0.2">
      <c r="G251" s="178" t="s">
        <v>1100</v>
      </c>
      <c r="J251" s="127" t="str">
        <f t="shared" si="6"/>
        <v/>
      </c>
      <c r="K251" s="127" t="str">
        <f t="shared" si="7"/>
        <v/>
      </c>
    </row>
    <row r="252" spans="4:11" x14ac:dyDescent="0.2">
      <c r="G252" s="178" t="s">
        <v>1101</v>
      </c>
    </row>
    <row r="253" spans="4:11" x14ac:dyDescent="0.2">
      <c r="G253" s="178" t="s">
        <v>1102</v>
      </c>
    </row>
    <row r="254" spans="4:11" x14ac:dyDescent="0.2">
      <c r="G254" s="178" t="s">
        <v>1103</v>
      </c>
    </row>
    <row r="255" spans="4:11" x14ac:dyDescent="0.2">
      <c r="G255" s="178" t="s">
        <v>1104</v>
      </c>
    </row>
    <row r="256" spans="4:11" x14ac:dyDescent="0.2">
      <c r="G256" s="178" t="s">
        <v>1105</v>
      </c>
    </row>
    <row r="257" spans="7:7" x14ac:dyDescent="0.2">
      <c r="G257" s="178" t="s">
        <v>899</v>
      </c>
    </row>
    <row r="258" spans="7:7" x14ac:dyDescent="0.2">
      <c r="G258" s="178" t="s">
        <v>900</v>
      </c>
    </row>
    <row r="259" spans="7:7" x14ac:dyDescent="0.2">
      <c r="G259" s="178" t="s">
        <v>1106</v>
      </c>
    </row>
    <row r="260" spans="7:7" x14ac:dyDescent="0.2">
      <c r="G260" s="178" t="s">
        <v>1107</v>
      </c>
    </row>
    <row r="261" spans="7:7" x14ac:dyDescent="0.2">
      <c r="G261" s="178" t="s">
        <v>901</v>
      </c>
    </row>
    <row r="262" spans="7:7" x14ac:dyDescent="0.2">
      <c r="G262" s="178" t="s">
        <v>1108</v>
      </c>
    </row>
    <row r="263" spans="7:7" x14ac:dyDescent="0.2">
      <c r="G263" s="178" t="s">
        <v>902</v>
      </c>
    </row>
    <row r="264" spans="7:7" x14ac:dyDescent="0.2">
      <c r="G264" s="178" t="s">
        <v>1109</v>
      </c>
    </row>
    <row r="265" spans="7:7" x14ac:dyDescent="0.2">
      <c r="G265" s="178" t="s">
        <v>903</v>
      </c>
    </row>
    <row r="266" spans="7:7" x14ac:dyDescent="0.2">
      <c r="G266" s="178" t="s">
        <v>1110</v>
      </c>
    </row>
    <row r="267" spans="7:7" x14ac:dyDescent="0.2">
      <c r="G267" s="178" t="s">
        <v>904</v>
      </c>
    </row>
    <row r="268" spans="7:7" x14ac:dyDescent="0.2">
      <c r="G268" s="178" t="s">
        <v>905</v>
      </c>
    </row>
    <row r="269" spans="7:7" x14ac:dyDescent="0.2">
      <c r="G269" s="178" t="s">
        <v>906</v>
      </c>
    </row>
    <row r="270" spans="7:7" x14ac:dyDescent="0.2">
      <c r="G270" s="178" t="s">
        <v>907</v>
      </c>
    </row>
    <row r="271" spans="7:7" x14ac:dyDescent="0.2">
      <c r="G271" s="178" t="s">
        <v>908</v>
      </c>
    </row>
    <row r="272" spans="7:7" x14ac:dyDescent="0.2">
      <c r="G272" s="178" t="s">
        <v>1111</v>
      </c>
    </row>
    <row r="273" spans="7:7" x14ac:dyDescent="0.2">
      <c r="G273" s="178" t="s">
        <v>1112</v>
      </c>
    </row>
    <row r="274" spans="7:7" x14ac:dyDescent="0.2">
      <c r="G274" s="178" t="s">
        <v>1113</v>
      </c>
    </row>
    <row r="275" spans="7:7" x14ac:dyDescent="0.2">
      <c r="G275" s="178" t="s">
        <v>909</v>
      </c>
    </row>
    <row r="276" spans="7:7" x14ac:dyDescent="0.2">
      <c r="G276" s="178" t="s">
        <v>1114</v>
      </c>
    </row>
    <row r="277" spans="7:7" x14ac:dyDescent="0.2">
      <c r="G277" s="178" t="s">
        <v>910</v>
      </c>
    </row>
    <row r="278" spans="7:7" x14ac:dyDescent="0.2">
      <c r="G278" s="178" t="s">
        <v>1115</v>
      </c>
    </row>
    <row r="279" spans="7:7" x14ac:dyDescent="0.2">
      <c r="G279" s="178" t="s">
        <v>1116</v>
      </c>
    </row>
    <row r="280" spans="7:7" x14ac:dyDescent="0.2">
      <c r="G280" s="178" t="s">
        <v>1117</v>
      </c>
    </row>
    <row r="281" spans="7:7" x14ac:dyDescent="0.2">
      <c r="G281" s="178" t="s">
        <v>911</v>
      </c>
    </row>
    <row r="282" spans="7:7" x14ac:dyDescent="0.2">
      <c r="G282" s="178" t="s">
        <v>912</v>
      </c>
    </row>
    <row r="283" spans="7:7" x14ac:dyDescent="0.2">
      <c r="G283" s="178" t="s">
        <v>1118</v>
      </c>
    </row>
    <row r="284" spans="7:7" x14ac:dyDescent="0.2">
      <c r="G284" s="178" t="s">
        <v>1119</v>
      </c>
    </row>
    <row r="285" spans="7:7" x14ac:dyDescent="0.2">
      <c r="G285" s="178" t="s">
        <v>913</v>
      </c>
    </row>
    <row r="286" spans="7:7" x14ac:dyDescent="0.2">
      <c r="G286" s="178" t="s">
        <v>914</v>
      </c>
    </row>
    <row r="287" spans="7:7" x14ac:dyDescent="0.2">
      <c r="G287" s="178" t="s">
        <v>915</v>
      </c>
    </row>
    <row r="288" spans="7:7" x14ac:dyDescent="0.2">
      <c r="G288" s="178" t="s">
        <v>916</v>
      </c>
    </row>
    <row r="289" spans="7:7" x14ac:dyDescent="0.2">
      <c r="G289" s="178" t="s">
        <v>917</v>
      </c>
    </row>
    <row r="290" spans="7:7" x14ac:dyDescent="0.2">
      <c r="G290" s="178" t="s">
        <v>1120</v>
      </c>
    </row>
    <row r="291" spans="7:7" x14ac:dyDescent="0.2">
      <c r="G291" s="380" t="s">
        <v>1121</v>
      </c>
    </row>
    <row r="292" spans="7:7" x14ac:dyDescent="0.2">
      <c r="G292" s="162"/>
    </row>
    <row r="293" spans="7:7" x14ac:dyDescent="0.2">
      <c r="G293" s="162"/>
    </row>
    <row r="294" spans="7:7" x14ac:dyDescent="0.2">
      <c r="G294" s="162"/>
    </row>
    <row r="295" spans="7:7" x14ac:dyDescent="0.2">
      <c r="G295" s="162"/>
    </row>
    <row r="296" spans="7:7" x14ac:dyDescent="0.2">
      <c r="G296" s="162"/>
    </row>
    <row r="297" spans="7:7" x14ac:dyDescent="0.2">
      <c r="G297" s="162"/>
    </row>
    <row r="298" spans="7:7" x14ac:dyDescent="0.2">
      <c r="G298" s="162"/>
    </row>
    <row r="299" spans="7:7" x14ac:dyDescent="0.2">
      <c r="G299" s="162"/>
    </row>
    <row r="300" spans="7:7" x14ac:dyDescent="0.2">
      <c r="G300" s="162"/>
    </row>
    <row r="301" spans="7:7" x14ac:dyDescent="0.2">
      <c r="G301" s="162"/>
    </row>
    <row r="302" spans="7:7" x14ac:dyDescent="0.2">
      <c r="G302" s="162"/>
    </row>
    <row r="303" spans="7:7" x14ac:dyDescent="0.2">
      <c r="G303" s="162"/>
    </row>
    <row r="304" spans="7:7" x14ac:dyDescent="0.2">
      <c r="G304" s="162"/>
    </row>
    <row r="305" spans="7:7" x14ac:dyDescent="0.2">
      <c r="G305" s="162"/>
    </row>
    <row r="306" spans="7:7" x14ac:dyDescent="0.2">
      <c r="G306" s="162"/>
    </row>
    <row r="307" spans="7:7" x14ac:dyDescent="0.2">
      <c r="G307" s="162"/>
    </row>
    <row r="308" spans="7:7" x14ac:dyDescent="0.2">
      <c r="G308" s="162"/>
    </row>
    <row r="309" spans="7:7" x14ac:dyDescent="0.2">
      <c r="G309" s="162"/>
    </row>
    <row r="310" spans="7:7" x14ac:dyDescent="0.2">
      <c r="G310" s="162"/>
    </row>
    <row r="311" spans="7:7" x14ac:dyDescent="0.2">
      <c r="G311" s="162"/>
    </row>
    <row r="312" spans="7:7" x14ac:dyDescent="0.2">
      <c r="G312" s="162"/>
    </row>
    <row r="313" spans="7:7" x14ac:dyDescent="0.2">
      <c r="G313" s="162"/>
    </row>
    <row r="314" spans="7:7" x14ac:dyDescent="0.2">
      <c r="G314" s="162"/>
    </row>
    <row r="315" spans="7:7" x14ac:dyDescent="0.2">
      <c r="G315" s="162"/>
    </row>
    <row r="316" spans="7:7" x14ac:dyDescent="0.2">
      <c r="G316" s="162"/>
    </row>
    <row r="317" spans="7:7" x14ac:dyDescent="0.2">
      <c r="G317" s="162"/>
    </row>
    <row r="318" spans="7:7" x14ac:dyDescent="0.2">
      <c r="G318" s="162"/>
    </row>
    <row r="319" spans="7:7" x14ac:dyDescent="0.2">
      <c r="G319" s="162"/>
    </row>
    <row r="320" spans="7:7" x14ac:dyDescent="0.2">
      <c r="G320" s="162"/>
    </row>
    <row r="321" spans="7:7" x14ac:dyDescent="0.2">
      <c r="G321" s="162"/>
    </row>
    <row r="322" spans="7:7" x14ac:dyDescent="0.2">
      <c r="G322" s="162"/>
    </row>
    <row r="323" spans="7:7" x14ac:dyDescent="0.2">
      <c r="G323" s="162"/>
    </row>
    <row r="324" spans="7:7" x14ac:dyDescent="0.2">
      <c r="G324" s="162"/>
    </row>
    <row r="325" spans="7:7" x14ac:dyDescent="0.2">
      <c r="G325" s="162"/>
    </row>
    <row r="326" spans="7:7" x14ac:dyDescent="0.2">
      <c r="G326" s="162"/>
    </row>
    <row r="327" spans="7:7" x14ac:dyDescent="0.2">
      <c r="G327" s="162"/>
    </row>
    <row r="328" spans="7:7" x14ac:dyDescent="0.2">
      <c r="G328" s="162"/>
    </row>
    <row r="329" spans="7:7" x14ac:dyDescent="0.2">
      <c r="G329" s="162"/>
    </row>
    <row r="330" spans="7:7" x14ac:dyDescent="0.2">
      <c r="G330" s="162"/>
    </row>
    <row r="331" spans="7:7" x14ac:dyDescent="0.2">
      <c r="G331" s="162"/>
    </row>
    <row r="332" spans="7:7" x14ac:dyDescent="0.2">
      <c r="G332" s="162"/>
    </row>
    <row r="333" spans="7:7" x14ac:dyDescent="0.2">
      <c r="G333" s="162"/>
    </row>
    <row r="334" spans="7:7" x14ac:dyDescent="0.2">
      <c r="G334" s="162"/>
    </row>
    <row r="335" spans="7:7" x14ac:dyDescent="0.2">
      <c r="G335" s="162"/>
    </row>
    <row r="336" spans="7:7" x14ac:dyDescent="0.2">
      <c r="G336" s="162"/>
    </row>
    <row r="337" spans="7:7" x14ac:dyDescent="0.2">
      <c r="G337" s="162"/>
    </row>
    <row r="338" spans="7:7" x14ac:dyDescent="0.2">
      <c r="G338" s="162"/>
    </row>
    <row r="339" spans="7:7" x14ac:dyDescent="0.2">
      <c r="G339" s="162"/>
    </row>
    <row r="340" spans="7:7" x14ac:dyDescent="0.2">
      <c r="G340" s="162"/>
    </row>
    <row r="341" spans="7:7" x14ac:dyDescent="0.2">
      <c r="G341" s="162"/>
    </row>
    <row r="342" spans="7:7" x14ac:dyDescent="0.2">
      <c r="G342" s="162"/>
    </row>
    <row r="343" spans="7:7" x14ac:dyDescent="0.2">
      <c r="G343" s="162"/>
    </row>
    <row r="344" spans="7:7" x14ac:dyDescent="0.2">
      <c r="G344" s="162"/>
    </row>
    <row r="345" spans="7:7" x14ac:dyDescent="0.2">
      <c r="G345" s="162"/>
    </row>
    <row r="346" spans="7:7" x14ac:dyDescent="0.2">
      <c r="G346" s="162"/>
    </row>
    <row r="347" spans="7:7" x14ac:dyDescent="0.2">
      <c r="G347" s="162"/>
    </row>
    <row r="348" spans="7:7" x14ac:dyDescent="0.2">
      <c r="G348" s="162"/>
    </row>
    <row r="349" spans="7:7" x14ac:dyDescent="0.2">
      <c r="G349" s="162"/>
    </row>
    <row r="350" spans="7:7" x14ac:dyDescent="0.2">
      <c r="G350" s="162"/>
    </row>
    <row r="351" spans="7:7" x14ac:dyDescent="0.2">
      <c r="G351" s="162"/>
    </row>
    <row r="352" spans="7:7" x14ac:dyDescent="0.2">
      <c r="G352" s="162"/>
    </row>
    <row r="353" spans="7:7" x14ac:dyDescent="0.2">
      <c r="G353" s="162"/>
    </row>
    <row r="354" spans="7:7" x14ac:dyDescent="0.2">
      <c r="G354" s="162"/>
    </row>
    <row r="355" spans="7:7" x14ac:dyDescent="0.2">
      <c r="G355" s="162"/>
    </row>
    <row r="356" spans="7:7" x14ac:dyDescent="0.2">
      <c r="G356" s="162"/>
    </row>
    <row r="357" spans="7:7" x14ac:dyDescent="0.2">
      <c r="G357" s="162"/>
    </row>
    <row r="358" spans="7:7" x14ac:dyDescent="0.2">
      <c r="G358" s="162"/>
    </row>
    <row r="359" spans="7:7" x14ac:dyDescent="0.2">
      <c r="G359" s="162"/>
    </row>
    <row r="360" spans="7:7" x14ac:dyDescent="0.2">
      <c r="G360" s="162"/>
    </row>
    <row r="361" spans="7:7" x14ac:dyDescent="0.2">
      <c r="G361" s="162"/>
    </row>
    <row r="362" spans="7:7" x14ac:dyDescent="0.2">
      <c r="G362" s="162"/>
    </row>
    <row r="363" spans="7:7" x14ac:dyDescent="0.2">
      <c r="G363" s="162"/>
    </row>
    <row r="364" spans="7:7" x14ac:dyDescent="0.2">
      <c r="G364" s="162"/>
    </row>
    <row r="365" spans="7:7" x14ac:dyDescent="0.2">
      <c r="G365" s="162"/>
    </row>
    <row r="366" spans="7:7" x14ac:dyDescent="0.2">
      <c r="G366" s="162"/>
    </row>
    <row r="367" spans="7:7" x14ac:dyDescent="0.2">
      <c r="G367" s="162"/>
    </row>
    <row r="368" spans="7:7" x14ac:dyDescent="0.2">
      <c r="G368" s="162"/>
    </row>
    <row r="369" spans="7:7" x14ac:dyDescent="0.2">
      <c r="G369" s="162"/>
    </row>
    <row r="370" spans="7:7" x14ac:dyDescent="0.2">
      <c r="G370" s="162"/>
    </row>
    <row r="371" spans="7:7" x14ac:dyDescent="0.2">
      <c r="G371" s="162"/>
    </row>
    <row r="372" spans="7:7" x14ac:dyDescent="0.2">
      <c r="G372" s="162"/>
    </row>
    <row r="373" spans="7:7" x14ac:dyDescent="0.2">
      <c r="G373" s="162"/>
    </row>
    <row r="374" spans="7:7" x14ac:dyDescent="0.2">
      <c r="G374" s="162"/>
    </row>
    <row r="375" spans="7:7" x14ac:dyDescent="0.2">
      <c r="G375" s="162"/>
    </row>
    <row r="376" spans="7:7" x14ac:dyDescent="0.2">
      <c r="G376" s="162"/>
    </row>
    <row r="377" spans="7:7" x14ac:dyDescent="0.2">
      <c r="G377" s="162"/>
    </row>
    <row r="378" spans="7:7" x14ac:dyDescent="0.2">
      <c r="G378" s="162"/>
    </row>
    <row r="379" spans="7:7" x14ac:dyDescent="0.2">
      <c r="G379" s="162"/>
    </row>
    <row r="380" spans="7:7" x14ac:dyDescent="0.2">
      <c r="G380" s="162"/>
    </row>
    <row r="381" spans="7:7" x14ac:dyDescent="0.2">
      <c r="G381" s="162"/>
    </row>
    <row r="382" spans="7:7" x14ac:dyDescent="0.2">
      <c r="G382" s="162"/>
    </row>
    <row r="383" spans="7:7" x14ac:dyDescent="0.2">
      <c r="G383" s="162"/>
    </row>
    <row r="384" spans="7:7" x14ac:dyDescent="0.2">
      <c r="G384" s="162"/>
    </row>
    <row r="385" spans="7:7" x14ac:dyDescent="0.2">
      <c r="G385" s="162"/>
    </row>
    <row r="386" spans="7:7" x14ac:dyDescent="0.2">
      <c r="G386" s="162"/>
    </row>
    <row r="387" spans="7:7" x14ac:dyDescent="0.2">
      <c r="G387" s="162"/>
    </row>
    <row r="388" spans="7:7" x14ac:dyDescent="0.2">
      <c r="G388" s="162"/>
    </row>
    <row r="389" spans="7:7" x14ac:dyDescent="0.2">
      <c r="G389" s="162"/>
    </row>
    <row r="390" spans="7:7" x14ac:dyDescent="0.2">
      <c r="G390" s="162"/>
    </row>
    <row r="391" spans="7:7" x14ac:dyDescent="0.2">
      <c r="G391" s="162"/>
    </row>
    <row r="392" spans="7:7" x14ac:dyDescent="0.2">
      <c r="G392" s="162"/>
    </row>
    <row r="393" spans="7:7" x14ac:dyDescent="0.2">
      <c r="G393" s="162"/>
    </row>
    <row r="394" spans="7:7" x14ac:dyDescent="0.2">
      <c r="G394" s="162"/>
    </row>
    <row r="395" spans="7:7" x14ac:dyDescent="0.2">
      <c r="G395" s="162"/>
    </row>
    <row r="396" spans="7:7" x14ac:dyDescent="0.2">
      <c r="G396" s="162"/>
    </row>
    <row r="397" spans="7:7" x14ac:dyDescent="0.2">
      <c r="G397" s="162"/>
    </row>
    <row r="398" spans="7:7" x14ac:dyDescent="0.2">
      <c r="G398" s="162"/>
    </row>
    <row r="399" spans="7:7" x14ac:dyDescent="0.2">
      <c r="G399" s="162"/>
    </row>
    <row r="400" spans="7:7" x14ac:dyDescent="0.2">
      <c r="G400" s="162"/>
    </row>
    <row r="401" spans="7:7" x14ac:dyDescent="0.2">
      <c r="G401" s="162"/>
    </row>
    <row r="402" spans="7:7" x14ac:dyDescent="0.2">
      <c r="G402" s="162"/>
    </row>
    <row r="403" spans="7:7" x14ac:dyDescent="0.2">
      <c r="G403" s="162"/>
    </row>
    <row r="404" spans="7:7" x14ac:dyDescent="0.2">
      <c r="G404" s="162"/>
    </row>
    <row r="405" spans="7:7" x14ac:dyDescent="0.2">
      <c r="G405" s="162"/>
    </row>
    <row r="406" spans="7:7" x14ac:dyDescent="0.2">
      <c r="G406" s="162"/>
    </row>
    <row r="407" spans="7:7" x14ac:dyDescent="0.2">
      <c r="G407" s="162"/>
    </row>
    <row r="408" spans="7:7" x14ac:dyDescent="0.2">
      <c r="G408" s="162"/>
    </row>
    <row r="409" spans="7:7" x14ac:dyDescent="0.2">
      <c r="G409" s="162"/>
    </row>
    <row r="410" spans="7:7" x14ac:dyDescent="0.2">
      <c r="G410" s="162"/>
    </row>
    <row r="411" spans="7:7" x14ac:dyDescent="0.2">
      <c r="G411" s="162"/>
    </row>
    <row r="412" spans="7:7" x14ac:dyDescent="0.2">
      <c r="G412" s="162"/>
    </row>
    <row r="413" spans="7:7" x14ac:dyDescent="0.2">
      <c r="G413" s="162"/>
    </row>
    <row r="414" spans="7:7" x14ac:dyDescent="0.2">
      <c r="G414" s="162"/>
    </row>
    <row r="415" spans="7:7" x14ac:dyDescent="0.2">
      <c r="G415" s="162"/>
    </row>
    <row r="416" spans="7:7" x14ac:dyDescent="0.2">
      <c r="G416" s="162"/>
    </row>
    <row r="417" spans="7:7" x14ac:dyDescent="0.2">
      <c r="G417" s="162"/>
    </row>
    <row r="418" spans="7:7" x14ac:dyDescent="0.2">
      <c r="G418" s="162"/>
    </row>
    <row r="419" spans="7:7" x14ac:dyDescent="0.2">
      <c r="G419" s="162"/>
    </row>
    <row r="420" spans="7:7" x14ac:dyDescent="0.2">
      <c r="G420" s="162"/>
    </row>
    <row r="421" spans="7:7" x14ac:dyDescent="0.2">
      <c r="G421" s="162"/>
    </row>
    <row r="422" spans="7:7" x14ac:dyDescent="0.2">
      <c r="G422" s="162"/>
    </row>
    <row r="423" spans="7:7" x14ac:dyDescent="0.2">
      <c r="G423" s="162"/>
    </row>
    <row r="424" spans="7:7" x14ac:dyDescent="0.2">
      <c r="G424" s="162"/>
    </row>
    <row r="425" spans="7:7" x14ac:dyDescent="0.2">
      <c r="G425" s="162"/>
    </row>
    <row r="426" spans="7:7" x14ac:dyDescent="0.2">
      <c r="G426" s="162"/>
    </row>
    <row r="427" spans="7:7" x14ac:dyDescent="0.2">
      <c r="G427" s="162"/>
    </row>
    <row r="428" spans="7:7" x14ac:dyDescent="0.2">
      <c r="G428" s="162"/>
    </row>
    <row r="429" spans="7:7" x14ac:dyDescent="0.2">
      <c r="G429" s="162"/>
    </row>
    <row r="430" spans="7:7" x14ac:dyDescent="0.2">
      <c r="G430" s="162"/>
    </row>
    <row r="431" spans="7:7" x14ac:dyDescent="0.2">
      <c r="G431" s="162"/>
    </row>
    <row r="432" spans="7:7" x14ac:dyDescent="0.2">
      <c r="G432" s="162"/>
    </row>
    <row r="433" spans="7:7" x14ac:dyDescent="0.2">
      <c r="G433" s="162"/>
    </row>
    <row r="434" spans="7:7" x14ac:dyDescent="0.2">
      <c r="G434" s="162"/>
    </row>
    <row r="435" spans="7:7" x14ac:dyDescent="0.2">
      <c r="G435" s="162"/>
    </row>
    <row r="436" spans="7:7" x14ac:dyDescent="0.2">
      <c r="G436" s="162"/>
    </row>
    <row r="437" spans="7:7" x14ac:dyDescent="0.2">
      <c r="G437" s="162"/>
    </row>
    <row r="438" spans="7:7" x14ac:dyDescent="0.2">
      <c r="G438" s="162"/>
    </row>
    <row r="439" spans="7:7" x14ac:dyDescent="0.2">
      <c r="G439" s="162"/>
    </row>
    <row r="440" spans="7:7" x14ac:dyDescent="0.2">
      <c r="G440" s="162"/>
    </row>
    <row r="441" spans="7:7" x14ac:dyDescent="0.2">
      <c r="G441" s="162"/>
    </row>
    <row r="442" spans="7:7" x14ac:dyDescent="0.2">
      <c r="G442" s="162"/>
    </row>
    <row r="443" spans="7:7" x14ac:dyDescent="0.2">
      <c r="G443" s="162"/>
    </row>
    <row r="444" spans="7:7" x14ac:dyDescent="0.2">
      <c r="G444" s="162"/>
    </row>
    <row r="445" spans="7:7" x14ac:dyDescent="0.2">
      <c r="G445" s="162"/>
    </row>
    <row r="446" spans="7:7" x14ac:dyDescent="0.2">
      <c r="G446" s="162"/>
    </row>
    <row r="447" spans="7:7" x14ac:dyDescent="0.2">
      <c r="G447" s="162"/>
    </row>
    <row r="448" spans="7:7" x14ac:dyDescent="0.2">
      <c r="G448" s="162"/>
    </row>
    <row r="449" spans="7:7" x14ac:dyDescent="0.2">
      <c r="G449" s="162"/>
    </row>
    <row r="450" spans="7:7" x14ac:dyDescent="0.2">
      <c r="G450" s="162"/>
    </row>
    <row r="451" spans="7:7" x14ac:dyDescent="0.2">
      <c r="G451" s="162"/>
    </row>
    <row r="452" spans="7:7" x14ac:dyDescent="0.2">
      <c r="G452" s="162"/>
    </row>
    <row r="453" spans="7:7" x14ac:dyDescent="0.2">
      <c r="G453" s="162"/>
    </row>
    <row r="454" spans="7:7" x14ac:dyDescent="0.2">
      <c r="G454" s="162"/>
    </row>
    <row r="455" spans="7:7" x14ac:dyDescent="0.2">
      <c r="G455" s="162"/>
    </row>
    <row r="456" spans="7:7" x14ac:dyDescent="0.2">
      <c r="G456" s="162"/>
    </row>
    <row r="457" spans="7:7" x14ac:dyDescent="0.2">
      <c r="G457" s="162"/>
    </row>
    <row r="458" spans="7:7" x14ac:dyDescent="0.2">
      <c r="G458" s="162"/>
    </row>
    <row r="459" spans="7:7" x14ac:dyDescent="0.2">
      <c r="G459" s="162"/>
    </row>
    <row r="460" spans="7:7" x14ac:dyDescent="0.2">
      <c r="G460" s="162"/>
    </row>
    <row r="461" spans="7:7" x14ac:dyDescent="0.2">
      <c r="G461" s="162"/>
    </row>
    <row r="462" spans="7:7" x14ac:dyDescent="0.2">
      <c r="G462" s="162"/>
    </row>
    <row r="463" spans="7:7" x14ac:dyDescent="0.2">
      <c r="G463" s="162"/>
    </row>
    <row r="464" spans="7:7" x14ac:dyDescent="0.2">
      <c r="G464" s="162"/>
    </row>
    <row r="465" spans="7:7" x14ac:dyDescent="0.2">
      <c r="G465" s="162"/>
    </row>
    <row r="466" spans="7:7" x14ac:dyDescent="0.2">
      <c r="G466" s="162"/>
    </row>
    <row r="467" spans="7:7" x14ac:dyDescent="0.2">
      <c r="G467" s="162"/>
    </row>
    <row r="468" spans="7:7" x14ac:dyDescent="0.2">
      <c r="G468" s="162"/>
    </row>
    <row r="469" spans="7:7" x14ac:dyDescent="0.2">
      <c r="G469" s="162"/>
    </row>
    <row r="470" spans="7:7" x14ac:dyDescent="0.2">
      <c r="G470" s="162"/>
    </row>
    <row r="471" spans="7:7" x14ac:dyDescent="0.2">
      <c r="G471" s="162"/>
    </row>
    <row r="472" spans="7:7" x14ac:dyDescent="0.2">
      <c r="G472" s="162"/>
    </row>
    <row r="473" spans="7:7" x14ac:dyDescent="0.2">
      <c r="G473" s="162"/>
    </row>
    <row r="474" spans="7:7" x14ac:dyDescent="0.2">
      <c r="G474" s="162"/>
    </row>
    <row r="475" spans="7:7" x14ac:dyDescent="0.2">
      <c r="G475" s="162"/>
    </row>
    <row r="476" spans="7:7" x14ac:dyDescent="0.2">
      <c r="G476" s="162"/>
    </row>
    <row r="477" spans="7:7" x14ac:dyDescent="0.2">
      <c r="G477" s="162"/>
    </row>
    <row r="478" spans="7:7" x14ac:dyDescent="0.2">
      <c r="G478" s="162"/>
    </row>
    <row r="479" spans="7:7" x14ac:dyDescent="0.2">
      <c r="G479" s="162"/>
    </row>
    <row r="480" spans="7:7" x14ac:dyDescent="0.2">
      <c r="G480" s="162"/>
    </row>
    <row r="481" spans="7:7" x14ac:dyDescent="0.2">
      <c r="G481" s="162"/>
    </row>
    <row r="482" spans="7:7" x14ac:dyDescent="0.2">
      <c r="G482" s="162"/>
    </row>
    <row r="483" spans="7:7" x14ac:dyDescent="0.2">
      <c r="G483" s="162"/>
    </row>
    <row r="484" spans="7:7" x14ac:dyDescent="0.2">
      <c r="G484" s="162"/>
    </row>
    <row r="485" spans="7:7" x14ac:dyDescent="0.2">
      <c r="G485" s="162"/>
    </row>
    <row r="486" spans="7:7" x14ac:dyDescent="0.2">
      <c r="G486" s="162"/>
    </row>
    <row r="487" spans="7:7" x14ac:dyDescent="0.2">
      <c r="G487" s="162"/>
    </row>
    <row r="488" spans="7:7" x14ac:dyDescent="0.2">
      <c r="G488" s="162"/>
    </row>
    <row r="489" spans="7:7" x14ac:dyDescent="0.2">
      <c r="G489" s="162"/>
    </row>
    <row r="490" spans="7:7" x14ac:dyDescent="0.2">
      <c r="G490" s="162"/>
    </row>
    <row r="491" spans="7:7" x14ac:dyDescent="0.2">
      <c r="G491" s="162"/>
    </row>
    <row r="492" spans="7:7" x14ac:dyDescent="0.2">
      <c r="G492" s="162"/>
    </row>
    <row r="493" spans="7:7" x14ac:dyDescent="0.2">
      <c r="G493" s="162"/>
    </row>
    <row r="494" spans="7:7" x14ac:dyDescent="0.2">
      <c r="G494" s="162"/>
    </row>
    <row r="495" spans="7:7" x14ac:dyDescent="0.2">
      <c r="G495" s="162"/>
    </row>
    <row r="496" spans="7:7" x14ac:dyDescent="0.2">
      <c r="G496" s="162"/>
    </row>
    <row r="497" spans="7:7" x14ac:dyDescent="0.2">
      <c r="G497" s="162"/>
    </row>
    <row r="498" spans="7:7" x14ac:dyDescent="0.2">
      <c r="G498" s="162"/>
    </row>
    <row r="499" spans="7:7" x14ac:dyDescent="0.2">
      <c r="G499" s="162"/>
    </row>
    <row r="500" spans="7:7" x14ac:dyDescent="0.2">
      <c r="G500" s="162"/>
    </row>
    <row r="501" spans="7:7" x14ac:dyDescent="0.2">
      <c r="G501" s="162"/>
    </row>
    <row r="502" spans="7:7" x14ac:dyDescent="0.2">
      <c r="G502" s="162"/>
    </row>
    <row r="503" spans="7:7" x14ac:dyDescent="0.2">
      <c r="G503" s="162"/>
    </row>
    <row r="504" spans="7:7" x14ac:dyDescent="0.2">
      <c r="G504" s="162"/>
    </row>
    <row r="505" spans="7:7" x14ac:dyDescent="0.2">
      <c r="G505" s="162"/>
    </row>
    <row r="506" spans="7:7" x14ac:dyDescent="0.2">
      <c r="G506" s="162"/>
    </row>
    <row r="507" spans="7:7" x14ac:dyDescent="0.2">
      <c r="G507" s="162"/>
    </row>
    <row r="508" spans="7:7" x14ac:dyDescent="0.2">
      <c r="G508" s="162"/>
    </row>
    <row r="509" spans="7:7" x14ac:dyDescent="0.2">
      <c r="G509" s="162"/>
    </row>
    <row r="510" spans="7:7" x14ac:dyDescent="0.2">
      <c r="G510" s="162"/>
    </row>
    <row r="511" spans="7:7" x14ac:dyDescent="0.2">
      <c r="G511" s="162"/>
    </row>
    <row r="512" spans="7:7" x14ac:dyDescent="0.2">
      <c r="G512" s="162"/>
    </row>
    <row r="513" spans="7:7" x14ac:dyDescent="0.2">
      <c r="G513" s="162"/>
    </row>
    <row r="514" spans="7:7" x14ac:dyDescent="0.2">
      <c r="G514" s="162"/>
    </row>
    <row r="515" spans="7:7" x14ac:dyDescent="0.2">
      <c r="G515" s="162"/>
    </row>
    <row r="516" spans="7:7" x14ac:dyDescent="0.2">
      <c r="G516" s="162"/>
    </row>
    <row r="517" spans="7:7" x14ac:dyDescent="0.2">
      <c r="G517" s="162"/>
    </row>
    <row r="518" spans="7:7" x14ac:dyDescent="0.2">
      <c r="G518" s="162"/>
    </row>
    <row r="519" spans="7:7" x14ac:dyDescent="0.2">
      <c r="G519" s="162"/>
    </row>
    <row r="520" spans="7:7" x14ac:dyDescent="0.2">
      <c r="G520" s="162"/>
    </row>
    <row r="521" spans="7:7" x14ac:dyDescent="0.2">
      <c r="G521" s="162"/>
    </row>
    <row r="522" spans="7:7" x14ac:dyDescent="0.2">
      <c r="G522" s="162"/>
    </row>
    <row r="523" spans="7:7" x14ac:dyDescent="0.2">
      <c r="G523" s="162"/>
    </row>
    <row r="524" spans="7:7" x14ac:dyDescent="0.2">
      <c r="G524" s="162"/>
    </row>
    <row r="525" spans="7:7" x14ac:dyDescent="0.2">
      <c r="G525" s="162"/>
    </row>
    <row r="526" spans="7:7" x14ac:dyDescent="0.2">
      <c r="G526" s="162"/>
    </row>
    <row r="527" spans="7:7" x14ac:dyDescent="0.2">
      <c r="G527" s="162"/>
    </row>
    <row r="528" spans="7:7" x14ac:dyDescent="0.2">
      <c r="G528" s="162"/>
    </row>
    <row r="529" spans="7:7" x14ac:dyDescent="0.2">
      <c r="G529" s="162"/>
    </row>
    <row r="530" spans="7:7" x14ac:dyDescent="0.2">
      <c r="G530" s="162"/>
    </row>
    <row r="531" spans="7:7" x14ac:dyDescent="0.2">
      <c r="G531" s="162"/>
    </row>
    <row r="532" spans="7:7" x14ac:dyDescent="0.2">
      <c r="G532" s="162"/>
    </row>
    <row r="533" spans="7:7" x14ac:dyDescent="0.2">
      <c r="G533" s="162"/>
    </row>
    <row r="534" spans="7:7" x14ac:dyDescent="0.2">
      <c r="G534" s="162"/>
    </row>
    <row r="535" spans="7:7" x14ac:dyDescent="0.2">
      <c r="G535" s="162"/>
    </row>
    <row r="536" spans="7:7" x14ac:dyDescent="0.2">
      <c r="G536" s="162"/>
    </row>
    <row r="537" spans="7:7" x14ac:dyDescent="0.2">
      <c r="G537" s="162"/>
    </row>
    <row r="538" spans="7:7" x14ac:dyDescent="0.2">
      <c r="G538" s="162"/>
    </row>
    <row r="539" spans="7:7" x14ac:dyDescent="0.2">
      <c r="G539" s="162"/>
    </row>
    <row r="540" spans="7:7" x14ac:dyDescent="0.2">
      <c r="G540" s="162"/>
    </row>
    <row r="541" spans="7:7" x14ac:dyDescent="0.2">
      <c r="G541" s="162"/>
    </row>
    <row r="542" spans="7:7" x14ac:dyDescent="0.2">
      <c r="G542" s="162"/>
    </row>
    <row r="543" spans="7:7" x14ac:dyDescent="0.2">
      <c r="G543" s="162"/>
    </row>
    <row r="544" spans="7:7" x14ac:dyDescent="0.2">
      <c r="G544" s="162"/>
    </row>
    <row r="545" spans="7:7" x14ac:dyDescent="0.2">
      <c r="G545" s="162"/>
    </row>
    <row r="546" spans="7:7" x14ac:dyDescent="0.2">
      <c r="G546" s="162"/>
    </row>
    <row r="547" spans="7:7" x14ac:dyDescent="0.2">
      <c r="G547" s="162"/>
    </row>
    <row r="548" spans="7:7" x14ac:dyDescent="0.2">
      <c r="G548" s="162"/>
    </row>
    <row r="549" spans="7:7" x14ac:dyDescent="0.2">
      <c r="G549" s="162"/>
    </row>
    <row r="550" spans="7:7" x14ac:dyDescent="0.2">
      <c r="G550" s="162"/>
    </row>
    <row r="551" spans="7:7" x14ac:dyDescent="0.2">
      <c r="G551" s="162"/>
    </row>
    <row r="552" spans="7:7" x14ac:dyDescent="0.2">
      <c r="G552" s="162"/>
    </row>
    <row r="553" spans="7:7" x14ac:dyDescent="0.2">
      <c r="G553" s="162"/>
    </row>
    <row r="554" spans="7:7" x14ac:dyDescent="0.2">
      <c r="G554" s="162"/>
    </row>
    <row r="555" spans="7:7" x14ac:dyDescent="0.2">
      <c r="G555" s="162"/>
    </row>
    <row r="556" spans="7:7" x14ac:dyDescent="0.2">
      <c r="G556" s="162"/>
    </row>
    <row r="557" spans="7:7" x14ac:dyDescent="0.2">
      <c r="G557" s="162"/>
    </row>
    <row r="558" spans="7:7" x14ac:dyDescent="0.2">
      <c r="G558" s="162"/>
    </row>
    <row r="559" spans="7:7" x14ac:dyDescent="0.2">
      <c r="G559" s="162"/>
    </row>
    <row r="560" spans="7:7" x14ac:dyDescent="0.2">
      <c r="G560" s="162"/>
    </row>
    <row r="561" spans="7:7" x14ac:dyDescent="0.2">
      <c r="G561" s="162"/>
    </row>
    <row r="562" spans="7:7" x14ac:dyDescent="0.2">
      <c r="G562" s="162"/>
    </row>
    <row r="563" spans="7:7" x14ac:dyDescent="0.2">
      <c r="G563" s="162"/>
    </row>
    <row r="564" spans="7:7" x14ac:dyDescent="0.2">
      <c r="G564" s="162"/>
    </row>
    <row r="565" spans="7:7" x14ac:dyDescent="0.2">
      <c r="G565" s="162"/>
    </row>
    <row r="566" spans="7:7" x14ac:dyDescent="0.2">
      <c r="G566" s="162"/>
    </row>
    <row r="567" spans="7:7" x14ac:dyDescent="0.2">
      <c r="G567" s="162"/>
    </row>
    <row r="568" spans="7:7" x14ac:dyDescent="0.2">
      <c r="G568" s="162"/>
    </row>
    <row r="569" spans="7:7" x14ac:dyDescent="0.2">
      <c r="G569" s="162"/>
    </row>
    <row r="570" spans="7:7" x14ac:dyDescent="0.2">
      <c r="G570" s="162"/>
    </row>
    <row r="571" spans="7:7" x14ac:dyDescent="0.2">
      <c r="G571" s="162"/>
    </row>
    <row r="572" spans="7:7" x14ac:dyDescent="0.2">
      <c r="G572" s="162"/>
    </row>
    <row r="573" spans="7:7" x14ac:dyDescent="0.2">
      <c r="G573" s="162"/>
    </row>
    <row r="574" spans="7:7" x14ac:dyDescent="0.2">
      <c r="G574" s="162"/>
    </row>
    <row r="575" spans="7:7" x14ac:dyDescent="0.2">
      <c r="G575" s="162"/>
    </row>
    <row r="576" spans="7:7" x14ac:dyDescent="0.2">
      <c r="G576" s="162"/>
    </row>
    <row r="577" spans="7:7" x14ac:dyDescent="0.2">
      <c r="G577" s="162"/>
    </row>
    <row r="578" spans="7:7" x14ac:dyDescent="0.2">
      <c r="G578" s="162"/>
    </row>
    <row r="579" spans="7:7" x14ac:dyDescent="0.2">
      <c r="G579" s="162"/>
    </row>
    <row r="580" spans="7:7" x14ac:dyDescent="0.2">
      <c r="G580" s="162"/>
    </row>
    <row r="581" spans="7:7" x14ac:dyDescent="0.2">
      <c r="G581" s="162"/>
    </row>
    <row r="582" spans="7:7" x14ac:dyDescent="0.2">
      <c r="G582" s="162"/>
    </row>
    <row r="583" spans="7:7" x14ac:dyDescent="0.2">
      <c r="G583" s="162"/>
    </row>
    <row r="584" spans="7:7" x14ac:dyDescent="0.2">
      <c r="G584" s="162"/>
    </row>
    <row r="585" spans="7:7" x14ac:dyDescent="0.2">
      <c r="G585" s="162"/>
    </row>
    <row r="586" spans="7:7" x14ac:dyDescent="0.2">
      <c r="G586" s="162"/>
    </row>
    <row r="587" spans="7:7" x14ac:dyDescent="0.2">
      <c r="G587" s="162"/>
    </row>
    <row r="588" spans="7:7" x14ac:dyDescent="0.2">
      <c r="G588" s="162"/>
    </row>
    <row r="589" spans="7:7" x14ac:dyDescent="0.2">
      <c r="G589" s="162"/>
    </row>
    <row r="590" spans="7:7" x14ac:dyDescent="0.2">
      <c r="G590" s="162"/>
    </row>
    <row r="591" spans="7:7" x14ac:dyDescent="0.2">
      <c r="G591" s="162"/>
    </row>
    <row r="592" spans="7:7" x14ac:dyDescent="0.2">
      <c r="G592" s="162"/>
    </row>
    <row r="593" spans="7:7" x14ac:dyDescent="0.2">
      <c r="G593" s="162"/>
    </row>
    <row r="594" spans="7:7" x14ac:dyDescent="0.2">
      <c r="G594" s="162"/>
    </row>
    <row r="595" spans="7:7" x14ac:dyDescent="0.2">
      <c r="G595" s="162"/>
    </row>
    <row r="596" spans="7:7" x14ac:dyDescent="0.2">
      <c r="G596" s="162"/>
    </row>
    <row r="597" spans="7:7" x14ac:dyDescent="0.2">
      <c r="G597" s="162"/>
    </row>
    <row r="598" spans="7:7" x14ac:dyDescent="0.2">
      <c r="G598" s="162"/>
    </row>
    <row r="599" spans="7:7" x14ac:dyDescent="0.2">
      <c r="G599" s="162"/>
    </row>
    <row r="600" spans="7:7" x14ac:dyDescent="0.2">
      <c r="G600" s="162"/>
    </row>
    <row r="601" spans="7:7" x14ac:dyDescent="0.2">
      <c r="G601" s="162"/>
    </row>
    <row r="602" spans="7:7" x14ac:dyDescent="0.2">
      <c r="G602" s="162"/>
    </row>
    <row r="603" spans="7:7" x14ac:dyDescent="0.2">
      <c r="G603" s="162"/>
    </row>
    <row r="604" spans="7:7" x14ac:dyDescent="0.2">
      <c r="G604" s="162"/>
    </row>
    <row r="605" spans="7:7" x14ac:dyDescent="0.2">
      <c r="G605" s="162"/>
    </row>
    <row r="606" spans="7:7" x14ac:dyDescent="0.2">
      <c r="G606" s="162"/>
    </row>
    <row r="607" spans="7:7" x14ac:dyDescent="0.2">
      <c r="G607" s="162"/>
    </row>
    <row r="608" spans="7:7" x14ac:dyDescent="0.2">
      <c r="G608" s="162"/>
    </row>
    <row r="609" spans="7:7" x14ac:dyDescent="0.2">
      <c r="G609" s="162"/>
    </row>
    <row r="610" spans="7:7" x14ac:dyDescent="0.2">
      <c r="G610" s="162"/>
    </row>
    <row r="611" spans="7:7" x14ac:dyDescent="0.2">
      <c r="G611" s="162"/>
    </row>
    <row r="612" spans="7:7" x14ac:dyDescent="0.2">
      <c r="G612" s="162"/>
    </row>
    <row r="613" spans="7:7" x14ac:dyDescent="0.2">
      <c r="G613" s="162"/>
    </row>
    <row r="614" spans="7:7" x14ac:dyDescent="0.2">
      <c r="G614" s="162"/>
    </row>
    <row r="615" spans="7:7" x14ac:dyDescent="0.2">
      <c r="G615" s="162"/>
    </row>
    <row r="616" spans="7:7" x14ac:dyDescent="0.2">
      <c r="G616" s="162"/>
    </row>
    <row r="617" spans="7:7" x14ac:dyDescent="0.2">
      <c r="G617" s="162"/>
    </row>
    <row r="618" spans="7:7" x14ac:dyDescent="0.2">
      <c r="G618" s="162"/>
    </row>
    <row r="619" spans="7:7" x14ac:dyDescent="0.2">
      <c r="G619" s="162"/>
    </row>
    <row r="620" spans="7:7" x14ac:dyDescent="0.2">
      <c r="G620" s="162"/>
    </row>
    <row r="621" spans="7:7" x14ac:dyDescent="0.2">
      <c r="G621" s="162"/>
    </row>
    <row r="622" spans="7:7" x14ac:dyDescent="0.2">
      <c r="G622" s="162"/>
    </row>
    <row r="623" spans="7:7" x14ac:dyDescent="0.2">
      <c r="G623" s="162"/>
    </row>
    <row r="624" spans="7:7" x14ac:dyDescent="0.2">
      <c r="G624" s="162"/>
    </row>
    <row r="625" spans="7:7" x14ac:dyDescent="0.2">
      <c r="G625" s="162"/>
    </row>
    <row r="626" spans="7:7" x14ac:dyDescent="0.2">
      <c r="G626" s="162"/>
    </row>
    <row r="627" spans="7:7" x14ac:dyDescent="0.2">
      <c r="G627" s="162"/>
    </row>
    <row r="628" spans="7:7" x14ac:dyDescent="0.2">
      <c r="G628" s="162"/>
    </row>
    <row r="629" spans="7:7" x14ac:dyDescent="0.2">
      <c r="G629" s="162"/>
    </row>
    <row r="630" spans="7:7" x14ac:dyDescent="0.2">
      <c r="G630" s="162"/>
    </row>
    <row r="631" spans="7:7" x14ac:dyDescent="0.2">
      <c r="G631" s="162"/>
    </row>
    <row r="632" spans="7:7" x14ac:dyDescent="0.2">
      <c r="G632" s="162"/>
    </row>
    <row r="633" spans="7:7" x14ac:dyDescent="0.2">
      <c r="G633" s="162"/>
    </row>
    <row r="634" spans="7:7" x14ac:dyDescent="0.2">
      <c r="G634" s="162"/>
    </row>
    <row r="635" spans="7:7" x14ac:dyDescent="0.2">
      <c r="G635" s="162"/>
    </row>
    <row r="636" spans="7:7" x14ac:dyDescent="0.2">
      <c r="G636" s="162"/>
    </row>
    <row r="637" spans="7:7" x14ac:dyDescent="0.2">
      <c r="G637" s="162"/>
    </row>
    <row r="638" spans="7:7" x14ac:dyDescent="0.2">
      <c r="G638" s="162"/>
    </row>
    <row r="639" spans="7:7" x14ac:dyDescent="0.2">
      <c r="G639" s="162"/>
    </row>
    <row r="640" spans="7:7" x14ac:dyDescent="0.2">
      <c r="G640" s="162"/>
    </row>
    <row r="641" spans="7:7" x14ac:dyDescent="0.2">
      <c r="G641" s="162"/>
    </row>
    <row r="642" spans="7:7" x14ac:dyDescent="0.2">
      <c r="G642" s="162"/>
    </row>
    <row r="643" spans="7:7" x14ac:dyDescent="0.2">
      <c r="G643" s="162"/>
    </row>
    <row r="644" spans="7:7" x14ac:dyDescent="0.2">
      <c r="G644" s="162"/>
    </row>
    <row r="645" spans="7:7" x14ac:dyDescent="0.2">
      <c r="G645" s="162"/>
    </row>
    <row r="646" spans="7:7" x14ac:dyDescent="0.2">
      <c r="G646" s="162"/>
    </row>
    <row r="647" spans="7:7" x14ac:dyDescent="0.2">
      <c r="G647" s="162"/>
    </row>
    <row r="648" spans="7:7" x14ac:dyDescent="0.2">
      <c r="G648" s="162"/>
    </row>
    <row r="649" spans="7:7" x14ac:dyDescent="0.2">
      <c r="G649" s="162"/>
    </row>
    <row r="650" spans="7:7" x14ac:dyDescent="0.2">
      <c r="G650" s="162"/>
    </row>
    <row r="651" spans="7:7" x14ac:dyDescent="0.2">
      <c r="G651" s="162"/>
    </row>
    <row r="652" spans="7:7" x14ac:dyDescent="0.2">
      <c r="G652" s="162"/>
    </row>
    <row r="653" spans="7:7" x14ac:dyDescent="0.2">
      <c r="G653" s="162"/>
    </row>
    <row r="654" spans="7:7" x14ac:dyDescent="0.2">
      <c r="G654" s="162"/>
    </row>
    <row r="655" spans="7:7" x14ac:dyDescent="0.2">
      <c r="G655" s="162"/>
    </row>
    <row r="656" spans="7:7" x14ac:dyDescent="0.2">
      <c r="G656" s="162"/>
    </row>
    <row r="657" spans="7:7" x14ac:dyDescent="0.2">
      <c r="G657" s="162"/>
    </row>
    <row r="658" spans="7:7" x14ac:dyDescent="0.2">
      <c r="G658" s="162"/>
    </row>
    <row r="659" spans="7:7" x14ac:dyDescent="0.2">
      <c r="G659" s="162"/>
    </row>
    <row r="660" spans="7:7" x14ac:dyDescent="0.2">
      <c r="G660" s="162"/>
    </row>
    <row r="661" spans="7:7" x14ac:dyDescent="0.2">
      <c r="G661" s="162"/>
    </row>
    <row r="662" spans="7:7" x14ac:dyDescent="0.2">
      <c r="G662" s="162"/>
    </row>
    <row r="663" spans="7:7" x14ac:dyDescent="0.2">
      <c r="G663" s="162"/>
    </row>
    <row r="664" spans="7:7" x14ac:dyDescent="0.2">
      <c r="G664" s="162"/>
    </row>
    <row r="665" spans="7:7" x14ac:dyDescent="0.2">
      <c r="G665" s="162"/>
    </row>
    <row r="666" spans="7:7" x14ac:dyDescent="0.2">
      <c r="G666" s="162"/>
    </row>
    <row r="667" spans="7:7" x14ac:dyDescent="0.2">
      <c r="G667" s="162"/>
    </row>
    <row r="668" spans="7:7" x14ac:dyDescent="0.2">
      <c r="G668" s="162"/>
    </row>
    <row r="669" spans="7:7" x14ac:dyDescent="0.2">
      <c r="G669" s="162"/>
    </row>
    <row r="670" spans="7:7" x14ac:dyDescent="0.2">
      <c r="G670" s="162"/>
    </row>
    <row r="671" spans="7:7" x14ac:dyDescent="0.2">
      <c r="G671" s="162"/>
    </row>
    <row r="672" spans="7:7" x14ac:dyDescent="0.2">
      <c r="G672" s="162"/>
    </row>
    <row r="673" spans="7:7" x14ac:dyDescent="0.2">
      <c r="G673" s="162"/>
    </row>
    <row r="674" spans="7:7" x14ac:dyDescent="0.2">
      <c r="G674" s="162"/>
    </row>
    <row r="675" spans="7:7" x14ac:dyDescent="0.2">
      <c r="G675" s="162"/>
    </row>
    <row r="676" spans="7:7" x14ac:dyDescent="0.2">
      <c r="G676" s="162"/>
    </row>
    <row r="677" spans="7:7" x14ac:dyDescent="0.2">
      <c r="G677" s="162"/>
    </row>
    <row r="678" spans="7:7" x14ac:dyDescent="0.2">
      <c r="G678" s="162"/>
    </row>
    <row r="679" spans="7:7" x14ac:dyDescent="0.2">
      <c r="G679" s="162"/>
    </row>
    <row r="680" spans="7:7" x14ac:dyDescent="0.2">
      <c r="G680" s="162"/>
    </row>
    <row r="681" spans="7:7" x14ac:dyDescent="0.2">
      <c r="G681" s="162"/>
    </row>
    <row r="682" spans="7:7" x14ac:dyDescent="0.2">
      <c r="G682" s="162"/>
    </row>
    <row r="683" spans="7:7" x14ac:dyDescent="0.2">
      <c r="G683" s="162"/>
    </row>
    <row r="684" spans="7:7" x14ac:dyDescent="0.2">
      <c r="G684" s="162"/>
    </row>
    <row r="685" spans="7:7" x14ac:dyDescent="0.2">
      <c r="G685" s="162"/>
    </row>
    <row r="686" spans="7:7" x14ac:dyDescent="0.2">
      <c r="G686" s="162"/>
    </row>
    <row r="687" spans="7:7" x14ac:dyDescent="0.2">
      <c r="G687" s="162"/>
    </row>
    <row r="688" spans="7:7" x14ac:dyDescent="0.2">
      <c r="G688" s="162"/>
    </row>
    <row r="689" spans="7:7" x14ac:dyDescent="0.2">
      <c r="G689" s="162"/>
    </row>
    <row r="690" spans="7:7" x14ac:dyDescent="0.2">
      <c r="G690" s="162"/>
    </row>
    <row r="691" spans="7:7" x14ac:dyDescent="0.2">
      <c r="G691" s="162"/>
    </row>
    <row r="692" spans="7:7" x14ac:dyDescent="0.2">
      <c r="G692" s="162"/>
    </row>
    <row r="693" spans="7:7" x14ac:dyDescent="0.2">
      <c r="G693" s="162"/>
    </row>
    <row r="694" spans="7:7" x14ac:dyDescent="0.2">
      <c r="G694" s="162"/>
    </row>
    <row r="695" spans="7:7" x14ac:dyDescent="0.2">
      <c r="G695" s="162"/>
    </row>
    <row r="696" spans="7:7" x14ac:dyDescent="0.2">
      <c r="G696" s="162"/>
    </row>
    <row r="697" spans="7:7" x14ac:dyDescent="0.2">
      <c r="G697" s="162"/>
    </row>
    <row r="698" spans="7:7" x14ac:dyDescent="0.2">
      <c r="G698" s="162"/>
    </row>
    <row r="699" spans="7:7" x14ac:dyDescent="0.2">
      <c r="G699" s="162"/>
    </row>
    <row r="700" spans="7:7" x14ac:dyDescent="0.2">
      <c r="G700" s="354"/>
    </row>
  </sheetData>
  <sheetProtection algorithmName="SHA-512" hashValue="LuMaffgDsJuObbHkNFXDyRjDQSXXBFoiFGLboAdOr6fhNxB8XqOQmxCgybe/HUol/cw07R2S7doKks2Y5k6q5A==" saltValue="M23cTsi1GGqY3KowffDsoA==" spinCount="100000" sheet="1" formatCells="0" formatColumns="0" formatRows="0"/>
  <sortState xmlns:xlrd2="http://schemas.microsoft.com/office/spreadsheetml/2017/richdata2" ref="D12:E216">
    <sortCondition ref="D12:D216"/>
  </sortState>
  <mergeCells count="5">
    <mergeCell ref="G9:G10"/>
    <mergeCell ref="B9:B10"/>
    <mergeCell ref="A9:A10"/>
    <mergeCell ref="D9:D10"/>
    <mergeCell ref="E9:E10"/>
  </mergeCells>
  <phoneticPr fontId="0" type="noConversion"/>
  <dataValidations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6" xr:uid="{00000000-0002-0000-0B00-000000000000}">
      <formula1>"EC-Nummer,Firmenname"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P33"/>
  <sheetViews>
    <sheetView showGridLines="0" workbookViewId="0"/>
  </sheetViews>
  <sheetFormatPr baseColWidth="10" defaultColWidth="10.5703125" defaultRowHeight="12.75" x14ac:dyDescent="0.2"/>
  <cols>
    <col min="1" max="1" width="25.5703125" style="12" customWidth="1"/>
    <col min="2" max="3" width="30.5703125" style="12" customWidth="1"/>
    <col min="4" max="4" width="12.5703125" style="12" customWidth="1"/>
    <col min="5" max="13" width="12.5703125" style="5" customWidth="1"/>
    <col min="14" max="16" width="12.5703125" style="13" customWidth="1"/>
    <col min="17" max="16384" width="10.5703125" style="13"/>
  </cols>
  <sheetData>
    <row r="1" spans="1:16" ht="15.75" customHeight="1" x14ac:dyDescent="0.2">
      <c r="D1" s="5"/>
    </row>
    <row r="2" spans="1:16" ht="15.75" customHeight="1" x14ac:dyDescent="0.2">
      <c r="D2" s="5"/>
    </row>
    <row r="3" spans="1:16" ht="15.75" customHeight="1" x14ac:dyDescent="0.2">
      <c r="D3" s="5"/>
    </row>
    <row r="4" spans="1:16" ht="15.75" customHeight="1" x14ac:dyDescent="0.2">
      <c r="A4" s="212" t="s">
        <v>7</v>
      </c>
      <c r="D4" s="5"/>
    </row>
    <row r="5" spans="1:16" ht="15.75" customHeight="1" x14ac:dyDescent="0.2">
      <c r="A5" s="5"/>
      <c r="B5" s="5"/>
      <c r="C5" s="5"/>
      <c r="D5" s="5"/>
    </row>
    <row r="6" spans="1:16" ht="15.75" x14ac:dyDescent="0.2">
      <c r="A6" s="411" t="str">
        <f>"Montserhebung Netzbetreiber Strom "&amp;U!$B$11</f>
        <v>Montserhebung Netzbetreiber Strom 2023</v>
      </c>
      <c r="B6" s="412"/>
      <c r="C6" s="413"/>
      <c r="D6" s="5"/>
    </row>
    <row r="7" spans="1:16" ht="15.75" x14ac:dyDescent="0.2">
      <c r="A7" s="20" t="s">
        <v>110</v>
      </c>
      <c r="B7" s="424" t="str">
        <f>IF(U!$B$12&lt;&gt;"",U!$B$12,"")</f>
        <v/>
      </c>
      <c r="C7" s="425"/>
      <c r="D7" s="5"/>
    </row>
    <row r="8" spans="1:16" ht="15.75" x14ac:dyDescent="0.2">
      <c r="A8" s="411" t="s">
        <v>486</v>
      </c>
      <c r="B8" s="412"/>
      <c r="C8" s="413"/>
      <c r="D8" s="5"/>
    </row>
    <row r="9" spans="1:16" ht="12.75" customHeight="1" x14ac:dyDescent="0.2">
      <c r="A9" s="414" t="s">
        <v>516</v>
      </c>
      <c r="B9" s="415"/>
      <c r="C9" s="416"/>
      <c r="D9" s="33" t="s">
        <v>496</v>
      </c>
      <c r="E9" s="33">
        <f>DATE(U!$B$11,2,1)</f>
        <v>44958</v>
      </c>
      <c r="F9" s="33">
        <f>DATE(U!$B$11,3,1)</f>
        <v>44986</v>
      </c>
      <c r="G9" s="33">
        <f>DATE(U!$B$11,4,1)</f>
        <v>45017</v>
      </c>
      <c r="H9" s="33">
        <f>DATE(U!$B$11,5,1)</f>
        <v>45047</v>
      </c>
      <c r="I9" s="33">
        <f>DATE(U!$B$11,6,1)</f>
        <v>45078</v>
      </c>
      <c r="J9" s="33">
        <f>DATE(U!$B$11,7,1)</f>
        <v>45108</v>
      </c>
      <c r="K9" s="33">
        <f>DATE(U!$B$11,8,1)</f>
        <v>45139</v>
      </c>
      <c r="L9" s="33">
        <f>DATE(U!$B$11,9,1)</f>
        <v>45170</v>
      </c>
      <c r="M9" s="33">
        <f>DATE(U!$B$11,10,1)</f>
        <v>45200</v>
      </c>
      <c r="N9" s="33">
        <f>DATE(U!$B$11,11,1)</f>
        <v>45231</v>
      </c>
      <c r="O9" s="33">
        <f>DATE(U!$B$11,12,1)</f>
        <v>45261</v>
      </c>
      <c r="P9" s="34" t="s">
        <v>184</v>
      </c>
    </row>
    <row r="10" spans="1:16" x14ac:dyDescent="0.2">
      <c r="A10" s="417"/>
      <c r="B10" s="418"/>
      <c r="C10" s="419"/>
      <c r="D10" s="33" t="s">
        <v>0</v>
      </c>
      <c r="E10" s="33" t="s">
        <v>0</v>
      </c>
      <c r="F10" s="33" t="s">
        <v>0</v>
      </c>
      <c r="G10" s="33" t="s">
        <v>0</v>
      </c>
      <c r="H10" s="33" t="s">
        <v>0</v>
      </c>
      <c r="I10" s="33" t="s">
        <v>0</v>
      </c>
      <c r="J10" s="33" t="s">
        <v>0</v>
      </c>
      <c r="K10" s="33" t="s">
        <v>0</v>
      </c>
      <c r="L10" s="33" t="s">
        <v>0</v>
      </c>
      <c r="M10" s="33" t="s">
        <v>0</v>
      </c>
      <c r="N10" s="33" t="s">
        <v>0</v>
      </c>
      <c r="O10" s="33" t="s">
        <v>0</v>
      </c>
      <c r="P10" s="34" t="s">
        <v>0</v>
      </c>
    </row>
    <row r="11" spans="1:16" x14ac:dyDescent="0.2">
      <c r="A11" s="436" t="s">
        <v>480</v>
      </c>
      <c r="B11" s="420" t="s">
        <v>487</v>
      </c>
      <c r="C11" s="421"/>
      <c r="D11" s="29"/>
      <c r="E11" s="29"/>
      <c r="F11" s="29"/>
      <c r="G11" s="29"/>
      <c r="H11" s="29"/>
      <c r="I11" s="29"/>
      <c r="J11" s="29"/>
      <c r="K11" s="29"/>
      <c r="L11" s="29"/>
      <c r="M11" s="29"/>
      <c r="N11" s="29"/>
      <c r="O11" s="29"/>
      <c r="P11" s="165" t="str">
        <f t="shared" ref="P11:P14" si="0">IF(SUM(D11:O11)&gt;0,SUM(D11:O11),"")</f>
        <v/>
      </c>
    </row>
    <row r="12" spans="1:16" x14ac:dyDescent="0.2">
      <c r="A12" s="437"/>
      <c r="B12" s="422" t="s">
        <v>186</v>
      </c>
      <c r="C12" s="423"/>
      <c r="D12" s="30"/>
      <c r="E12" s="30"/>
      <c r="F12" s="30"/>
      <c r="G12" s="30"/>
      <c r="H12" s="30"/>
      <c r="I12" s="30"/>
      <c r="J12" s="30"/>
      <c r="K12" s="30"/>
      <c r="L12" s="30"/>
      <c r="M12" s="30"/>
      <c r="N12" s="30"/>
      <c r="O12" s="30"/>
      <c r="P12" s="166" t="str">
        <f t="shared" si="0"/>
        <v/>
      </c>
    </row>
    <row r="13" spans="1:16" x14ac:dyDescent="0.2">
      <c r="A13" s="438"/>
      <c r="B13" s="431" t="s">
        <v>481</v>
      </c>
      <c r="C13" s="432"/>
      <c r="D13" s="31"/>
      <c r="E13" s="31"/>
      <c r="F13" s="31"/>
      <c r="G13" s="31"/>
      <c r="H13" s="31"/>
      <c r="I13" s="31"/>
      <c r="J13" s="31"/>
      <c r="K13" s="31"/>
      <c r="L13" s="31"/>
      <c r="M13" s="31"/>
      <c r="N13" s="31"/>
      <c r="O13" s="31"/>
      <c r="P13" s="167" t="str">
        <f t="shared" si="0"/>
        <v/>
      </c>
    </row>
    <row r="14" spans="1:16" x14ac:dyDescent="0.2">
      <c r="A14" s="433" t="s">
        <v>482</v>
      </c>
      <c r="B14" s="434"/>
      <c r="C14" s="435"/>
      <c r="D14" s="32"/>
      <c r="E14" s="32"/>
      <c r="F14" s="32"/>
      <c r="G14" s="32"/>
      <c r="H14" s="32"/>
      <c r="I14" s="32"/>
      <c r="J14" s="32"/>
      <c r="K14" s="32"/>
      <c r="L14" s="32"/>
      <c r="M14" s="32"/>
      <c r="N14" s="32"/>
      <c r="O14" s="32"/>
      <c r="P14" s="168" t="str">
        <f t="shared" si="0"/>
        <v/>
      </c>
    </row>
    <row r="15" spans="1:16" s="5" customFormat="1" ht="12.75" customHeight="1" x14ac:dyDescent="0.2">
      <c r="A15" s="428" t="s">
        <v>497</v>
      </c>
      <c r="B15" s="420" t="s">
        <v>1</v>
      </c>
      <c r="C15" s="421"/>
      <c r="D15" s="29"/>
      <c r="E15" s="29"/>
      <c r="F15" s="29"/>
      <c r="G15" s="29"/>
      <c r="H15" s="29"/>
      <c r="I15" s="29"/>
      <c r="J15" s="29"/>
      <c r="K15" s="29"/>
      <c r="L15" s="29"/>
      <c r="M15" s="29"/>
      <c r="N15" s="29"/>
      <c r="O15" s="29"/>
      <c r="P15" s="169" t="str">
        <f>IF(SUM(D15:O15)&gt;0,SUM(D15:O15),"")</f>
        <v/>
      </c>
    </row>
    <row r="16" spans="1:16" s="5" customFormat="1" x14ac:dyDescent="0.2">
      <c r="A16" s="429"/>
      <c r="B16" s="426" t="s">
        <v>2</v>
      </c>
      <c r="C16" s="427"/>
      <c r="D16" s="30"/>
      <c r="E16" s="30"/>
      <c r="F16" s="30"/>
      <c r="G16" s="30"/>
      <c r="H16" s="30"/>
      <c r="I16" s="30"/>
      <c r="J16" s="30"/>
      <c r="K16" s="30"/>
      <c r="L16" s="30"/>
      <c r="M16" s="30"/>
      <c r="N16" s="30"/>
      <c r="O16" s="30"/>
      <c r="P16" s="170" t="str">
        <f t="shared" ref="P16:P29" si="1">IF(SUM(D16:O16)&gt;0,SUM(D16:O16),"")</f>
        <v/>
      </c>
    </row>
    <row r="17" spans="1:16" s="5" customFormat="1" x14ac:dyDescent="0.2">
      <c r="A17" s="429"/>
      <c r="B17" s="426" t="s">
        <v>9</v>
      </c>
      <c r="C17" s="427"/>
      <c r="D17" s="30"/>
      <c r="E17" s="30"/>
      <c r="F17" s="30"/>
      <c r="G17" s="30"/>
      <c r="H17" s="30"/>
      <c r="I17" s="30"/>
      <c r="J17" s="30"/>
      <c r="K17" s="30"/>
      <c r="L17" s="30"/>
      <c r="M17" s="30"/>
      <c r="N17" s="30"/>
      <c r="O17" s="30"/>
      <c r="P17" s="170" t="str">
        <f t="shared" si="1"/>
        <v/>
      </c>
    </row>
    <row r="18" spans="1:16" s="5" customFormat="1" x14ac:dyDescent="0.2">
      <c r="A18" s="429"/>
      <c r="B18" s="426" t="s">
        <v>3</v>
      </c>
      <c r="C18" s="427"/>
      <c r="D18" s="30"/>
      <c r="E18" s="30"/>
      <c r="F18" s="30"/>
      <c r="G18" s="30"/>
      <c r="H18" s="30"/>
      <c r="I18" s="30"/>
      <c r="J18" s="30"/>
      <c r="K18" s="30"/>
      <c r="L18" s="30"/>
      <c r="M18" s="30"/>
      <c r="N18" s="30"/>
      <c r="O18" s="30"/>
      <c r="P18" s="170" t="str">
        <f t="shared" si="1"/>
        <v/>
      </c>
    </row>
    <row r="19" spans="1:16" s="5" customFormat="1" x14ac:dyDescent="0.2">
      <c r="A19" s="429"/>
      <c r="B19" s="426" t="s">
        <v>4</v>
      </c>
      <c r="C19" s="427"/>
      <c r="D19" s="30"/>
      <c r="E19" s="30"/>
      <c r="F19" s="30"/>
      <c r="G19" s="30"/>
      <c r="H19" s="30"/>
      <c r="I19" s="30"/>
      <c r="J19" s="30"/>
      <c r="K19" s="30"/>
      <c r="L19" s="30"/>
      <c r="M19" s="30"/>
      <c r="N19" s="30"/>
      <c r="O19" s="30"/>
      <c r="P19" s="170" t="str">
        <f t="shared" si="1"/>
        <v/>
      </c>
    </row>
    <row r="20" spans="1:16" s="5" customFormat="1" x14ac:dyDescent="0.2">
      <c r="A20" s="429"/>
      <c r="B20" s="426" t="s">
        <v>5</v>
      </c>
      <c r="C20" s="427"/>
      <c r="D20" s="30"/>
      <c r="E20" s="30"/>
      <c r="F20" s="30"/>
      <c r="G20" s="30"/>
      <c r="H20" s="30"/>
      <c r="I20" s="30"/>
      <c r="J20" s="30"/>
      <c r="K20" s="30"/>
      <c r="L20" s="30"/>
      <c r="M20" s="30"/>
      <c r="N20" s="30"/>
      <c r="O20" s="30"/>
      <c r="P20" s="170" t="str">
        <f t="shared" si="1"/>
        <v/>
      </c>
    </row>
    <row r="21" spans="1:16" s="5" customFormat="1" x14ac:dyDescent="0.2">
      <c r="A21" s="430"/>
      <c r="B21" s="431" t="s">
        <v>6</v>
      </c>
      <c r="C21" s="432"/>
      <c r="D21" s="31"/>
      <c r="E21" s="31"/>
      <c r="F21" s="31"/>
      <c r="G21" s="31"/>
      <c r="H21" s="31"/>
      <c r="I21" s="31"/>
      <c r="J21" s="31"/>
      <c r="K21" s="31"/>
      <c r="L21" s="31"/>
      <c r="M21" s="31"/>
      <c r="N21" s="31"/>
      <c r="O21" s="31"/>
      <c r="P21" s="171" t="str">
        <f t="shared" si="1"/>
        <v/>
      </c>
    </row>
    <row r="22" spans="1:16" s="5" customFormat="1" x14ac:dyDescent="0.2">
      <c r="A22" s="433" t="s">
        <v>644</v>
      </c>
      <c r="B22" s="434"/>
      <c r="C22" s="435"/>
      <c r="D22" s="172"/>
      <c r="E22" s="172"/>
      <c r="F22" s="172"/>
      <c r="G22" s="172"/>
      <c r="H22" s="172"/>
      <c r="I22" s="172"/>
      <c r="J22" s="172"/>
      <c r="K22" s="172"/>
      <c r="L22" s="172"/>
      <c r="M22" s="172"/>
      <c r="N22" s="172"/>
      <c r="O22" s="172"/>
      <c r="P22" s="173" t="str">
        <f t="shared" si="1"/>
        <v/>
      </c>
    </row>
    <row r="23" spans="1:16" s="5" customFormat="1" ht="12.75" customHeight="1" x14ac:dyDescent="0.2">
      <c r="A23" s="428" t="s">
        <v>498</v>
      </c>
      <c r="B23" s="420" t="s">
        <v>1</v>
      </c>
      <c r="C23" s="421"/>
      <c r="D23" s="29"/>
      <c r="E23" s="29"/>
      <c r="F23" s="29"/>
      <c r="G23" s="29"/>
      <c r="H23" s="29"/>
      <c r="I23" s="29"/>
      <c r="J23" s="29"/>
      <c r="K23" s="29"/>
      <c r="L23" s="29"/>
      <c r="M23" s="29"/>
      <c r="N23" s="29"/>
      <c r="O23" s="29"/>
      <c r="P23" s="169" t="str">
        <f t="shared" si="1"/>
        <v/>
      </c>
    </row>
    <row r="24" spans="1:16" s="5" customFormat="1" x14ac:dyDescent="0.2">
      <c r="A24" s="429"/>
      <c r="B24" s="426" t="s">
        <v>2</v>
      </c>
      <c r="C24" s="427"/>
      <c r="D24" s="30"/>
      <c r="E24" s="30"/>
      <c r="F24" s="30"/>
      <c r="G24" s="30"/>
      <c r="H24" s="30"/>
      <c r="I24" s="30"/>
      <c r="J24" s="30"/>
      <c r="K24" s="30"/>
      <c r="L24" s="30"/>
      <c r="M24" s="30"/>
      <c r="N24" s="30"/>
      <c r="O24" s="30"/>
      <c r="P24" s="170" t="str">
        <f t="shared" si="1"/>
        <v/>
      </c>
    </row>
    <row r="25" spans="1:16" s="5" customFormat="1" x14ac:dyDescent="0.2">
      <c r="A25" s="429"/>
      <c r="B25" s="426" t="s">
        <v>9</v>
      </c>
      <c r="C25" s="427"/>
      <c r="D25" s="30"/>
      <c r="E25" s="30"/>
      <c r="F25" s="30"/>
      <c r="G25" s="30"/>
      <c r="H25" s="30"/>
      <c r="I25" s="30"/>
      <c r="J25" s="30"/>
      <c r="K25" s="30"/>
      <c r="L25" s="30"/>
      <c r="M25" s="30"/>
      <c r="N25" s="30"/>
      <c r="O25" s="30"/>
      <c r="P25" s="170" t="str">
        <f t="shared" si="1"/>
        <v/>
      </c>
    </row>
    <row r="26" spans="1:16" s="5" customFormat="1" x14ac:dyDescent="0.2">
      <c r="A26" s="429"/>
      <c r="B26" s="426" t="s">
        <v>3</v>
      </c>
      <c r="C26" s="427"/>
      <c r="D26" s="30"/>
      <c r="E26" s="30"/>
      <c r="F26" s="30"/>
      <c r="G26" s="30"/>
      <c r="H26" s="30"/>
      <c r="I26" s="30"/>
      <c r="J26" s="30"/>
      <c r="K26" s="30"/>
      <c r="L26" s="30"/>
      <c r="M26" s="30"/>
      <c r="N26" s="30"/>
      <c r="O26" s="30"/>
      <c r="P26" s="170" t="str">
        <f t="shared" si="1"/>
        <v/>
      </c>
    </row>
    <row r="27" spans="1:16" s="5" customFormat="1" x14ac:dyDescent="0.2">
      <c r="A27" s="429"/>
      <c r="B27" s="426" t="s">
        <v>4</v>
      </c>
      <c r="C27" s="427"/>
      <c r="D27" s="30"/>
      <c r="E27" s="30"/>
      <c r="F27" s="30"/>
      <c r="G27" s="30"/>
      <c r="H27" s="30"/>
      <c r="I27" s="30"/>
      <c r="J27" s="30"/>
      <c r="K27" s="30"/>
      <c r="L27" s="30"/>
      <c r="M27" s="30"/>
      <c r="N27" s="30"/>
      <c r="O27" s="30"/>
      <c r="P27" s="170" t="str">
        <f t="shared" si="1"/>
        <v/>
      </c>
    </row>
    <row r="28" spans="1:16" s="5" customFormat="1" x14ac:dyDescent="0.2">
      <c r="A28" s="429"/>
      <c r="B28" s="426" t="s">
        <v>5</v>
      </c>
      <c r="C28" s="427"/>
      <c r="D28" s="30"/>
      <c r="E28" s="30"/>
      <c r="F28" s="30"/>
      <c r="G28" s="30"/>
      <c r="H28" s="30"/>
      <c r="I28" s="30"/>
      <c r="J28" s="30"/>
      <c r="K28" s="30"/>
      <c r="L28" s="30"/>
      <c r="M28" s="30"/>
      <c r="N28" s="30"/>
      <c r="O28" s="30"/>
      <c r="P28" s="170" t="str">
        <f t="shared" si="1"/>
        <v/>
      </c>
    </row>
    <row r="29" spans="1:16" s="5" customFormat="1" ht="12.4" customHeight="1" x14ac:dyDescent="0.2">
      <c r="A29" s="430"/>
      <c r="B29" s="431" t="s">
        <v>6</v>
      </c>
      <c r="C29" s="432"/>
      <c r="D29" s="31"/>
      <c r="E29" s="31"/>
      <c r="F29" s="31"/>
      <c r="G29" s="31"/>
      <c r="H29" s="31"/>
      <c r="I29" s="31"/>
      <c r="J29" s="31"/>
      <c r="K29" s="31"/>
      <c r="L29" s="31"/>
      <c r="M29" s="31"/>
      <c r="N29" s="31"/>
      <c r="O29" s="31"/>
      <c r="P29" s="171" t="str">
        <f t="shared" si="1"/>
        <v/>
      </c>
    </row>
    <row r="30" spans="1:16" x14ac:dyDescent="0.2">
      <c r="A30" s="5"/>
      <c r="B30" s="5"/>
      <c r="C30" s="5"/>
      <c r="D30" s="5"/>
    </row>
    <row r="31" spans="1:16" x14ac:dyDescent="0.2">
      <c r="A31" s="27" t="s">
        <v>483</v>
      </c>
      <c r="B31" s="15"/>
      <c r="C31" s="15"/>
      <c r="D31" s="16"/>
      <c r="E31" s="16"/>
      <c r="F31" s="16"/>
      <c r="G31" s="16"/>
      <c r="H31" s="16"/>
      <c r="I31" s="16"/>
      <c r="J31" s="16"/>
      <c r="K31" s="16"/>
      <c r="L31" s="16"/>
      <c r="M31" s="16"/>
    </row>
    <row r="32" spans="1:16" x14ac:dyDescent="0.2">
      <c r="A32" s="27" t="s">
        <v>488</v>
      </c>
    </row>
    <row r="33" spans="1:1" x14ac:dyDescent="0.2">
      <c r="A33" s="27" t="s">
        <v>489</v>
      </c>
    </row>
  </sheetData>
  <sheetProtection algorithmName="SHA-512" hashValue="0MxfLVeyoEO7KHqvhMF+P51kihPFc+XviNGITiYNXYfTfuqG4B1h6tPC43xW2v25TFb+inWwGtM96uZizskitQ==" saltValue="PN2wFgK+HRklsl5i+bwz3w==" spinCount="100000" sheet="1" formatCells="0" formatColumns="0" formatRows="0"/>
  <mergeCells count="26">
    <mergeCell ref="A14:C14"/>
    <mergeCell ref="A22:C22"/>
    <mergeCell ref="A11:A13"/>
    <mergeCell ref="A15:A21"/>
    <mergeCell ref="B23:C23"/>
    <mergeCell ref="B13:C13"/>
    <mergeCell ref="B15:C15"/>
    <mergeCell ref="B16:C16"/>
    <mergeCell ref="B17:C17"/>
    <mergeCell ref="B18:C18"/>
    <mergeCell ref="B19:C19"/>
    <mergeCell ref="B20:C20"/>
    <mergeCell ref="B21:C21"/>
    <mergeCell ref="B24:C24"/>
    <mergeCell ref="B25:C25"/>
    <mergeCell ref="B26:C26"/>
    <mergeCell ref="B27:C27"/>
    <mergeCell ref="A23:A29"/>
    <mergeCell ref="B28:C28"/>
    <mergeCell ref="B29:C29"/>
    <mergeCell ref="A6:C6"/>
    <mergeCell ref="A8:C8"/>
    <mergeCell ref="A9:C10"/>
    <mergeCell ref="B11:C11"/>
    <mergeCell ref="B12:C12"/>
    <mergeCell ref="B7:C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3" tint="0.59999389629810485"/>
    <pageSetUpPr fitToPage="1"/>
  </sheetPr>
  <dimension ref="A1:X1502"/>
  <sheetViews>
    <sheetView showGridLines="0" workbookViewId="0"/>
  </sheetViews>
  <sheetFormatPr baseColWidth="10" defaultColWidth="10.5703125" defaultRowHeight="12.75" x14ac:dyDescent="0.2"/>
  <cols>
    <col min="1" max="1" width="25.5703125" style="346" customWidth="1"/>
    <col min="2" max="2" width="14.42578125" style="346" customWidth="1"/>
    <col min="3" max="3" width="10.5703125" style="346"/>
    <col min="4" max="4" width="11.7109375" style="346" customWidth="1"/>
    <col min="5" max="5" width="27.5703125" style="346" bestFit="1" customWidth="1"/>
    <col min="6" max="8" width="10.5703125" style="346"/>
    <col min="9" max="18" width="10.5703125" style="347"/>
    <col min="19" max="23" width="10.5703125" style="5"/>
    <col min="24" max="24" width="10.5703125" style="390" customWidth="1"/>
    <col min="25" max="16384" width="10.5703125" style="5"/>
  </cols>
  <sheetData>
    <row r="1" spans="1:18" ht="15.75" customHeight="1" x14ac:dyDescent="0.2">
      <c r="A1" s="12"/>
      <c r="B1" s="12"/>
      <c r="C1" s="12"/>
      <c r="D1" s="12"/>
      <c r="E1" s="12"/>
      <c r="F1" s="12"/>
      <c r="G1" s="5"/>
      <c r="H1" s="5"/>
      <c r="I1" s="5"/>
      <c r="J1" s="5"/>
      <c r="K1" s="5"/>
      <c r="L1" s="5"/>
      <c r="M1" s="5"/>
      <c r="N1" s="5"/>
      <c r="O1" s="5"/>
      <c r="P1" s="5"/>
      <c r="Q1" s="5"/>
      <c r="R1" s="5"/>
    </row>
    <row r="2" spans="1:18" ht="15.75" customHeight="1" x14ac:dyDescent="0.2">
      <c r="A2" s="12"/>
      <c r="B2" s="12"/>
      <c r="C2" s="12"/>
      <c r="D2" s="12"/>
      <c r="E2" s="12"/>
      <c r="F2" s="12"/>
      <c r="G2" s="5"/>
      <c r="H2" s="5"/>
      <c r="I2" s="5"/>
      <c r="J2" s="5"/>
      <c r="K2" s="5"/>
      <c r="L2" s="5"/>
      <c r="M2" s="5"/>
      <c r="N2" s="5"/>
      <c r="O2" s="5"/>
      <c r="P2" s="5"/>
      <c r="Q2" s="5"/>
      <c r="R2" s="5"/>
    </row>
    <row r="3" spans="1:18" ht="15.75" customHeight="1" x14ac:dyDescent="0.2">
      <c r="A3" s="12"/>
      <c r="B3" s="12"/>
      <c r="C3" s="12"/>
      <c r="D3" s="12"/>
      <c r="E3" s="12"/>
      <c r="F3" s="12"/>
      <c r="G3" s="5"/>
      <c r="H3" s="5"/>
      <c r="I3" s="5"/>
      <c r="J3" s="5"/>
      <c r="K3" s="5"/>
      <c r="L3" s="5"/>
      <c r="M3" s="5"/>
      <c r="N3" s="5"/>
      <c r="O3" s="5"/>
      <c r="P3" s="5"/>
      <c r="Q3" s="5"/>
      <c r="R3" s="5"/>
    </row>
    <row r="4" spans="1:18" ht="15.75" customHeight="1" x14ac:dyDescent="0.2">
      <c r="A4" s="212" t="s">
        <v>7</v>
      </c>
      <c r="B4" s="12"/>
      <c r="C4" s="12"/>
      <c r="D4" s="12"/>
      <c r="E4" s="12"/>
      <c r="F4" s="12"/>
      <c r="G4" s="5"/>
      <c r="H4" s="5"/>
      <c r="I4" s="5"/>
      <c r="J4" s="5"/>
      <c r="K4" s="5"/>
      <c r="L4" s="5"/>
      <c r="M4" s="5"/>
      <c r="N4" s="5"/>
      <c r="O4" s="5"/>
      <c r="P4" s="5"/>
      <c r="Q4" s="5"/>
      <c r="R4" s="5"/>
    </row>
    <row r="5" spans="1:18" ht="15.75" customHeight="1" x14ac:dyDescent="0.2">
      <c r="A5" s="5"/>
      <c r="B5" s="5"/>
      <c r="C5" s="5"/>
      <c r="D5" s="5"/>
      <c r="E5" s="5"/>
      <c r="F5" s="12"/>
      <c r="G5" s="5"/>
      <c r="H5" s="5"/>
      <c r="I5" s="5"/>
      <c r="J5" s="5"/>
      <c r="K5" s="5"/>
      <c r="L5" s="5"/>
      <c r="M5" s="5"/>
      <c r="N5" s="5"/>
      <c r="O5" s="5"/>
      <c r="P5" s="5"/>
      <c r="Q5" s="5"/>
      <c r="R5" s="5"/>
    </row>
    <row r="6" spans="1:18" ht="15.75" x14ac:dyDescent="0.2">
      <c r="A6" s="112" t="str">
        <f>"Montserhebung Netzbetreiber Strom "&amp;U!$B$11</f>
        <v>Montserhebung Netzbetreiber Strom 2023</v>
      </c>
      <c r="B6" s="144"/>
      <c r="C6" s="144"/>
      <c r="D6" s="144"/>
      <c r="E6" s="145"/>
      <c r="F6" s="12"/>
      <c r="G6" s="5"/>
      <c r="H6" s="5"/>
      <c r="I6" s="5"/>
      <c r="J6" s="5"/>
      <c r="K6" s="5"/>
      <c r="L6" s="5"/>
      <c r="M6" s="5"/>
      <c r="N6" s="5"/>
      <c r="O6" s="5"/>
      <c r="P6" s="5"/>
      <c r="Q6" s="5"/>
      <c r="R6" s="5"/>
    </row>
    <row r="7" spans="1:18" ht="15.75" x14ac:dyDescent="0.2">
      <c r="A7" s="28" t="s">
        <v>110</v>
      </c>
      <c r="B7" s="424" t="str">
        <f>IF(U!$B$12&lt;&gt;"",U!$B$12,"")</f>
        <v/>
      </c>
      <c r="C7" s="455"/>
      <c r="D7" s="455"/>
      <c r="E7" s="425"/>
      <c r="F7" s="12"/>
      <c r="G7" s="5"/>
      <c r="H7" s="5"/>
      <c r="I7" s="5"/>
      <c r="J7" s="5"/>
      <c r="K7" s="5"/>
      <c r="L7" s="5"/>
      <c r="M7" s="5"/>
      <c r="N7" s="5"/>
      <c r="O7" s="5"/>
      <c r="P7" s="5"/>
      <c r="Q7" s="5"/>
      <c r="R7" s="5"/>
    </row>
    <row r="8" spans="1:18" ht="15.75" x14ac:dyDescent="0.2">
      <c r="A8" s="112" t="s">
        <v>949</v>
      </c>
      <c r="B8" s="144"/>
      <c r="C8" s="144"/>
      <c r="D8" s="144"/>
      <c r="E8" s="145"/>
      <c r="F8" s="12"/>
      <c r="G8" s="5"/>
      <c r="H8" s="5"/>
      <c r="I8" s="5"/>
      <c r="J8" s="5"/>
      <c r="K8" s="5"/>
      <c r="L8" s="5"/>
      <c r="M8" s="5"/>
      <c r="N8" s="5"/>
      <c r="O8" s="5"/>
      <c r="P8" s="5"/>
      <c r="Q8" s="5"/>
      <c r="R8" s="5"/>
    </row>
    <row r="9" spans="1:18" ht="15.75" customHeight="1" x14ac:dyDescent="0.2">
      <c r="A9" s="459" t="s">
        <v>919</v>
      </c>
      <c r="B9" s="460"/>
      <c r="C9" s="460"/>
      <c r="D9" s="460"/>
      <c r="E9" s="461"/>
      <c r="F9" s="33" t="s">
        <v>496</v>
      </c>
      <c r="G9" s="33">
        <f>DATE(U!$B$11,2,1)</f>
        <v>44958</v>
      </c>
      <c r="H9" s="33">
        <f>DATE(U!$B$11,3,1)</f>
        <v>44986</v>
      </c>
      <c r="I9" s="33">
        <f>DATE(U!$B$11,4,1)</f>
        <v>45017</v>
      </c>
      <c r="J9" s="33">
        <f>DATE(U!$B$11,5,1)</f>
        <v>45047</v>
      </c>
      <c r="K9" s="33">
        <f>DATE(U!$B$11,6,1)</f>
        <v>45078</v>
      </c>
      <c r="L9" s="33">
        <f>DATE(U!$B$11,7,1)</f>
        <v>45108</v>
      </c>
      <c r="M9" s="33">
        <f>DATE(U!$B$11,8,1)</f>
        <v>45139</v>
      </c>
      <c r="N9" s="33">
        <f>DATE(U!$B$11,9,1)</f>
        <v>45170</v>
      </c>
      <c r="O9" s="33">
        <f>DATE(U!$B$11,10,1)</f>
        <v>45200</v>
      </c>
      <c r="P9" s="33">
        <f>DATE(U!$B$11,11,1)</f>
        <v>45231</v>
      </c>
      <c r="Q9" s="33">
        <f>DATE(U!$B$11,12,1)</f>
        <v>45261</v>
      </c>
      <c r="R9" s="34" t="s">
        <v>184</v>
      </c>
    </row>
    <row r="10" spans="1:18" x14ac:dyDescent="0.2">
      <c r="A10" s="462"/>
      <c r="B10" s="463"/>
      <c r="C10" s="463"/>
      <c r="D10" s="463"/>
      <c r="E10" s="464"/>
      <c r="F10" s="33" t="s">
        <v>162</v>
      </c>
      <c r="G10" s="33" t="s">
        <v>162</v>
      </c>
      <c r="H10" s="33" t="s">
        <v>162</v>
      </c>
      <c r="I10" s="33" t="s">
        <v>162</v>
      </c>
      <c r="J10" s="33" t="s">
        <v>162</v>
      </c>
      <c r="K10" s="33" t="s">
        <v>162</v>
      </c>
      <c r="L10" s="33" t="s">
        <v>162</v>
      </c>
      <c r="M10" s="33" t="s">
        <v>162</v>
      </c>
      <c r="N10" s="33" t="s">
        <v>162</v>
      </c>
      <c r="O10" s="33" t="s">
        <v>162</v>
      </c>
      <c r="P10" s="33" t="s">
        <v>162</v>
      </c>
      <c r="Q10" s="33" t="s">
        <v>162</v>
      </c>
      <c r="R10" s="34" t="s">
        <v>162</v>
      </c>
    </row>
    <row r="11" spans="1:18" ht="12.75" customHeight="1" x14ac:dyDescent="0.2">
      <c r="A11" s="487" t="s">
        <v>282</v>
      </c>
      <c r="B11" s="420" t="s">
        <v>499</v>
      </c>
      <c r="C11" s="453"/>
      <c r="D11" s="453"/>
      <c r="E11" s="454"/>
      <c r="F11" s="141"/>
      <c r="G11" s="141"/>
      <c r="H11" s="141"/>
      <c r="I11" s="141"/>
      <c r="J11" s="141"/>
      <c r="K11" s="141"/>
      <c r="L11" s="141"/>
      <c r="M11" s="141"/>
      <c r="N11" s="141"/>
      <c r="O11" s="141"/>
      <c r="P11" s="141"/>
      <c r="Q11" s="141"/>
      <c r="R11" s="88" t="str">
        <f t="shared" ref="R11:R26" si="0">IF(SUM(F11:Q11)&gt;0,SUM(F11:Q11),"")</f>
        <v/>
      </c>
    </row>
    <row r="12" spans="1:18" ht="12.75" customHeight="1" x14ac:dyDescent="0.2">
      <c r="A12" s="488"/>
      <c r="B12" s="489" t="s">
        <v>500</v>
      </c>
      <c r="C12" s="490"/>
      <c r="D12" s="490"/>
      <c r="E12" s="491"/>
      <c r="F12" s="142"/>
      <c r="G12" s="142"/>
      <c r="H12" s="142"/>
      <c r="I12" s="142"/>
      <c r="J12" s="142"/>
      <c r="K12" s="142"/>
      <c r="L12" s="142"/>
      <c r="M12" s="142"/>
      <c r="N12" s="142"/>
      <c r="O12" s="142"/>
      <c r="P12" s="142"/>
      <c r="Q12" s="142"/>
      <c r="R12" s="89" t="str">
        <f t="shared" si="0"/>
        <v/>
      </c>
    </row>
    <row r="13" spans="1:18" ht="12.75" customHeight="1" x14ac:dyDescent="0.2">
      <c r="A13" s="488"/>
      <c r="B13" s="426" t="s">
        <v>501</v>
      </c>
      <c r="C13" s="473"/>
      <c r="D13" s="473"/>
      <c r="E13" s="474"/>
      <c r="F13" s="142"/>
      <c r="G13" s="142"/>
      <c r="H13" s="142"/>
      <c r="I13" s="142"/>
      <c r="J13" s="142"/>
      <c r="K13" s="142"/>
      <c r="L13" s="142"/>
      <c r="M13" s="142"/>
      <c r="N13" s="142"/>
      <c r="O13" s="142"/>
      <c r="P13" s="142"/>
      <c r="Q13" s="142"/>
      <c r="R13" s="89" t="str">
        <f t="shared" si="0"/>
        <v/>
      </c>
    </row>
    <row r="14" spans="1:18" ht="12.75" customHeight="1" x14ac:dyDescent="0.2">
      <c r="A14" s="488"/>
      <c r="B14" s="426" t="s">
        <v>502</v>
      </c>
      <c r="C14" s="473"/>
      <c r="D14" s="473"/>
      <c r="E14" s="474"/>
      <c r="F14" s="142"/>
      <c r="G14" s="142"/>
      <c r="H14" s="142"/>
      <c r="I14" s="142"/>
      <c r="J14" s="142"/>
      <c r="K14" s="142"/>
      <c r="L14" s="142"/>
      <c r="M14" s="142"/>
      <c r="N14" s="142"/>
      <c r="O14" s="142"/>
      <c r="P14" s="142"/>
      <c r="Q14" s="142"/>
      <c r="R14" s="89" t="str">
        <f t="shared" si="0"/>
        <v/>
      </c>
    </row>
    <row r="15" spans="1:18" x14ac:dyDescent="0.2">
      <c r="A15" s="488"/>
      <c r="B15" s="431" t="s">
        <v>503</v>
      </c>
      <c r="C15" s="451"/>
      <c r="D15" s="451"/>
      <c r="E15" s="452"/>
      <c r="F15" s="143"/>
      <c r="G15" s="143"/>
      <c r="H15" s="143"/>
      <c r="I15" s="143"/>
      <c r="J15" s="143"/>
      <c r="K15" s="143"/>
      <c r="L15" s="143"/>
      <c r="M15" s="143"/>
      <c r="N15" s="143"/>
      <c r="O15" s="143"/>
      <c r="P15" s="143"/>
      <c r="Q15" s="143"/>
      <c r="R15" s="90" t="str">
        <f t="shared" si="0"/>
        <v/>
      </c>
    </row>
    <row r="16" spans="1:18" x14ac:dyDescent="0.2">
      <c r="A16" s="444"/>
      <c r="B16" s="420" t="s">
        <v>287</v>
      </c>
      <c r="C16" s="453"/>
      <c r="D16" s="453"/>
      <c r="E16" s="454"/>
      <c r="F16" s="132" t="str">
        <f>IF(SUM(F11:F15)&gt;0,SUM(F11:F15),"")</f>
        <v/>
      </c>
      <c r="G16" s="132" t="str">
        <f t="shared" ref="G16:Q16" si="1">IF(SUM(G11:G15)&gt;0,SUM(G11:G15),"")</f>
        <v/>
      </c>
      <c r="H16" s="132" t="str">
        <f t="shared" si="1"/>
        <v/>
      </c>
      <c r="I16" s="132" t="str">
        <f t="shared" si="1"/>
        <v/>
      </c>
      <c r="J16" s="132" t="str">
        <f t="shared" si="1"/>
        <v/>
      </c>
      <c r="K16" s="132" t="str">
        <f t="shared" si="1"/>
        <v/>
      </c>
      <c r="L16" s="132" t="str">
        <f t="shared" si="1"/>
        <v/>
      </c>
      <c r="M16" s="132" t="str">
        <f t="shared" si="1"/>
        <v/>
      </c>
      <c r="N16" s="132" t="str">
        <f t="shared" si="1"/>
        <v/>
      </c>
      <c r="O16" s="132" t="str">
        <f t="shared" si="1"/>
        <v/>
      </c>
      <c r="P16" s="132" t="str">
        <f t="shared" si="1"/>
        <v/>
      </c>
      <c r="Q16" s="132" t="str">
        <f t="shared" si="1"/>
        <v/>
      </c>
      <c r="R16" s="132" t="str">
        <f t="shared" si="0"/>
        <v/>
      </c>
    </row>
    <row r="17" spans="1:24" ht="12.75" customHeight="1" x14ac:dyDescent="0.2">
      <c r="A17" s="488" t="s">
        <v>512</v>
      </c>
      <c r="B17" s="420" t="s">
        <v>504</v>
      </c>
      <c r="C17" s="453"/>
      <c r="D17" s="453"/>
      <c r="E17" s="454"/>
      <c r="F17" s="141"/>
      <c r="G17" s="141"/>
      <c r="H17" s="141"/>
      <c r="I17" s="141"/>
      <c r="J17" s="141"/>
      <c r="K17" s="141"/>
      <c r="L17" s="141"/>
      <c r="M17" s="141"/>
      <c r="N17" s="141"/>
      <c r="O17" s="141"/>
      <c r="P17" s="141"/>
      <c r="Q17" s="141"/>
      <c r="R17" s="88" t="str">
        <f t="shared" si="0"/>
        <v/>
      </c>
    </row>
    <row r="18" spans="1:24" ht="12.75" customHeight="1" x14ac:dyDescent="0.2">
      <c r="A18" s="488"/>
      <c r="B18" s="426" t="s">
        <v>505</v>
      </c>
      <c r="C18" s="473"/>
      <c r="D18" s="473"/>
      <c r="E18" s="474"/>
      <c r="F18" s="142"/>
      <c r="G18" s="142"/>
      <c r="H18" s="142"/>
      <c r="I18" s="142"/>
      <c r="J18" s="142"/>
      <c r="K18" s="142"/>
      <c r="L18" s="142"/>
      <c r="M18" s="142"/>
      <c r="N18" s="142"/>
      <c r="O18" s="142"/>
      <c r="P18" s="142"/>
      <c r="Q18" s="142"/>
      <c r="R18" s="89" t="str">
        <f t="shared" si="0"/>
        <v/>
      </c>
    </row>
    <row r="19" spans="1:24" ht="12.75" customHeight="1" x14ac:dyDescent="0.2">
      <c r="A19" s="488"/>
      <c r="B19" s="426" t="s">
        <v>506</v>
      </c>
      <c r="C19" s="473"/>
      <c r="D19" s="473"/>
      <c r="E19" s="474"/>
      <c r="F19" s="142"/>
      <c r="G19" s="142"/>
      <c r="H19" s="142"/>
      <c r="I19" s="142"/>
      <c r="J19" s="142"/>
      <c r="K19" s="142"/>
      <c r="L19" s="142"/>
      <c r="M19" s="142"/>
      <c r="N19" s="142"/>
      <c r="O19" s="142"/>
      <c r="P19" s="142"/>
      <c r="Q19" s="142"/>
      <c r="R19" s="89" t="str">
        <f t="shared" si="0"/>
        <v/>
      </c>
    </row>
    <row r="20" spans="1:24" ht="12.75" customHeight="1" x14ac:dyDescent="0.2">
      <c r="A20" s="488"/>
      <c r="B20" s="426" t="s">
        <v>507</v>
      </c>
      <c r="C20" s="473"/>
      <c r="D20" s="473"/>
      <c r="E20" s="474"/>
      <c r="F20" s="142"/>
      <c r="G20" s="142"/>
      <c r="H20" s="142"/>
      <c r="I20" s="142"/>
      <c r="J20" s="142"/>
      <c r="K20" s="142"/>
      <c r="L20" s="142"/>
      <c r="M20" s="142"/>
      <c r="N20" s="142"/>
      <c r="O20" s="142"/>
      <c r="P20" s="142"/>
      <c r="Q20" s="142"/>
      <c r="R20" s="89" t="str">
        <f t="shared" si="0"/>
        <v/>
      </c>
    </row>
    <row r="21" spans="1:24" ht="12.75" customHeight="1" x14ac:dyDescent="0.2">
      <c r="A21" s="488"/>
      <c r="B21" s="426" t="s">
        <v>508</v>
      </c>
      <c r="C21" s="473"/>
      <c r="D21" s="473"/>
      <c r="E21" s="474"/>
      <c r="F21" s="142"/>
      <c r="G21" s="142"/>
      <c r="H21" s="142"/>
      <c r="I21" s="142"/>
      <c r="J21" s="142"/>
      <c r="K21" s="142"/>
      <c r="L21" s="142"/>
      <c r="M21" s="142"/>
      <c r="N21" s="142"/>
      <c r="O21" s="142"/>
      <c r="P21" s="142"/>
      <c r="Q21" s="142"/>
      <c r="R21" s="89" t="str">
        <f t="shared" si="0"/>
        <v/>
      </c>
    </row>
    <row r="22" spans="1:24" ht="12.75" customHeight="1" x14ac:dyDescent="0.2">
      <c r="A22" s="488"/>
      <c r="B22" s="426" t="s">
        <v>509</v>
      </c>
      <c r="C22" s="473"/>
      <c r="D22" s="473"/>
      <c r="E22" s="474"/>
      <c r="F22" s="142"/>
      <c r="G22" s="142"/>
      <c r="H22" s="142"/>
      <c r="I22" s="142"/>
      <c r="J22" s="142"/>
      <c r="K22" s="142"/>
      <c r="L22" s="142"/>
      <c r="M22" s="142"/>
      <c r="N22" s="142"/>
      <c r="O22" s="142"/>
      <c r="P22" s="142"/>
      <c r="Q22" s="142"/>
      <c r="R22" s="89" t="str">
        <f t="shared" si="0"/>
        <v/>
      </c>
    </row>
    <row r="23" spans="1:24" ht="12.75" customHeight="1" x14ac:dyDescent="0.2">
      <c r="A23" s="488"/>
      <c r="B23" s="426" t="s">
        <v>510</v>
      </c>
      <c r="C23" s="473"/>
      <c r="D23" s="473"/>
      <c r="E23" s="474"/>
      <c r="F23" s="231"/>
      <c r="G23" s="142"/>
      <c r="H23" s="142"/>
      <c r="I23" s="142"/>
      <c r="J23" s="142"/>
      <c r="K23" s="142"/>
      <c r="L23" s="142"/>
      <c r="M23" s="142"/>
      <c r="N23" s="142"/>
      <c r="O23" s="142"/>
      <c r="P23" s="142"/>
      <c r="Q23" s="142"/>
      <c r="R23" s="89" t="str">
        <f t="shared" si="0"/>
        <v/>
      </c>
    </row>
    <row r="24" spans="1:24" x14ac:dyDescent="0.2">
      <c r="A24" s="488"/>
      <c r="B24" s="431" t="s">
        <v>511</v>
      </c>
      <c r="C24" s="451"/>
      <c r="D24" s="451"/>
      <c r="E24" s="452"/>
      <c r="F24" s="146"/>
      <c r="G24" s="146"/>
      <c r="H24" s="146"/>
      <c r="I24" s="146"/>
      <c r="J24" s="146"/>
      <c r="K24" s="146"/>
      <c r="L24" s="146"/>
      <c r="M24" s="146"/>
      <c r="N24" s="146"/>
      <c r="O24" s="146"/>
      <c r="P24" s="146"/>
      <c r="Q24" s="146"/>
      <c r="R24" s="131" t="str">
        <f t="shared" ref="R24:R25" si="2">IF(SUM(F24:Q24)&gt;0,SUM(F24:Q24),"")</f>
        <v/>
      </c>
    </row>
    <row r="25" spans="1:24" x14ac:dyDescent="0.2">
      <c r="A25" s="444"/>
      <c r="B25" s="433" t="s">
        <v>287</v>
      </c>
      <c r="C25" s="475"/>
      <c r="D25" s="475"/>
      <c r="E25" s="476"/>
      <c r="F25" s="132" t="str">
        <f>IF(SUM(F17:F24)&gt;0,SUM(F17:F24),"")</f>
        <v/>
      </c>
      <c r="G25" s="132" t="str">
        <f t="shared" ref="G25:Q25" si="3">IF(SUM(G17:G24)&gt;0,SUM(G17:G24),"")</f>
        <v/>
      </c>
      <c r="H25" s="132" t="str">
        <f t="shared" si="3"/>
        <v/>
      </c>
      <c r="I25" s="132" t="str">
        <f t="shared" si="3"/>
        <v/>
      </c>
      <c r="J25" s="132" t="str">
        <f t="shared" si="3"/>
        <v/>
      </c>
      <c r="K25" s="132" t="str">
        <f t="shared" si="3"/>
        <v/>
      </c>
      <c r="L25" s="132" t="str">
        <f t="shared" si="3"/>
        <v/>
      </c>
      <c r="M25" s="132" t="str">
        <f t="shared" si="3"/>
        <v/>
      </c>
      <c r="N25" s="132" t="str">
        <f t="shared" si="3"/>
        <v/>
      </c>
      <c r="O25" s="132" t="str">
        <f t="shared" si="3"/>
        <v/>
      </c>
      <c r="P25" s="132" t="str">
        <f t="shared" si="3"/>
        <v/>
      </c>
      <c r="Q25" s="132" t="str">
        <f t="shared" si="3"/>
        <v/>
      </c>
      <c r="R25" s="132" t="str">
        <f t="shared" si="2"/>
        <v/>
      </c>
    </row>
    <row r="26" spans="1:24" x14ac:dyDescent="0.2">
      <c r="A26" s="477" t="s">
        <v>284</v>
      </c>
      <c r="B26" s="478"/>
      <c r="C26" s="478"/>
      <c r="D26" s="478"/>
      <c r="E26" s="479"/>
      <c r="F26" s="91" t="str">
        <f>IF(SUM(F16,F25)&gt;0,SUM(F16,F25),"")</f>
        <v/>
      </c>
      <c r="G26" s="91" t="str">
        <f t="shared" ref="G26:Q26" si="4">IF(SUM(G16,G25)&gt;0,SUM(G16,G25),"")</f>
        <v/>
      </c>
      <c r="H26" s="91" t="str">
        <f t="shared" si="4"/>
        <v/>
      </c>
      <c r="I26" s="91" t="str">
        <f t="shared" si="4"/>
        <v/>
      </c>
      <c r="J26" s="91" t="str">
        <f t="shared" si="4"/>
        <v/>
      </c>
      <c r="K26" s="91" t="str">
        <f t="shared" si="4"/>
        <v/>
      </c>
      <c r="L26" s="91" t="str">
        <f t="shared" si="4"/>
        <v/>
      </c>
      <c r="M26" s="91" t="str">
        <f t="shared" si="4"/>
        <v/>
      </c>
      <c r="N26" s="91" t="str">
        <f t="shared" si="4"/>
        <v/>
      </c>
      <c r="O26" s="91" t="str">
        <f t="shared" si="4"/>
        <v/>
      </c>
      <c r="P26" s="91" t="str">
        <f t="shared" si="4"/>
        <v/>
      </c>
      <c r="Q26" s="91" t="str">
        <f t="shared" si="4"/>
        <v/>
      </c>
      <c r="R26" s="91" t="str">
        <f t="shared" si="0"/>
        <v/>
      </c>
    </row>
    <row r="27" spans="1:24" x14ac:dyDescent="0.2">
      <c r="A27" s="12"/>
      <c r="B27" s="12"/>
      <c r="C27" s="12"/>
      <c r="D27" s="12"/>
      <c r="E27" s="12"/>
      <c r="F27" s="12"/>
      <c r="G27" s="12"/>
      <c r="H27" s="12"/>
      <c r="I27" s="5"/>
      <c r="J27" s="5"/>
      <c r="K27" s="5"/>
      <c r="L27" s="5"/>
      <c r="M27" s="5"/>
      <c r="N27" s="5"/>
      <c r="O27" s="5"/>
      <c r="P27" s="5"/>
      <c r="Q27" s="5"/>
      <c r="R27" s="5"/>
    </row>
    <row r="28" spans="1:24" x14ac:dyDescent="0.2">
      <c r="A28" s="480" t="s">
        <v>694</v>
      </c>
      <c r="B28" s="481"/>
      <c r="C28" s="482"/>
      <c r="D28" s="81"/>
      <c r="E28" s="86" t="str">
        <f>IF(AND(SUM(F11:Q25)=0,D28=""),"Pflichtfeld!","")</f>
        <v>Pflichtfeld!</v>
      </c>
      <c r="F28" s="12"/>
      <c r="G28" s="12"/>
      <c r="H28" s="12"/>
      <c r="I28" s="5"/>
      <c r="J28" s="5"/>
      <c r="K28" s="5"/>
      <c r="L28" s="5"/>
      <c r="M28" s="5"/>
      <c r="N28" s="5"/>
      <c r="O28" s="5"/>
      <c r="P28" s="5"/>
      <c r="Q28" s="5"/>
      <c r="R28" s="5"/>
    </row>
    <row r="29" spans="1:24" x14ac:dyDescent="0.2">
      <c r="A29" s="12"/>
      <c r="B29" s="12"/>
      <c r="C29" s="12"/>
      <c r="D29" s="86" t="str">
        <f>IF(E29&lt;&gt;"","Kontrolle: ","")</f>
        <v/>
      </c>
      <c r="E29" s="221" t="str">
        <f>IF(SUM(R26)&lt;&gt;SUM(R35)-SUM(R36),"Versorgerwechsel Bezugszählpunkte &lt;&gt; Versorgerwechsel Bezugzählpunkte (insgesamt-Einspeisezählpunkte) nach Lieferanten","")</f>
        <v/>
      </c>
      <c r="F29" s="12"/>
      <c r="G29" s="12"/>
      <c r="H29" s="12"/>
      <c r="I29" s="5"/>
      <c r="J29" s="5"/>
      <c r="K29" s="5"/>
      <c r="L29" s="5"/>
      <c r="M29" s="5"/>
      <c r="N29" s="5"/>
      <c r="O29" s="5"/>
      <c r="P29" s="5"/>
      <c r="Q29" s="5"/>
      <c r="R29" s="5"/>
    </row>
    <row r="30" spans="1:24" x14ac:dyDescent="0.2">
      <c r="A30" s="11"/>
      <c r="B30" s="12"/>
      <c r="C30" s="12"/>
      <c r="D30" s="86" t="str">
        <f>IF(E30&lt;&gt;"","Kontrolle: ","")</f>
        <v/>
      </c>
      <c r="E30" s="221" t="str">
        <f>IF(SUM(R37)&lt;&gt;SUM(R35),"Zugänge insgesamt &lt;&gt; Abgänge insgesamt","")</f>
        <v/>
      </c>
      <c r="F30" s="12"/>
      <c r="G30" s="12"/>
      <c r="H30" s="12"/>
      <c r="I30" s="5"/>
      <c r="J30" s="5"/>
      <c r="K30" s="5"/>
      <c r="L30" s="5"/>
      <c r="M30" s="5"/>
      <c r="N30" s="5"/>
      <c r="O30" s="5"/>
      <c r="P30" s="5"/>
      <c r="Q30" s="5"/>
      <c r="R30" s="5"/>
      <c r="S30" s="222"/>
      <c r="X30" s="391"/>
    </row>
    <row r="31" spans="1:24" x14ac:dyDescent="0.2">
      <c r="A31" s="465" t="s">
        <v>950</v>
      </c>
      <c r="B31" s="140" t="s">
        <v>494</v>
      </c>
      <c r="C31" s="221" t="s">
        <v>494</v>
      </c>
      <c r="D31" s="86" t="str">
        <f>IF(E31&lt;&gt;"","Kontrolle: ","")</f>
        <v/>
      </c>
      <c r="E31" s="221" t="str">
        <f>IF(SUM(R38)&lt;&gt;SUM(R36),"Zugänge Einspeisezählpunkte &lt;&gt; Abgänge Einspeisezählpunkte","")</f>
        <v/>
      </c>
      <c r="F31" s="222"/>
      <c r="G31" s="222"/>
      <c r="H31" s="222"/>
      <c r="I31" s="222"/>
      <c r="J31" s="222"/>
      <c r="K31" s="222"/>
      <c r="L31" s="222"/>
      <c r="M31" s="222"/>
      <c r="N31" s="222"/>
      <c r="O31" s="222"/>
      <c r="P31" s="222"/>
      <c r="Q31" s="5"/>
      <c r="R31" s="129"/>
      <c r="S31" s="222"/>
      <c r="X31" s="391"/>
    </row>
    <row r="32" spans="1:24" x14ac:dyDescent="0.2">
      <c r="A32" s="466"/>
      <c r="B32" s="140" t="s">
        <v>494</v>
      </c>
      <c r="C32" s="221" t="s">
        <v>494</v>
      </c>
      <c r="D32" s="86" t="str">
        <f>IF(E32&lt;&gt;"","Kontrolle: ","")</f>
        <v/>
      </c>
      <c r="E32" s="221" t="str">
        <f>IF(OR(SUM(R38)&gt;SUM(R37),SUM(R36)&gt;SUM(R35)),"Einspeisezählpunkte müssen in den Zu- und Abgänge enthalten sein.","")</f>
        <v/>
      </c>
      <c r="F32" s="223"/>
      <c r="G32" s="223"/>
      <c r="H32" s="223"/>
      <c r="I32" s="223"/>
      <c r="J32" s="223"/>
      <c r="K32" s="223"/>
      <c r="L32" s="224"/>
      <c r="M32" s="224"/>
      <c r="N32" s="224"/>
      <c r="O32" s="224"/>
      <c r="P32" s="224"/>
      <c r="Q32" s="5"/>
      <c r="R32" s="129"/>
      <c r="X32" s="391"/>
    </row>
    <row r="33" spans="1:24" ht="12.75" customHeight="1" x14ac:dyDescent="0.2">
      <c r="A33" s="467" t="s">
        <v>763</v>
      </c>
      <c r="B33" s="468"/>
      <c r="C33" s="469"/>
      <c r="D33" s="225"/>
      <c r="E33" s="225"/>
      <c r="F33" s="226" t="s">
        <v>496</v>
      </c>
      <c r="G33" s="226" t="s">
        <v>613</v>
      </c>
      <c r="H33" s="226" t="s">
        <v>614</v>
      </c>
      <c r="I33" s="226" t="s">
        <v>615</v>
      </c>
      <c r="J33" s="226" t="s">
        <v>616</v>
      </c>
      <c r="K33" s="226" t="s">
        <v>617</v>
      </c>
      <c r="L33" s="226" t="s">
        <v>618</v>
      </c>
      <c r="M33" s="226" t="s">
        <v>619</v>
      </c>
      <c r="N33" s="226" t="s">
        <v>620</v>
      </c>
      <c r="O33" s="226" t="s">
        <v>621</v>
      </c>
      <c r="P33" s="226" t="s">
        <v>622</v>
      </c>
      <c r="Q33" s="226" t="s">
        <v>623</v>
      </c>
      <c r="R33" s="377" t="s">
        <v>184</v>
      </c>
    </row>
    <row r="34" spans="1:24" x14ac:dyDescent="0.2">
      <c r="A34" s="470"/>
      <c r="B34" s="471"/>
      <c r="C34" s="472"/>
      <c r="D34" s="227"/>
      <c r="E34" s="227"/>
      <c r="F34" s="226" t="s">
        <v>162</v>
      </c>
      <c r="G34" s="226" t="s">
        <v>162</v>
      </c>
      <c r="H34" s="226" t="s">
        <v>162</v>
      </c>
      <c r="I34" s="226" t="s">
        <v>162</v>
      </c>
      <c r="J34" s="226" t="s">
        <v>162</v>
      </c>
      <c r="K34" s="226" t="s">
        <v>162</v>
      </c>
      <c r="L34" s="226" t="s">
        <v>162</v>
      </c>
      <c r="M34" s="226" t="s">
        <v>162</v>
      </c>
      <c r="N34" s="226" t="s">
        <v>162</v>
      </c>
      <c r="O34" s="226" t="s">
        <v>162</v>
      </c>
      <c r="P34" s="226" t="s">
        <v>162</v>
      </c>
      <c r="Q34" s="226" t="s">
        <v>162</v>
      </c>
      <c r="R34" s="377" t="s">
        <v>162</v>
      </c>
    </row>
    <row r="35" spans="1:24" ht="12.75" customHeight="1" x14ac:dyDescent="0.2">
      <c r="A35" s="456" t="str">
        <f>L!$E$6&amp;" bitte jeweils auswählen (*)"</f>
        <v>Firmenname bitte jeweils auswählen (*)</v>
      </c>
      <c r="B35" s="456" t="str">
        <f>IF(L!$E$6="Firmenname","EC-Nummer","Firmenname")</f>
        <v>EC-Nummer</v>
      </c>
      <c r="C35" s="483" t="s">
        <v>764</v>
      </c>
      <c r="D35" s="484"/>
      <c r="E35" s="189" t="s">
        <v>766</v>
      </c>
      <c r="F35" s="299" t="str">
        <f>IF(SUMIF($X$39:$X$1500,$X35,F$39:F$1500)&gt;0,SUMIF($X$39:$X$1500,$X35,F$39:F$1500),"")</f>
        <v/>
      </c>
      <c r="G35" s="299" t="str">
        <f t="shared" ref="G35:Q38" si="5">IF(SUMIF($X$39:$X$1500,$X35,G$39:G$1500)&gt;0,SUMIF($X$39:$X$1500,$X35,G$39:G$1500),"")</f>
        <v/>
      </c>
      <c r="H35" s="299" t="str">
        <f t="shared" si="5"/>
        <v/>
      </c>
      <c r="I35" s="299" t="str">
        <f t="shared" si="5"/>
        <v/>
      </c>
      <c r="J35" s="299" t="str">
        <f t="shared" si="5"/>
        <v/>
      </c>
      <c r="K35" s="299" t="str">
        <f t="shared" si="5"/>
        <v/>
      </c>
      <c r="L35" s="299" t="str">
        <f t="shared" si="5"/>
        <v/>
      </c>
      <c r="M35" s="299" t="str">
        <f t="shared" si="5"/>
        <v/>
      </c>
      <c r="N35" s="299" t="str">
        <f t="shared" si="5"/>
        <v/>
      </c>
      <c r="O35" s="299" t="str">
        <f t="shared" si="5"/>
        <v/>
      </c>
      <c r="P35" s="299" t="str">
        <f t="shared" si="5"/>
        <v/>
      </c>
      <c r="Q35" s="299" t="str">
        <f t="shared" si="5"/>
        <v/>
      </c>
      <c r="R35" s="300" t="str">
        <f t="shared" ref="R35:R38" si="6">IF(SUM(F35:Q35)&gt;0,SUM(F35:Q35),"")</f>
        <v/>
      </c>
      <c r="X35" s="392" t="str">
        <f>CONCATENATE(C35,"_",E35)</f>
        <v>Zugänge_insgesamt</v>
      </c>
    </row>
    <row r="36" spans="1:24" x14ac:dyDescent="0.2">
      <c r="A36" s="457"/>
      <c r="B36" s="457"/>
      <c r="C36" s="485"/>
      <c r="D36" s="486"/>
      <c r="E36" s="234" t="s">
        <v>767</v>
      </c>
      <c r="F36" s="301" t="str">
        <f>IF(SUMIF($X$39:$X$1500,$X36,F$39:F$1500)&gt;0,SUMIF($X$39:$X$1500,$X36,F$39:F$1500),"")</f>
        <v/>
      </c>
      <c r="G36" s="301" t="str">
        <f t="shared" si="5"/>
        <v/>
      </c>
      <c r="H36" s="301" t="str">
        <f t="shared" si="5"/>
        <v/>
      </c>
      <c r="I36" s="301" t="str">
        <f t="shared" si="5"/>
        <v/>
      </c>
      <c r="J36" s="301" t="str">
        <f t="shared" si="5"/>
        <v/>
      </c>
      <c r="K36" s="301" t="str">
        <f t="shared" si="5"/>
        <v/>
      </c>
      <c r="L36" s="301" t="str">
        <f t="shared" si="5"/>
        <v/>
      </c>
      <c r="M36" s="301" t="str">
        <f t="shared" si="5"/>
        <v/>
      </c>
      <c r="N36" s="301" t="str">
        <f t="shared" si="5"/>
        <v/>
      </c>
      <c r="O36" s="301" t="str">
        <f t="shared" si="5"/>
        <v/>
      </c>
      <c r="P36" s="301" t="str">
        <f t="shared" si="5"/>
        <v/>
      </c>
      <c r="Q36" s="301" t="str">
        <f t="shared" si="5"/>
        <v/>
      </c>
      <c r="R36" s="302" t="str">
        <f t="shared" si="6"/>
        <v/>
      </c>
      <c r="X36" s="392" t="str">
        <f>CONCATENATE(C35,"_",E36)</f>
        <v>Zugänge_… davon Einspeisezählpunkte</v>
      </c>
    </row>
    <row r="37" spans="1:24" x14ac:dyDescent="0.2">
      <c r="A37" s="457"/>
      <c r="B37" s="457"/>
      <c r="C37" s="483" t="s">
        <v>765</v>
      </c>
      <c r="D37" s="484"/>
      <c r="E37" s="189" t="s">
        <v>766</v>
      </c>
      <c r="F37" s="299" t="str">
        <f>IF(SUMIF($X$39:$X$1500,$X37,F$39:F$1500)&gt;0,SUMIF($X$39:$X$1500,$X37,F$39:F$1500),"")</f>
        <v/>
      </c>
      <c r="G37" s="299" t="str">
        <f t="shared" si="5"/>
        <v/>
      </c>
      <c r="H37" s="299" t="str">
        <f t="shared" si="5"/>
        <v/>
      </c>
      <c r="I37" s="299" t="str">
        <f t="shared" si="5"/>
        <v/>
      </c>
      <c r="J37" s="299" t="str">
        <f t="shared" si="5"/>
        <v/>
      </c>
      <c r="K37" s="299" t="str">
        <f t="shared" si="5"/>
        <v/>
      </c>
      <c r="L37" s="299" t="str">
        <f t="shared" si="5"/>
        <v/>
      </c>
      <c r="M37" s="299" t="str">
        <f t="shared" si="5"/>
        <v/>
      </c>
      <c r="N37" s="299" t="str">
        <f t="shared" si="5"/>
        <v/>
      </c>
      <c r="O37" s="299" t="str">
        <f t="shared" si="5"/>
        <v/>
      </c>
      <c r="P37" s="299" t="str">
        <f t="shared" si="5"/>
        <v/>
      </c>
      <c r="Q37" s="299" t="str">
        <f t="shared" si="5"/>
        <v/>
      </c>
      <c r="R37" s="300" t="str">
        <f t="shared" si="6"/>
        <v/>
      </c>
      <c r="X37" s="392" t="str">
        <f>CONCATENATE(C37,"_",E37)</f>
        <v>Abgänge_insgesamt</v>
      </c>
    </row>
    <row r="38" spans="1:24" x14ac:dyDescent="0.2">
      <c r="A38" s="458"/>
      <c r="B38" s="458"/>
      <c r="C38" s="485"/>
      <c r="D38" s="486"/>
      <c r="E38" s="234" t="s">
        <v>767</v>
      </c>
      <c r="F38" s="301" t="str">
        <f>IF(SUMIF($X$39:$X$1500,$X38,F$39:F$1500)&gt;0,SUMIF($X$39:$X$1500,$X38,F$39:F$1500),"")</f>
        <v/>
      </c>
      <c r="G38" s="301" t="str">
        <f t="shared" si="5"/>
        <v/>
      </c>
      <c r="H38" s="301" t="str">
        <f t="shared" si="5"/>
        <v/>
      </c>
      <c r="I38" s="301" t="str">
        <f t="shared" si="5"/>
        <v/>
      </c>
      <c r="J38" s="301" t="str">
        <f t="shared" si="5"/>
        <v/>
      </c>
      <c r="K38" s="301" t="str">
        <f t="shared" si="5"/>
        <v/>
      </c>
      <c r="L38" s="301" t="str">
        <f t="shared" si="5"/>
        <v/>
      </c>
      <c r="M38" s="301" t="str">
        <f t="shared" si="5"/>
        <v/>
      </c>
      <c r="N38" s="301" t="str">
        <f t="shared" si="5"/>
        <v/>
      </c>
      <c r="O38" s="301" t="str">
        <f t="shared" si="5"/>
        <v/>
      </c>
      <c r="P38" s="301" t="str">
        <f t="shared" si="5"/>
        <v/>
      </c>
      <c r="Q38" s="301" t="str">
        <f t="shared" si="5"/>
        <v/>
      </c>
      <c r="R38" s="302" t="str">
        <f t="shared" si="6"/>
        <v/>
      </c>
      <c r="X38" s="392" t="str">
        <f>CONCATENATE(C37,"_",E38)</f>
        <v>Abgänge_… davon Einspeisezählpunkte</v>
      </c>
    </row>
    <row r="39" spans="1:24" x14ac:dyDescent="0.2">
      <c r="A39" s="439"/>
      <c r="B39" s="442" t="str">
        <f>IF(A39&lt;&gt;"",IFERROR(VLOOKUP(A39,L!$J$11:$K$260,2,FALSE),"Eingabeart wurde geändert"),"")</f>
        <v/>
      </c>
      <c r="C39" s="445" t="s">
        <v>764</v>
      </c>
      <c r="D39" s="445" t="s">
        <v>282</v>
      </c>
      <c r="E39" s="189" t="s">
        <v>766</v>
      </c>
      <c r="F39" s="232"/>
      <c r="G39" s="232"/>
      <c r="H39" s="232"/>
      <c r="I39" s="232"/>
      <c r="J39" s="232"/>
      <c r="K39" s="232"/>
      <c r="L39" s="232"/>
      <c r="M39" s="232"/>
      <c r="N39" s="232"/>
      <c r="O39" s="232"/>
      <c r="P39" s="232"/>
      <c r="Q39" s="232"/>
      <c r="R39" s="190" t="str">
        <f>IF(SUM(F39:Q39)&gt;0,SUM(F39:Q39),"")</f>
        <v/>
      </c>
      <c r="X39" s="392" t="str">
        <f>CONCATENATE(C39,"_",E39)</f>
        <v>Zugänge_insgesamt</v>
      </c>
    </row>
    <row r="40" spans="1:24" x14ac:dyDescent="0.2">
      <c r="A40" s="440"/>
      <c r="B40" s="443"/>
      <c r="C40" s="446"/>
      <c r="D40" s="448"/>
      <c r="E40" s="234" t="s">
        <v>767</v>
      </c>
      <c r="F40" s="237"/>
      <c r="G40" s="237"/>
      <c r="H40" s="237"/>
      <c r="I40" s="237"/>
      <c r="J40" s="237"/>
      <c r="K40" s="237"/>
      <c r="L40" s="237"/>
      <c r="M40" s="237"/>
      <c r="N40" s="237"/>
      <c r="O40" s="237"/>
      <c r="P40" s="237"/>
      <c r="Q40" s="237"/>
      <c r="R40" s="238" t="str">
        <f t="shared" ref="R40:R46" si="7">IF(SUM(F40:Q40)&gt;0,SUM(F40:Q40),"")</f>
        <v/>
      </c>
      <c r="X40" s="392" t="str">
        <f>CONCATENATE(C39,"_",E40)</f>
        <v>Zugänge_… davon Einspeisezählpunkte</v>
      </c>
    </row>
    <row r="41" spans="1:24" x14ac:dyDescent="0.2">
      <c r="A41" s="440"/>
      <c r="B41" s="443"/>
      <c r="C41" s="446"/>
      <c r="D41" s="445" t="s">
        <v>512</v>
      </c>
      <c r="E41" s="189" t="s">
        <v>766</v>
      </c>
      <c r="F41" s="237"/>
      <c r="G41" s="237"/>
      <c r="H41" s="237"/>
      <c r="I41" s="237"/>
      <c r="J41" s="237"/>
      <c r="K41" s="237"/>
      <c r="L41" s="237"/>
      <c r="M41" s="237"/>
      <c r="N41" s="237"/>
      <c r="O41" s="237"/>
      <c r="P41" s="237"/>
      <c r="Q41" s="237"/>
      <c r="R41" s="238" t="str">
        <f t="shared" si="7"/>
        <v/>
      </c>
      <c r="X41" s="392" t="str">
        <f>CONCATENATE(C39,"_",E41)</f>
        <v>Zugänge_insgesamt</v>
      </c>
    </row>
    <row r="42" spans="1:24" x14ac:dyDescent="0.2">
      <c r="A42" s="440"/>
      <c r="B42" s="443"/>
      <c r="C42" s="447"/>
      <c r="D42" s="449"/>
      <c r="E42" s="234" t="s">
        <v>767</v>
      </c>
      <c r="F42" s="237"/>
      <c r="G42" s="237"/>
      <c r="H42" s="237"/>
      <c r="I42" s="237"/>
      <c r="J42" s="237"/>
      <c r="K42" s="237"/>
      <c r="L42" s="237"/>
      <c r="M42" s="237"/>
      <c r="N42" s="237"/>
      <c r="O42" s="237"/>
      <c r="P42" s="237"/>
      <c r="Q42" s="237"/>
      <c r="R42" s="238" t="str">
        <f t="shared" si="7"/>
        <v/>
      </c>
      <c r="X42" s="392" t="str">
        <f>CONCATENATE(C39,"_",E42)</f>
        <v>Zugänge_… davon Einspeisezählpunkte</v>
      </c>
    </row>
    <row r="43" spans="1:24" x14ac:dyDescent="0.2">
      <c r="A43" s="440"/>
      <c r="B43" s="443"/>
      <c r="C43" s="445" t="s">
        <v>765</v>
      </c>
      <c r="D43" s="445" t="s">
        <v>282</v>
      </c>
      <c r="E43" s="189" t="s">
        <v>766</v>
      </c>
      <c r="F43" s="237"/>
      <c r="G43" s="237"/>
      <c r="H43" s="237"/>
      <c r="I43" s="237"/>
      <c r="J43" s="237"/>
      <c r="K43" s="237"/>
      <c r="L43" s="237"/>
      <c r="M43" s="237"/>
      <c r="N43" s="237"/>
      <c r="O43" s="237"/>
      <c r="P43" s="237"/>
      <c r="Q43" s="237"/>
      <c r="R43" s="238" t="str">
        <f t="shared" si="7"/>
        <v/>
      </c>
      <c r="X43" s="392" t="str">
        <f>CONCATENATE(C43,"_",E43)</f>
        <v>Abgänge_insgesamt</v>
      </c>
    </row>
    <row r="44" spans="1:24" x14ac:dyDescent="0.2">
      <c r="A44" s="440"/>
      <c r="B44" s="443"/>
      <c r="C44" s="446"/>
      <c r="D44" s="448"/>
      <c r="E44" s="234" t="s">
        <v>767</v>
      </c>
      <c r="F44" s="237"/>
      <c r="G44" s="237"/>
      <c r="H44" s="237"/>
      <c r="I44" s="237"/>
      <c r="J44" s="237"/>
      <c r="K44" s="237"/>
      <c r="L44" s="237"/>
      <c r="M44" s="237"/>
      <c r="N44" s="237"/>
      <c r="O44" s="237"/>
      <c r="P44" s="237"/>
      <c r="Q44" s="237"/>
      <c r="R44" s="238" t="str">
        <f t="shared" si="7"/>
        <v/>
      </c>
      <c r="X44" s="392" t="str">
        <f>CONCATENATE(C43,"_",E44)</f>
        <v>Abgänge_… davon Einspeisezählpunkte</v>
      </c>
    </row>
    <row r="45" spans="1:24" x14ac:dyDescent="0.2">
      <c r="A45" s="440"/>
      <c r="B45" s="443"/>
      <c r="C45" s="446"/>
      <c r="D45" s="445" t="s">
        <v>512</v>
      </c>
      <c r="E45" s="189" t="s">
        <v>766</v>
      </c>
      <c r="F45" s="235"/>
      <c r="G45" s="235"/>
      <c r="H45" s="235"/>
      <c r="I45" s="235"/>
      <c r="J45" s="235"/>
      <c r="K45" s="235"/>
      <c r="L45" s="235"/>
      <c r="M45" s="235"/>
      <c r="N45" s="235"/>
      <c r="O45" s="235"/>
      <c r="P45" s="235"/>
      <c r="Q45" s="235"/>
      <c r="R45" s="236" t="str">
        <f t="shared" si="7"/>
        <v/>
      </c>
      <c r="X45" s="392" t="str">
        <f>CONCATENATE(C43,"_",E45)</f>
        <v>Abgänge_insgesamt</v>
      </c>
    </row>
    <row r="46" spans="1:24" x14ac:dyDescent="0.2">
      <c r="A46" s="441"/>
      <c r="B46" s="444"/>
      <c r="C46" s="447"/>
      <c r="D46" s="449"/>
      <c r="E46" s="234" t="s">
        <v>767</v>
      </c>
      <c r="F46" s="233"/>
      <c r="G46" s="233"/>
      <c r="H46" s="233"/>
      <c r="I46" s="233"/>
      <c r="J46" s="233"/>
      <c r="K46" s="233"/>
      <c r="L46" s="233"/>
      <c r="M46" s="233"/>
      <c r="N46" s="233"/>
      <c r="O46" s="233"/>
      <c r="P46" s="233"/>
      <c r="Q46" s="233"/>
      <c r="R46" s="230" t="str">
        <f t="shared" si="7"/>
        <v/>
      </c>
      <c r="X46" s="392" t="str">
        <f>CONCATENATE(C43,"_",E46)</f>
        <v>Abgänge_… davon Einspeisezählpunkte</v>
      </c>
    </row>
    <row r="47" spans="1:24" x14ac:dyDescent="0.2">
      <c r="A47" s="439"/>
      <c r="B47" s="442" t="str">
        <f>IF(A47&lt;&gt;"",IFERROR(VLOOKUP(A47,L!$J$11:$K$260,2,FALSE),"Eingabeart wurde geändert"),"")</f>
        <v/>
      </c>
      <c r="C47" s="445" t="s">
        <v>764</v>
      </c>
      <c r="D47" s="445" t="s">
        <v>282</v>
      </c>
      <c r="E47" s="189" t="s">
        <v>766</v>
      </c>
      <c r="F47" s="232"/>
      <c r="G47" s="232"/>
      <c r="H47" s="232"/>
      <c r="I47" s="232"/>
      <c r="J47" s="232"/>
      <c r="K47" s="232"/>
      <c r="L47" s="232"/>
      <c r="M47" s="232"/>
      <c r="N47" s="232"/>
      <c r="O47" s="232"/>
      <c r="P47" s="232"/>
      <c r="Q47" s="232"/>
      <c r="R47" s="190" t="str">
        <f>IF(SUM(F47:Q47)&gt;0,SUM(F47:Q47),"")</f>
        <v/>
      </c>
      <c r="X47" s="392" t="str">
        <f>CONCATENATE(C47,"_",E47)</f>
        <v>Zugänge_insgesamt</v>
      </c>
    </row>
    <row r="48" spans="1:24" x14ac:dyDescent="0.2">
      <c r="A48" s="440"/>
      <c r="B48" s="443"/>
      <c r="C48" s="446"/>
      <c r="D48" s="448"/>
      <c r="E48" s="234" t="s">
        <v>767</v>
      </c>
      <c r="F48" s="237"/>
      <c r="G48" s="237"/>
      <c r="H48" s="237"/>
      <c r="I48" s="237"/>
      <c r="J48" s="237"/>
      <c r="K48" s="237"/>
      <c r="L48" s="237"/>
      <c r="M48" s="237"/>
      <c r="N48" s="237"/>
      <c r="O48" s="237"/>
      <c r="P48" s="237"/>
      <c r="Q48" s="237"/>
      <c r="R48" s="238" t="str">
        <f t="shared" ref="R48:R54" si="8">IF(SUM(F48:Q48)&gt;0,SUM(F48:Q48),"")</f>
        <v/>
      </c>
      <c r="X48" s="392" t="str">
        <f>CONCATENATE(C47,"_",E48)</f>
        <v>Zugänge_… davon Einspeisezählpunkte</v>
      </c>
    </row>
    <row r="49" spans="1:24" x14ac:dyDescent="0.2">
      <c r="A49" s="440"/>
      <c r="B49" s="443"/>
      <c r="C49" s="446"/>
      <c r="D49" s="445" t="s">
        <v>512</v>
      </c>
      <c r="E49" s="189" t="s">
        <v>766</v>
      </c>
      <c r="F49" s="237"/>
      <c r="G49" s="237"/>
      <c r="H49" s="237"/>
      <c r="I49" s="237"/>
      <c r="J49" s="237"/>
      <c r="K49" s="237"/>
      <c r="L49" s="237"/>
      <c r="M49" s="237"/>
      <c r="N49" s="237"/>
      <c r="O49" s="237"/>
      <c r="P49" s="237"/>
      <c r="Q49" s="237"/>
      <c r="R49" s="238" t="str">
        <f t="shared" si="8"/>
        <v/>
      </c>
      <c r="X49" s="392" t="str">
        <f>CONCATENATE(C47,"_",E49)</f>
        <v>Zugänge_insgesamt</v>
      </c>
    </row>
    <row r="50" spans="1:24" x14ac:dyDescent="0.2">
      <c r="A50" s="440"/>
      <c r="B50" s="443"/>
      <c r="C50" s="447"/>
      <c r="D50" s="449"/>
      <c r="E50" s="234" t="s">
        <v>767</v>
      </c>
      <c r="F50" s="237"/>
      <c r="G50" s="237"/>
      <c r="H50" s="237"/>
      <c r="I50" s="237"/>
      <c r="J50" s="237"/>
      <c r="K50" s="237"/>
      <c r="L50" s="237"/>
      <c r="M50" s="237"/>
      <c r="N50" s="237"/>
      <c r="O50" s="237"/>
      <c r="P50" s="237"/>
      <c r="Q50" s="237"/>
      <c r="R50" s="238" t="str">
        <f t="shared" si="8"/>
        <v/>
      </c>
      <c r="X50" s="392" t="str">
        <f>CONCATENATE(C47,"_",E50)</f>
        <v>Zugänge_… davon Einspeisezählpunkte</v>
      </c>
    </row>
    <row r="51" spans="1:24" x14ac:dyDescent="0.2">
      <c r="A51" s="440"/>
      <c r="B51" s="443"/>
      <c r="C51" s="445" t="s">
        <v>765</v>
      </c>
      <c r="D51" s="445" t="s">
        <v>282</v>
      </c>
      <c r="E51" s="189" t="s">
        <v>766</v>
      </c>
      <c r="F51" s="237"/>
      <c r="G51" s="237"/>
      <c r="H51" s="237"/>
      <c r="I51" s="237"/>
      <c r="J51" s="237"/>
      <c r="K51" s="237"/>
      <c r="L51" s="237"/>
      <c r="M51" s="237"/>
      <c r="N51" s="237"/>
      <c r="O51" s="237"/>
      <c r="P51" s="237"/>
      <c r="Q51" s="237"/>
      <c r="R51" s="238" t="str">
        <f t="shared" si="8"/>
        <v/>
      </c>
      <c r="X51" s="392" t="str">
        <f>CONCATENATE(C51,"_",E51)</f>
        <v>Abgänge_insgesamt</v>
      </c>
    </row>
    <row r="52" spans="1:24" x14ac:dyDescent="0.2">
      <c r="A52" s="440"/>
      <c r="B52" s="443"/>
      <c r="C52" s="446"/>
      <c r="D52" s="448"/>
      <c r="E52" s="234" t="s">
        <v>767</v>
      </c>
      <c r="F52" s="237"/>
      <c r="G52" s="237"/>
      <c r="H52" s="237"/>
      <c r="I52" s="237"/>
      <c r="J52" s="237"/>
      <c r="K52" s="237"/>
      <c r="L52" s="237"/>
      <c r="M52" s="237"/>
      <c r="N52" s="237"/>
      <c r="O52" s="237"/>
      <c r="P52" s="237"/>
      <c r="Q52" s="237"/>
      <c r="R52" s="238" t="str">
        <f t="shared" si="8"/>
        <v/>
      </c>
      <c r="X52" s="392" t="str">
        <f>CONCATENATE(C51,"_",E52)</f>
        <v>Abgänge_… davon Einspeisezählpunkte</v>
      </c>
    </row>
    <row r="53" spans="1:24" x14ac:dyDescent="0.2">
      <c r="A53" s="440"/>
      <c r="B53" s="443"/>
      <c r="C53" s="446"/>
      <c r="D53" s="445" t="s">
        <v>512</v>
      </c>
      <c r="E53" s="189" t="s">
        <v>766</v>
      </c>
      <c r="F53" s="235"/>
      <c r="G53" s="235"/>
      <c r="H53" s="235"/>
      <c r="I53" s="235"/>
      <c r="J53" s="235"/>
      <c r="K53" s="235"/>
      <c r="L53" s="235"/>
      <c r="M53" s="235"/>
      <c r="N53" s="235"/>
      <c r="O53" s="235"/>
      <c r="P53" s="235"/>
      <c r="Q53" s="235"/>
      <c r="R53" s="236" t="str">
        <f t="shared" si="8"/>
        <v/>
      </c>
      <c r="X53" s="392" t="str">
        <f>CONCATENATE(C51,"_",E53)</f>
        <v>Abgänge_insgesamt</v>
      </c>
    </row>
    <row r="54" spans="1:24" x14ac:dyDescent="0.2">
      <c r="A54" s="441"/>
      <c r="B54" s="444"/>
      <c r="C54" s="447"/>
      <c r="D54" s="449"/>
      <c r="E54" s="234" t="s">
        <v>767</v>
      </c>
      <c r="F54" s="233"/>
      <c r="G54" s="233"/>
      <c r="H54" s="233"/>
      <c r="I54" s="233"/>
      <c r="J54" s="233"/>
      <c r="K54" s="233"/>
      <c r="L54" s="233"/>
      <c r="M54" s="233"/>
      <c r="N54" s="233"/>
      <c r="O54" s="233"/>
      <c r="P54" s="233"/>
      <c r="Q54" s="233"/>
      <c r="R54" s="230" t="str">
        <f t="shared" si="8"/>
        <v/>
      </c>
      <c r="X54" s="392" t="str">
        <f>CONCATENATE(C51,"_",E54)</f>
        <v>Abgänge_… davon Einspeisezählpunkte</v>
      </c>
    </row>
    <row r="55" spans="1:24" x14ac:dyDescent="0.2">
      <c r="A55" s="439"/>
      <c r="B55" s="442" t="str">
        <f>IF(A55&lt;&gt;"",IFERROR(VLOOKUP(A55,L!$J$11:$K$260,2,FALSE),"Eingabeart wurde geändert"),"")</f>
        <v/>
      </c>
      <c r="C55" s="445" t="s">
        <v>764</v>
      </c>
      <c r="D55" s="445" t="s">
        <v>282</v>
      </c>
      <c r="E55" s="189" t="s">
        <v>766</v>
      </c>
      <c r="F55" s="232"/>
      <c r="G55" s="232"/>
      <c r="H55" s="232"/>
      <c r="I55" s="232"/>
      <c r="J55" s="232"/>
      <c r="K55" s="232"/>
      <c r="L55" s="232"/>
      <c r="M55" s="232"/>
      <c r="N55" s="232"/>
      <c r="O55" s="232"/>
      <c r="P55" s="232"/>
      <c r="Q55" s="232"/>
      <c r="R55" s="190" t="str">
        <f>IF(SUM(F55:Q55)&gt;0,SUM(F55:Q55),"")</f>
        <v/>
      </c>
      <c r="X55" s="392" t="str">
        <f>CONCATENATE(C55,"_",E55)</f>
        <v>Zugänge_insgesamt</v>
      </c>
    </row>
    <row r="56" spans="1:24" x14ac:dyDescent="0.2">
      <c r="A56" s="440"/>
      <c r="B56" s="443"/>
      <c r="C56" s="446"/>
      <c r="D56" s="448"/>
      <c r="E56" s="234" t="s">
        <v>767</v>
      </c>
      <c r="F56" s="237"/>
      <c r="G56" s="237"/>
      <c r="H56" s="237"/>
      <c r="I56" s="237"/>
      <c r="J56" s="237"/>
      <c r="K56" s="237"/>
      <c r="L56" s="237"/>
      <c r="M56" s="237"/>
      <c r="N56" s="237"/>
      <c r="O56" s="237"/>
      <c r="P56" s="237"/>
      <c r="Q56" s="237"/>
      <c r="R56" s="238" t="str">
        <f t="shared" ref="R56:R62" si="9">IF(SUM(F56:Q56)&gt;0,SUM(F56:Q56),"")</f>
        <v/>
      </c>
      <c r="X56" s="392" t="str">
        <f>CONCATENATE(C55,"_",E56)</f>
        <v>Zugänge_… davon Einspeisezählpunkte</v>
      </c>
    </row>
    <row r="57" spans="1:24" x14ac:dyDescent="0.2">
      <c r="A57" s="440"/>
      <c r="B57" s="443"/>
      <c r="C57" s="446"/>
      <c r="D57" s="445" t="s">
        <v>512</v>
      </c>
      <c r="E57" s="189" t="s">
        <v>766</v>
      </c>
      <c r="F57" s="237"/>
      <c r="G57" s="237"/>
      <c r="H57" s="237"/>
      <c r="I57" s="237"/>
      <c r="J57" s="237"/>
      <c r="K57" s="237"/>
      <c r="L57" s="237"/>
      <c r="M57" s="237"/>
      <c r="N57" s="237"/>
      <c r="O57" s="237"/>
      <c r="P57" s="237"/>
      <c r="Q57" s="237"/>
      <c r="R57" s="238" t="str">
        <f t="shared" si="9"/>
        <v/>
      </c>
      <c r="X57" s="392" t="str">
        <f>CONCATENATE(C55,"_",E57)</f>
        <v>Zugänge_insgesamt</v>
      </c>
    </row>
    <row r="58" spans="1:24" x14ac:dyDescent="0.2">
      <c r="A58" s="440"/>
      <c r="B58" s="443"/>
      <c r="C58" s="447"/>
      <c r="D58" s="449"/>
      <c r="E58" s="234" t="s">
        <v>767</v>
      </c>
      <c r="F58" s="237"/>
      <c r="G58" s="237"/>
      <c r="H58" s="237"/>
      <c r="I58" s="237"/>
      <c r="J58" s="237"/>
      <c r="K58" s="237"/>
      <c r="L58" s="237"/>
      <c r="M58" s="237"/>
      <c r="N58" s="237"/>
      <c r="O58" s="237"/>
      <c r="P58" s="237"/>
      <c r="Q58" s="237"/>
      <c r="R58" s="238" t="str">
        <f t="shared" si="9"/>
        <v/>
      </c>
      <c r="X58" s="392" t="str">
        <f>CONCATENATE(C55,"_",E58)</f>
        <v>Zugänge_… davon Einspeisezählpunkte</v>
      </c>
    </row>
    <row r="59" spans="1:24" x14ac:dyDescent="0.2">
      <c r="A59" s="440"/>
      <c r="B59" s="443"/>
      <c r="C59" s="445" t="s">
        <v>765</v>
      </c>
      <c r="D59" s="445" t="s">
        <v>282</v>
      </c>
      <c r="E59" s="189" t="s">
        <v>766</v>
      </c>
      <c r="F59" s="237"/>
      <c r="G59" s="237"/>
      <c r="H59" s="237"/>
      <c r="I59" s="237"/>
      <c r="J59" s="237"/>
      <c r="K59" s="237"/>
      <c r="L59" s="237"/>
      <c r="M59" s="237"/>
      <c r="N59" s="237"/>
      <c r="O59" s="237"/>
      <c r="P59" s="237"/>
      <c r="Q59" s="237"/>
      <c r="R59" s="238" t="str">
        <f t="shared" si="9"/>
        <v/>
      </c>
      <c r="X59" s="392" t="str">
        <f>CONCATENATE(C59,"_",E59)</f>
        <v>Abgänge_insgesamt</v>
      </c>
    </row>
    <row r="60" spans="1:24" x14ac:dyDescent="0.2">
      <c r="A60" s="440"/>
      <c r="B60" s="443"/>
      <c r="C60" s="446"/>
      <c r="D60" s="448"/>
      <c r="E60" s="234" t="s">
        <v>767</v>
      </c>
      <c r="F60" s="237"/>
      <c r="G60" s="237"/>
      <c r="H60" s="237"/>
      <c r="I60" s="237"/>
      <c r="J60" s="237"/>
      <c r="K60" s="237"/>
      <c r="L60" s="237"/>
      <c r="M60" s="237"/>
      <c r="N60" s="237"/>
      <c r="O60" s="237"/>
      <c r="P60" s="237"/>
      <c r="Q60" s="237"/>
      <c r="R60" s="238" t="str">
        <f t="shared" si="9"/>
        <v/>
      </c>
      <c r="X60" s="392" t="str">
        <f>CONCATENATE(C59,"_",E60)</f>
        <v>Abgänge_… davon Einspeisezählpunkte</v>
      </c>
    </row>
    <row r="61" spans="1:24" x14ac:dyDescent="0.2">
      <c r="A61" s="440"/>
      <c r="B61" s="443"/>
      <c r="C61" s="446"/>
      <c r="D61" s="445" t="s">
        <v>512</v>
      </c>
      <c r="E61" s="189" t="s">
        <v>766</v>
      </c>
      <c r="F61" s="235"/>
      <c r="G61" s="235"/>
      <c r="H61" s="235"/>
      <c r="I61" s="235"/>
      <c r="J61" s="235"/>
      <c r="K61" s="235"/>
      <c r="L61" s="235"/>
      <c r="M61" s="235"/>
      <c r="N61" s="235"/>
      <c r="O61" s="235"/>
      <c r="P61" s="235"/>
      <c r="Q61" s="235"/>
      <c r="R61" s="236" t="str">
        <f t="shared" si="9"/>
        <v/>
      </c>
      <c r="X61" s="392" t="str">
        <f>CONCATENATE(C59,"_",E61)</f>
        <v>Abgänge_insgesamt</v>
      </c>
    </row>
    <row r="62" spans="1:24" x14ac:dyDescent="0.2">
      <c r="A62" s="441"/>
      <c r="B62" s="444"/>
      <c r="C62" s="447"/>
      <c r="D62" s="449"/>
      <c r="E62" s="234" t="s">
        <v>767</v>
      </c>
      <c r="F62" s="233"/>
      <c r="G62" s="233"/>
      <c r="H62" s="233"/>
      <c r="I62" s="233"/>
      <c r="J62" s="233"/>
      <c r="K62" s="233"/>
      <c r="L62" s="233"/>
      <c r="M62" s="233"/>
      <c r="N62" s="233"/>
      <c r="O62" s="233"/>
      <c r="P62" s="233"/>
      <c r="Q62" s="233"/>
      <c r="R62" s="230" t="str">
        <f t="shared" si="9"/>
        <v/>
      </c>
      <c r="X62" s="392" t="str">
        <f>CONCATENATE(C59,"_",E62)</f>
        <v>Abgänge_… davon Einspeisezählpunkte</v>
      </c>
    </row>
    <row r="63" spans="1:24" x14ac:dyDescent="0.2">
      <c r="A63" s="439"/>
      <c r="B63" s="442" t="str">
        <f>IF(A63&lt;&gt;"",IFERROR(VLOOKUP(A63,L!$J$11:$K$260,2,FALSE),"Eingabeart wurde geändert"),"")</f>
        <v/>
      </c>
      <c r="C63" s="445" t="s">
        <v>764</v>
      </c>
      <c r="D63" s="445" t="s">
        <v>282</v>
      </c>
      <c r="E63" s="189" t="s">
        <v>766</v>
      </c>
      <c r="F63" s="232"/>
      <c r="G63" s="232"/>
      <c r="H63" s="232"/>
      <c r="I63" s="232"/>
      <c r="J63" s="232"/>
      <c r="K63" s="232"/>
      <c r="L63" s="232"/>
      <c r="M63" s="232"/>
      <c r="N63" s="232"/>
      <c r="O63" s="232"/>
      <c r="P63" s="232"/>
      <c r="Q63" s="232"/>
      <c r="R63" s="190" t="str">
        <f>IF(SUM(F63:Q63)&gt;0,SUM(F63:Q63),"")</f>
        <v/>
      </c>
      <c r="X63" s="392" t="str">
        <f>CONCATENATE(C63,"_",E63)</f>
        <v>Zugänge_insgesamt</v>
      </c>
    </row>
    <row r="64" spans="1:24" x14ac:dyDescent="0.2">
      <c r="A64" s="440"/>
      <c r="B64" s="443"/>
      <c r="C64" s="446"/>
      <c r="D64" s="448"/>
      <c r="E64" s="234" t="s">
        <v>767</v>
      </c>
      <c r="F64" s="237"/>
      <c r="G64" s="237"/>
      <c r="H64" s="237"/>
      <c r="I64" s="237"/>
      <c r="J64" s="237"/>
      <c r="K64" s="237"/>
      <c r="L64" s="237"/>
      <c r="M64" s="237"/>
      <c r="N64" s="237"/>
      <c r="O64" s="237"/>
      <c r="P64" s="237"/>
      <c r="Q64" s="237"/>
      <c r="R64" s="238" t="str">
        <f t="shared" ref="R64:R70" si="10">IF(SUM(F64:Q64)&gt;0,SUM(F64:Q64),"")</f>
        <v/>
      </c>
      <c r="X64" s="392" t="str">
        <f>CONCATENATE(C63,"_",E64)</f>
        <v>Zugänge_… davon Einspeisezählpunkte</v>
      </c>
    </row>
    <row r="65" spans="1:24" x14ac:dyDescent="0.2">
      <c r="A65" s="440"/>
      <c r="B65" s="443"/>
      <c r="C65" s="446"/>
      <c r="D65" s="445" t="s">
        <v>512</v>
      </c>
      <c r="E65" s="189" t="s">
        <v>766</v>
      </c>
      <c r="F65" s="237"/>
      <c r="G65" s="237"/>
      <c r="H65" s="237"/>
      <c r="I65" s="237"/>
      <c r="J65" s="237"/>
      <c r="K65" s="237"/>
      <c r="L65" s="237"/>
      <c r="M65" s="237"/>
      <c r="N65" s="237"/>
      <c r="O65" s="237"/>
      <c r="P65" s="237"/>
      <c r="Q65" s="237"/>
      <c r="R65" s="238" t="str">
        <f t="shared" si="10"/>
        <v/>
      </c>
      <c r="X65" s="392" t="str">
        <f>CONCATENATE(C63,"_",E65)</f>
        <v>Zugänge_insgesamt</v>
      </c>
    </row>
    <row r="66" spans="1:24" x14ac:dyDescent="0.2">
      <c r="A66" s="440"/>
      <c r="B66" s="443"/>
      <c r="C66" s="447"/>
      <c r="D66" s="449"/>
      <c r="E66" s="234" t="s">
        <v>767</v>
      </c>
      <c r="F66" s="237"/>
      <c r="G66" s="237"/>
      <c r="H66" s="237"/>
      <c r="I66" s="237"/>
      <c r="J66" s="237"/>
      <c r="K66" s="237"/>
      <c r="L66" s="237"/>
      <c r="M66" s="237"/>
      <c r="N66" s="237"/>
      <c r="O66" s="237"/>
      <c r="P66" s="237"/>
      <c r="Q66" s="237"/>
      <c r="R66" s="238" t="str">
        <f t="shared" si="10"/>
        <v/>
      </c>
      <c r="X66" s="392" t="str">
        <f>CONCATENATE(C63,"_",E66)</f>
        <v>Zugänge_… davon Einspeisezählpunkte</v>
      </c>
    </row>
    <row r="67" spans="1:24" x14ac:dyDescent="0.2">
      <c r="A67" s="440"/>
      <c r="B67" s="443"/>
      <c r="C67" s="445" t="s">
        <v>765</v>
      </c>
      <c r="D67" s="445" t="s">
        <v>282</v>
      </c>
      <c r="E67" s="189" t="s">
        <v>766</v>
      </c>
      <c r="F67" s="237"/>
      <c r="G67" s="237"/>
      <c r="H67" s="237"/>
      <c r="I67" s="237"/>
      <c r="J67" s="237"/>
      <c r="K67" s="237"/>
      <c r="L67" s="237"/>
      <c r="M67" s="237"/>
      <c r="N67" s="237"/>
      <c r="O67" s="237"/>
      <c r="P67" s="237"/>
      <c r="Q67" s="237"/>
      <c r="R67" s="238" t="str">
        <f t="shared" si="10"/>
        <v/>
      </c>
      <c r="X67" s="392" t="str">
        <f>CONCATENATE(C67,"_",E67)</f>
        <v>Abgänge_insgesamt</v>
      </c>
    </row>
    <row r="68" spans="1:24" x14ac:dyDescent="0.2">
      <c r="A68" s="440"/>
      <c r="B68" s="443"/>
      <c r="C68" s="446"/>
      <c r="D68" s="448"/>
      <c r="E68" s="234" t="s">
        <v>767</v>
      </c>
      <c r="F68" s="237"/>
      <c r="G68" s="237"/>
      <c r="H68" s="237"/>
      <c r="I68" s="237"/>
      <c r="J68" s="237"/>
      <c r="K68" s="237"/>
      <c r="L68" s="237"/>
      <c r="M68" s="237"/>
      <c r="N68" s="237"/>
      <c r="O68" s="237"/>
      <c r="P68" s="237"/>
      <c r="Q68" s="237"/>
      <c r="R68" s="238" t="str">
        <f t="shared" si="10"/>
        <v/>
      </c>
      <c r="X68" s="392" t="str">
        <f>CONCATENATE(C67,"_",E68)</f>
        <v>Abgänge_… davon Einspeisezählpunkte</v>
      </c>
    </row>
    <row r="69" spans="1:24" x14ac:dyDescent="0.2">
      <c r="A69" s="440"/>
      <c r="B69" s="443"/>
      <c r="C69" s="446"/>
      <c r="D69" s="445" t="s">
        <v>512</v>
      </c>
      <c r="E69" s="189" t="s">
        <v>766</v>
      </c>
      <c r="F69" s="235"/>
      <c r="G69" s="235"/>
      <c r="H69" s="235"/>
      <c r="I69" s="235"/>
      <c r="J69" s="235"/>
      <c r="K69" s="235"/>
      <c r="L69" s="235"/>
      <c r="M69" s="235"/>
      <c r="N69" s="235"/>
      <c r="O69" s="235"/>
      <c r="P69" s="235"/>
      <c r="Q69" s="235"/>
      <c r="R69" s="236" t="str">
        <f t="shared" si="10"/>
        <v/>
      </c>
      <c r="X69" s="392" t="str">
        <f>CONCATENATE(C67,"_",E69)</f>
        <v>Abgänge_insgesamt</v>
      </c>
    </row>
    <row r="70" spans="1:24" x14ac:dyDescent="0.2">
      <c r="A70" s="441"/>
      <c r="B70" s="444"/>
      <c r="C70" s="447"/>
      <c r="D70" s="449"/>
      <c r="E70" s="234" t="s">
        <v>767</v>
      </c>
      <c r="F70" s="233"/>
      <c r="G70" s="233"/>
      <c r="H70" s="233"/>
      <c r="I70" s="233"/>
      <c r="J70" s="233"/>
      <c r="K70" s="233"/>
      <c r="L70" s="233"/>
      <c r="M70" s="233"/>
      <c r="N70" s="233"/>
      <c r="O70" s="233"/>
      <c r="P70" s="233"/>
      <c r="Q70" s="233"/>
      <c r="R70" s="230" t="str">
        <f t="shared" si="10"/>
        <v/>
      </c>
      <c r="X70" s="392" t="str">
        <f>CONCATENATE(C67,"_",E70)</f>
        <v>Abgänge_… davon Einspeisezählpunkte</v>
      </c>
    </row>
    <row r="71" spans="1:24" x14ac:dyDescent="0.2">
      <c r="A71" s="439"/>
      <c r="B71" s="442" t="str">
        <f>IF(A71&lt;&gt;"",IFERROR(VLOOKUP(A71,L!$J$11:$K$260,2,FALSE),"Eingabeart wurde geändert"),"")</f>
        <v/>
      </c>
      <c r="C71" s="445" t="s">
        <v>764</v>
      </c>
      <c r="D71" s="445" t="s">
        <v>282</v>
      </c>
      <c r="E71" s="189" t="s">
        <v>766</v>
      </c>
      <c r="F71" s="232"/>
      <c r="G71" s="232"/>
      <c r="H71" s="232"/>
      <c r="I71" s="232"/>
      <c r="J71" s="232"/>
      <c r="K71" s="232"/>
      <c r="L71" s="232"/>
      <c r="M71" s="232"/>
      <c r="N71" s="232"/>
      <c r="O71" s="232"/>
      <c r="P71" s="232"/>
      <c r="Q71" s="232"/>
      <c r="R71" s="190" t="str">
        <f>IF(SUM(F71:Q71)&gt;0,SUM(F71:Q71),"")</f>
        <v/>
      </c>
      <c r="X71" s="392" t="str">
        <f>CONCATENATE(C71,"_",E71)</f>
        <v>Zugänge_insgesamt</v>
      </c>
    </row>
    <row r="72" spans="1:24" x14ac:dyDescent="0.2">
      <c r="A72" s="440"/>
      <c r="B72" s="443"/>
      <c r="C72" s="446"/>
      <c r="D72" s="448"/>
      <c r="E72" s="234" t="s">
        <v>767</v>
      </c>
      <c r="F72" s="237"/>
      <c r="G72" s="237"/>
      <c r="H72" s="237"/>
      <c r="I72" s="237"/>
      <c r="J72" s="237"/>
      <c r="K72" s="237"/>
      <c r="L72" s="237"/>
      <c r="M72" s="237"/>
      <c r="N72" s="237"/>
      <c r="O72" s="237"/>
      <c r="P72" s="237"/>
      <c r="Q72" s="237"/>
      <c r="R72" s="238" t="str">
        <f t="shared" ref="R72:R78" si="11">IF(SUM(F72:Q72)&gt;0,SUM(F72:Q72),"")</f>
        <v/>
      </c>
      <c r="X72" s="392" t="str">
        <f>CONCATENATE(C71,"_",E72)</f>
        <v>Zugänge_… davon Einspeisezählpunkte</v>
      </c>
    </row>
    <row r="73" spans="1:24" x14ac:dyDescent="0.2">
      <c r="A73" s="440"/>
      <c r="B73" s="443"/>
      <c r="C73" s="446"/>
      <c r="D73" s="445" t="s">
        <v>512</v>
      </c>
      <c r="E73" s="189" t="s">
        <v>766</v>
      </c>
      <c r="F73" s="237"/>
      <c r="G73" s="237"/>
      <c r="H73" s="237"/>
      <c r="I73" s="237"/>
      <c r="J73" s="237"/>
      <c r="K73" s="237"/>
      <c r="L73" s="237"/>
      <c r="M73" s="237"/>
      <c r="N73" s="237"/>
      <c r="O73" s="237"/>
      <c r="P73" s="237"/>
      <c r="Q73" s="237"/>
      <c r="R73" s="238" t="str">
        <f t="shared" si="11"/>
        <v/>
      </c>
      <c r="X73" s="392" t="str">
        <f>CONCATENATE(C71,"_",E73)</f>
        <v>Zugänge_insgesamt</v>
      </c>
    </row>
    <row r="74" spans="1:24" x14ac:dyDescent="0.2">
      <c r="A74" s="440"/>
      <c r="B74" s="443"/>
      <c r="C74" s="447"/>
      <c r="D74" s="449"/>
      <c r="E74" s="234" t="s">
        <v>767</v>
      </c>
      <c r="F74" s="237"/>
      <c r="G74" s="237"/>
      <c r="H74" s="237"/>
      <c r="I74" s="237"/>
      <c r="J74" s="237"/>
      <c r="K74" s="237"/>
      <c r="L74" s="237"/>
      <c r="M74" s="237"/>
      <c r="N74" s="237"/>
      <c r="O74" s="237"/>
      <c r="P74" s="237"/>
      <c r="Q74" s="237"/>
      <c r="R74" s="238" t="str">
        <f t="shared" si="11"/>
        <v/>
      </c>
      <c r="X74" s="392" t="str">
        <f>CONCATENATE(C71,"_",E74)</f>
        <v>Zugänge_… davon Einspeisezählpunkte</v>
      </c>
    </row>
    <row r="75" spans="1:24" x14ac:dyDescent="0.2">
      <c r="A75" s="440"/>
      <c r="B75" s="443"/>
      <c r="C75" s="445" t="s">
        <v>765</v>
      </c>
      <c r="D75" s="445" t="s">
        <v>282</v>
      </c>
      <c r="E75" s="189" t="s">
        <v>766</v>
      </c>
      <c r="F75" s="237"/>
      <c r="G75" s="237"/>
      <c r="H75" s="237"/>
      <c r="I75" s="237"/>
      <c r="J75" s="237"/>
      <c r="K75" s="237"/>
      <c r="L75" s="237"/>
      <c r="M75" s="237"/>
      <c r="N75" s="237"/>
      <c r="O75" s="237"/>
      <c r="P75" s="237"/>
      <c r="Q75" s="237"/>
      <c r="R75" s="238" t="str">
        <f t="shared" si="11"/>
        <v/>
      </c>
      <c r="X75" s="392" t="str">
        <f>CONCATENATE(C75,"_",E75)</f>
        <v>Abgänge_insgesamt</v>
      </c>
    </row>
    <row r="76" spans="1:24" x14ac:dyDescent="0.2">
      <c r="A76" s="440"/>
      <c r="B76" s="443"/>
      <c r="C76" s="446"/>
      <c r="D76" s="448"/>
      <c r="E76" s="234" t="s">
        <v>767</v>
      </c>
      <c r="F76" s="237"/>
      <c r="G76" s="237"/>
      <c r="H76" s="237"/>
      <c r="I76" s="237"/>
      <c r="J76" s="237"/>
      <c r="K76" s="237"/>
      <c r="L76" s="237"/>
      <c r="M76" s="237"/>
      <c r="N76" s="237"/>
      <c r="O76" s="237"/>
      <c r="P76" s="237"/>
      <c r="Q76" s="237"/>
      <c r="R76" s="238" t="str">
        <f t="shared" si="11"/>
        <v/>
      </c>
      <c r="X76" s="392" t="str">
        <f>CONCATENATE(C75,"_",E76)</f>
        <v>Abgänge_… davon Einspeisezählpunkte</v>
      </c>
    </row>
    <row r="77" spans="1:24" x14ac:dyDescent="0.2">
      <c r="A77" s="440"/>
      <c r="B77" s="443"/>
      <c r="C77" s="446"/>
      <c r="D77" s="445" t="s">
        <v>512</v>
      </c>
      <c r="E77" s="189" t="s">
        <v>766</v>
      </c>
      <c r="F77" s="235"/>
      <c r="G77" s="235"/>
      <c r="H77" s="235"/>
      <c r="I77" s="235"/>
      <c r="J77" s="235"/>
      <c r="K77" s="235"/>
      <c r="L77" s="235"/>
      <c r="M77" s="235"/>
      <c r="N77" s="235"/>
      <c r="O77" s="235"/>
      <c r="P77" s="235"/>
      <c r="Q77" s="235"/>
      <c r="R77" s="236" t="str">
        <f t="shared" si="11"/>
        <v/>
      </c>
      <c r="X77" s="392" t="str">
        <f>CONCATENATE(C75,"_",E77)</f>
        <v>Abgänge_insgesamt</v>
      </c>
    </row>
    <row r="78" spans="1:24" x14ac:dyDescent="0.2">
      <c r="A78" s="441"/>
      <c r="B78" s="444"/>
      <c r="C78" s="447"/>
      <c r="D78" s="449"/>
      <c r="E78" s="234" t="s">
        <v>767</v>
      </c>
      <c r="F78" s="233"/>
      <c r="G78" s="233"/>
      <c r="H78" s="233"/>
      <c r="I78" s="233"/>
      <c r="J78" s="233"/>
      <c r="K78" s="233"/>
      <c r="L78" s="233"/>
      <c r="M78" s="233"/>
      <c r="N78" s="233"/>
      <c r="O78" s="233"/>
      <c r="P78" s="233"/>
      <c r="Q78" s="233"/>
      <c r="R78" s="230" t="str">
        <f t="shared" si="11"/>
        <v/>
      </c>
      <c r="X78" s="392" t="str">
        <f>CONCATENATE(C75,"_",E78)</f>
        <v>Abgänge_… davon Einspeisezählpunkte</v>
      </c>
    </row>
    <row r="79" spans="1:24" x14ac:dyDescent="0.2">
      <c r="A79" s="439"/>
      <c r="B79" s="442" t="str">
        <f>IF(A79&lt;&gt;"",IFERROR(VLOOKUP(A79,L!$J$11:$K$260,2,FALSE),"Eingabeart wurde geändert"),"")</f>
        <v/>
      </c>
      <c r="C79" s="445" t="s">
        <v>764</v>
      </c>
      <c r="D79" s="445" t="s">
        <v>282</v>
      </c>
      <c r="E79" s="189" t="s">
        <v>766</v>
      </c>
      <c r="F79" s="232"/>
      <c r="G79" s="232"/>
      <c r="H79" s="232"/>
      <c r="I79" s="232"/>
      <c r="J79" s="232"/>
      <c r="K79" s="232"/>
      <c r="L79" s="232"/>
      <c r="M79" s="232"/>
      <c r="N79" s="232"/>
      <c r="O79" s="232"/>
      <c r="P79" s="232"/>
      <c r="Q79" s="232"/>
      <c r="R79" s="190" t="str">
        <f>IF(SUM(F79:Q79)&gt;0,SUM(F79:Q79),"")</f>
        <v/>
      </c>
      <c r="X79" s="392" t="str">
        <f>CONCATENATE(C79,"_",E79)</f>
        <v>Zugänge_insgesamt</v>
      </c>
    </row>
    <row r="80" spans="1:24" x14ac:dyDescent="0.2">
      <c r="A80" s="440"/>
      <c r="B80" s="443"/>
      <c r="C80" s="446"/>
      <c r="D80" s="448"/>
      <c r="E80" s="234" t="s">
        <v>767</v>
      </c>
      <c r="F80" s="237"/>
      <c r="G80" s="237"/>
      <c r="H80" s="237"/>
      <c r="I80" s="237"/>
      <c r="J80" s="237"/>
      <c r="K80" s="237"/>
      <c r="L80" s="237"/>
      <c r="M80" s="237"/>
      <c r="N80" s="237"/>
      <c r="O80" s="237"/>
      <c r="P80" s="237"/>
      <c r="Q80" s="237"/>
      <c r="R80" s="238" t="str">
        <f t="shared" ref="R80:R86" si="12">IF(SUM(F80:Q80)&gt;0,SUM(F80:Q80),"")</f>
        <v/>
      </c>
      <c r="X80" s="392" t="str">
        <f>CONCATENATE(C79,"_",E80)</f>
        <v>Zugänge_… davon Einspeisezählpunkte</v>
      </c>
    </row>
    <row r="81" spans="1:24" x14ac:dyDescent="0.2">
      <c r="A81" s="440"/>
      <c r="B81" s="443"/>
      <c r="C81" s="446"/>
      <c r="D81" s="445" t="s">
        <v>512</v>
      </c>
      <c r="E81" s="189" t="s">
        <v>766</v>
      </c>
      <c r="F81" s="237"/>
      <c r="G81" s="237"/>
      <c r="H81" s="237"/>
      <c r="I81" s="237"/>
      <c r="J81" s="237"/>
      <c r="K81" s="237"/>
      <c r="L81" s="237"/>
      <c r="M81" s="237"/>
      <c r="N81" s="237"/>
      <c r="O81" s="237"/>
      <c r="P81" s="237"/>
      <c r="Q81" s="237"/>
      <c r="R81" s="238" t="str">
        <f t="shared" si="12"/>
        <v/>
      </c>
      <c r="X81" s="392" t="str">
        <f>CONCATENATE(C79,"_",E81)</f>
        <v>Zugänge_insgesamt</v>
      </c>
    </row>
    <row r="82" spans="1:24" x14ac:dyDescent="0.2">
      <c r="A82" s="440"/>
      <c r="B82" s="443"/>
      <c r="C82" s="447"/>
      <c r="D82" s="449"/>
      <c r="E82" s="234" t="s">
        <v>767</v>
      </c>
      <c r="F82" s="237"/>
      <c r="G82" s="237"/>
      <c r="H82" s="237"/>
      <c r="I82" s="237"/>
      <c r="J82" s="237"/>
      <c r="K82" s="237"/>
      <c r="L82" s="237"/>
      <c r="M82" s="237"/>
      <c r="N82" s="237"/>
      <c r="O82" s="237"/>
      <c r="P82" s="237"/>
      <c r="Q82" s="237"/>
      <c r="R82" s="238" t="str">
        <f t="shared" si="12"/>
        <v/>
      </c>
      <c r="X82" s="392" t="str">
        <f>CONCATENATE(C79,"_",E82)</f>
        <v>Zugänge_… davon Einspeisezählpunkte</v>
      </c>
    </row>
    <row r="83" spans="1:24" x14ac:dyDescent="0.2">
      <c r="A83" s="440"/>
      <c r="B83" s="443"/>
      <c r="C83" s="445" t="s">
        <v>765</v>
      </c>
      <c r="D83" s="445" t="s">
        <v>282</v>
      </c>
      <c r="E83" s="189" t="s">
        <v>766</v>
      </c>
      <c r="F83" s="237"/>
      <c r="G83" s="237"/>
      <c r="H83" s="237"/>
      <c r="I83" s="237"/>
      <c r="J83" s="237"/>
      <c r="K83" s="237"/>
      <c r="L83" s="237"/>
      <c r="M83" s="237"/>
      <c r="N83" s="237"/>
      <c r="O83" s="237"/>
      <c r="P83" s="237"/>
      <c r="Q83" s="237"/>
      <c r="R83" s="238" t="str">
        <f t="shared" si="12"/>
        <v/>
      </c>
      <c r="X83" s="392" t="str">
        <f>CONCATENATE(C83,"_",E83)</f>
        <v>Abgänge_insgesamt</v>
      </c>
    </row>
    <row r="84" spans="1:24" x14ac:dyDescent="0.2">
      <c r="A84" s="440"/>
      <c r="B84" s="443"/>
      <c r="C84" s="446"/>
      <c r="D84" s="448"/>
      <c r="E84" s="234" t="s">
        <v>767</v>
      </c>
      <c r="F84" s="237"/>
      <c r="G84" s="237"/>
      <c r="H84" s="237"/>
      <c r="I84" s="237"/>
      <c r="J84" s="237"/>
      <c r="K84" s="237"/>
      <c r="L84" s="237"/>
      <c r="M84" s="237"/>
      <c r="N84" s="237"/>
      <c r="O84" s="237"/>
      <c r="P84" s="237"/>
      <c r="Q84" s="237"/>
      <c r="R84" s="238" t="str">
        <f t="shared" si="12"/>
        <v/>
      </c>
      <c r="X84" s="392" t="str">
        <f>CONCATENATE(C83,"_",E84)</f>
        <v>Abgänge_… davon Einspeisezählpunkte</v>
      </c>
    </row>
    <row r="85" spans="1:24" x14ac:dyDescent="0.2">
      <c r="A85" s="440"/>
      <c r="B85" s="443"/>
      <c r="C85" s="446"/>
      <c r="D85" s="445" t="s">
        <v>512</v>
      </c>
      <c r="E85" s="189" t="s">
        <v>766</v>
      </c>
      <c r="F85" s="235"/>
      <c r="G85" s="235"/>
      <c r="H85" s="235"/>
      <c r="I85" s="235"/>
      <c r="J85" s="235"/>
      <c r="K85" s="235"/>
      <c r="L85" s="235"/>
      <c r="M85" s="235"/>
      <c r="N85" s="235"/>
      <c r="O85" s="235"/>
      <c r="P85" s="235"/>
      <c r="Q85" s="235"/>
      <c r="R85" s="236" t="str">
        <f t="shared" si="12"/>
        <v/>
      </c>
      <c r="X85" s="392" t="str">
        <f>CONCATENATE(C83,"_",E85)</f>
        <v>Abgänge_insgesamt</v>
      </c>
    </row>
    <row r="86" spans="1:24" x14ac:dyDescent="0.2">
      <c r="A86" s="441"/>
      <c r="B86" s="444"/>
      <c r="C86" s="447"/>
      <c r="D86" s="449"/>
      <c r="E86" s="234" t="s">
        <v>767</v>
      </c>
      <c r="F86" s="233"/>
      <c r="G86" s="233"/>
      <c r="H86" s="233"/>
      <c r="I86" s="233"/>
      <c r="J86" s="233"/>
      <c r="K86" s="233"/>
      <c r="L86" s="233"/>
      <c r="M86" s="233"/>
      <c r="N86" s="233"/>
      <c r="O86" s="233"/>
      <c r="P86" s="233"/>
      <c r="Q86" s="233"/>
      <c r="R86" s="230" t="str">
        <f t="shared" si="12"/>
        <v/>
      </c>
      <c r="X86" s="392" t="str">
        <f>CONCATENATE(C83,"_",E86)</f>
        <v>Abgänge_… davon Einspeisezählpunkte</v>
      </c>
    </row>
    <row r="87" spans="1:24" x14ac:dyDescent="0.2">
      <c r="A87" s="439"/>
      <c r="B87" s="442" t="str">
        <f>IF(A87&lt;&gt;"",IFERROR(VLOOKUP(A87,L!$J$11:$K$260,2,FALSE),"Eingabeart wurde geändert"),"")</f>
        <v/>
      </c>
      <c r="C87" s="445" t="s">
        <v>764</v>
      </c>
      <c r="D87" s="445" t="s">
        <v>282</v>
      </c>
      <c r="E87" s="189" t="s">
        <v>766</v>
      </c>
      <c r="F87" s="232"/>
      <c r="G87" s="232"/>
      <c r="H87" s="232"/>
      <c r="I87" s="232"/>
      <c r="J87" s="232"/>
      <c r="K87" s="232"/>
      <c r="L87" s="232"/>
      <c r="M87" s="232"/>
      <c r="N87" s="232"/>
      <c r="O87" s="232"/>
      <c r="P87" s="232"/>
      <c r="Q87" s="232"/>
      <c r="R87" s="190" t="str">
        <f>IF(SUM(F87:Q87)&gt;0,SUM(F87:Q87),"")</f>
        <v/>
      </c>
      <c r="X87" s="392" t="str">
        <f>CONCATENATE(C87,"_",E87)</f>
        <v>Zugänge_insgesamt</v>
      </c>
    </row>
    <row r="88" spans="1:24" x14ac:dyDescent="0.2">
      <c r="A88" s="440"/>
      <c r="B88" s="443"/>
      <c r="C88" s="446"/>
      <c r="D88" s="448"/>
      <c r="E88" s="234" t="s">
        <v>767</v>
      </c>
      <c r="F88" s="237"/>
      <c r="G88" s="237"/>
      <c r="H88" s="237"/>
      <c r="I88" s="237"/>
      <c r="J88" s="237"/>
      <c r="K88" s="237"/>
      <c r="L88" s="237"/>
      <c r="M88" s="237"/>
      <c r="N88" s="237"/>
      <c r="O88" s="237"/>
      <c r="P88" s="237"/>
      <c r="Q88" s="237"/>
      <c r="R88" s="238" t="str">
        <f t="shared" ref="R88:R94" si="13">IF(SUM(F88:Q88)&gt;0,SUM(F88:Q88),"")</f>
        <v/>
      </c>
      <c r="X88" s="392" t="str">
        <f>CONCATENATE(C87,"_",E88)</f>
        <v>Zugänge_… davon Einspeisezählpunkte</v>
      </c>
    </row>
    <row r="89" spans="1:24" x14ac:dyDescent="0.2">
      <c r="A89" s="440"/>
      <c r="B89" s="443"/>
      <c r="C89" s="446"/>
      <c r="D89" s="445" t="s">
        <v>512</v>
      </c>
      <c r="E89" s="189" t="s">
        <v>766</v>
      </c>
      <c r="F89" s="237"/>
      <c r="G89" s="237"/>
      <c r="H89" s="237"/>
      <c r="I89" s="237"/>
      <c r="J89" s="237"/>
      <c r="K89" s="237"/>
      <c r="L89" s="237"/>
      <c r="M89" s="237"/>
      <c r="N89" s="237"/>
      <c r="O89" s="237"/>
      <c r="P89" s="237"/>
      <c r="Q89" s="237"/>
      <c r="R89" s="238" t="str">
        <f t="shared" si="13"/>
        <v/>
      </c>
      <c r="X89" s="392" t="str">
        <f>CONCATENATE(C87,"_",E89)</f>
        <v>Zugänge_insgesamt</v>
      </c>
    </row>
    <row r="90" spans="1:24" x14ac:dyDescent="0.2">
      <c r="A90" s="440"/>
      <c r="B90" s="443"/>
      <c r="C90" s="447"/>
      <c r="D90" s="449"/>
      <c r="E90" s="234" t="s">
        <v>767</v>
      </c>
      <c r="F90" s="237"/>
      <c r="G90" s="237"/>
      <c r="H90" s="237"/>
      <c r="I90" s="237"/>
      <c r="J90" s="237"/>
      <c r="K90" s="237"/>
      <c r="L90" s="237"/>
      <c r="M90" s="237"/>
      <c r="N90" s="237"/>
      <c r="O90" s="237"/>
      <c r="P90" s="237"/>
      <c r="Q90" s="237"/>
      <c r="R90" s="238" t="str">
        <f t="shared" si="13"/>
        <v/>
      </c>
      <c r="X90" s="392" t="str">
        <f>CONCATENATE(C87,"_",E90)</f>
        <v>Zugänge_… davon Einspeisezählpunkte</v>
      </c>
    </row>
    <row r="91" spans="1:24" x14ac:dyDescent="0.2">
      <c r="A91" s="440"/>
      <c r="B91" s="443"/>
      <c r="C91" s="445" t="s">
        <v>765</v>
      </c>
      <c r="D91" s="445" t="s">
        <v>282</v>
      </c>
      <c r="E91" s="189" t="s">
        <v>766</v>
      </c>
      <c r="F91" s="237"/>
      <c r="G91" s="237"/>
      <c r="H91" s="237"/>
      <c r="I91" s="237"/>
      <c r="J91" s="237"/>
      <c r="K91" s="237"/>
      <c r="L91" s="237"/>
      <c r="M91" s="237"/>
      <c r="N91" s="237"/>
      <c r="O91" s="237"/>
      <c r="P91" s="237"/>
      <c r="Q91" s="237"/>
      <c r="R91" s="238" t="str">
        <f t="shared" si="13"/>
        <v/>
      </c>
      <c r="X91" s="392" t="str">
        <f>CONCATENATE(C91,"_",E91)</f>
        <v>Abgänge_insgesamt</v>
      </c>
    </row>
    <row r="92" spans="1:24" x14ac:dyDescent="0.2">
      <c r="A92" s="440"/>
      <c r="B92" s="443"/>
      <c r="C92" s="446"/>
      <c r="D92" s="448"/>
      <c r="E92" s="234" t="s">
        <v>767</v>
      </c>
      <c r="F92" s="237"/>
      <c r="G92" s="237"/>
      <c r="H92" s="237"/>
      <c r="I92" s="237"/>
      <c r="J92" s="237"/>
      <c r="K92" s="237"/>
      <c r="L92" s="237"/>
      <c r="M92" s="237"/>
      <c r="N92" s="237"/>
      <c r="O92" s="237"/>
      <c r="P92" s="237"/>
      <c r="Q92" s="237"/>
      <c r="R92" s="238" t="str">
        <f t="shared" si="13"/>
        <v/>
      </c>
      <c r="X92" s="392" t="str">
        <f>CONCATENATE(C91,"_",E92)</f>
        <v>Abgänge_… davon Einspeisezählpunkte</v>
      </c>
    </row>
    <row r="93" spans="1:24" x14ac:dyDescent="0.2">
      <c r="A93" s="440"/>
      <c r="B93" s="443"/>
      <c r="C93" s="446"/>
      <c r="D93" s="445" t="s">
        <v>512</v>
      </c>
      <c r="E93" s="189" t="s">
        <v>766</v>
      </c>
      <c r="F93" s="235"/>
      <c r="G93" s="235"/>
      <c r="H93" s="235"/>
      <c r="I93" s="235"/>
      <c r="J93" s="235"/>
      <c r="K93" s="235"/>
      <c r="L93" s="235"/>
      <c r="M93" s="235"/>
      <c r="N93" s="235"/>
      <c r="O93" s="235"/>
      <c r="P93" s="235"/>
      <c r="Q93" s="235"/>
      <c r="R93" s="236" t="str">
        <f t="shared" si="13"/>
        <v/>
      </c>
      <c r="X93" s="392" t="str">
        <f>CONCATENATE(C91,"_",E93)</f>
        <v>Abgänge_insgesamt</v>
      </c>
    </row>
    <row r="94" spans="1:24" x14ac:dyDescent="0.2">
      <c r="A94" s="441"/>
      <c r="B94" s="444"/>
      <c r="C94" s="447"/>
      <c r="D94" s="449"/>
      <c r="E94" s="234" t="s">
        <v>767</v>
      </c>
      <c r="F94" s="233"/>
      <c r="G94" s="233"/>
      <c r="H94" s="233"/>
      <c r="I94" s="233"/>
      <c r="J94" s="233"/>
      <c r="K94" s="233"/>
      <c r="L94" s="233"/>
      <c r="M94" s="233"/>
      <c r="N94" s="233"/>
      <c r="O94" s="233"/>
      <c r="P94" s="233"/>
      <c r="Q94" s="233"/>
      <c r="R94" s="230" t="str">
        <f t="shared" si="13"/>
        <v/>
      </c>
      <c r="X94" s="392" t="str">
        <f>CONCATENATE(C91,"_",E94)</f>
        <v>Abgänge_… davon Einspeisezählpunkte</v>
      </c>
    </row>
    <row r="95" spans="1:24" x14ac:dyDescent="0.2">
      <c r="A95" s="439"/>
      <c r="B95" s="442" t="str">
        <f>IF(A95&lt;&gt;"",IFERROR(VLOOKUP(A95,L!$J$11:$K$260,2,FALSE),"Eingabeart wurde geändert"),"")</f>
        <v/>
      </c>
      <c r="C95" s="445" t="s">
        <v>764</v>
      </c>
      <c r="D95" s="445" t="s">
        <v>282</v>
      </c>
      <c r="E95" s="189" t="s">
        <v>766</v>
      </c>
      <c r="F95" s="232"/>
      <c r="G95" s="232"/>
      <c r="H95" s="232"/>
      <c r="I95" s="232"/>
      <c r="J95" s="232"/>
      <c r="K95" s="232"/>
      <c r="L95" s="232"/>
      <c r="M95" s="232"/>
      <c r="N95" s="232"/>
      <c r="O95" s="232"/>
      <c r="P95" s="232"/>
      <c r="Q95" s="232"/>
      <c r="R95" s="190" t="str">
        <f>IF(SUM(F95:Q95)&gt;0,SUM(F95:Q95),"")</f>
        <v/>
      </c>
      <c r="X95" s="392" t="str">
        <f>CONCATENATE(C95,"_",E95)</f>
        <v>Zugänge_insgesamt</v>
      </c>
    </row>
    <row r="96" spans="1:24" x14ac:dyDescent="0.2">
      <c r="A96" s="440"/>
      <c r="B96" s="443"/>
      <c r="C96" s="446"/>
      <c r="D96" s="448"/>
      <c r="E96" s="234" t="s">
        <v>767</v>
      </c>
      <c r="F96" s="237"/>
      <c r="G96" s="237"/>
      <c r="H96" s="237"/>
      <c r="I96" s="237"/>
      <c r="J96" s="237"/>
      <c r="K96" s="237"/>
      <c r="L96" s="237"/>
      <c r="M96" s="237"/>
      <c r="N96" s="237"/>
      <c r="O96" s="237"/>
      <c r="P96" s="237"/>
      <c r="Q96" s="237"/>
      <c r="R96" s="238" t="str">
        <f t="shared" ref="R96:R102" si="14">IF(SUM(F96:Q96)&gt;0,SUM(F96:Q96),"")</f>
        <v/>
      </c>
      <c r="X96" s="392" t="str">
        <f>CONCATENATE(C95,"_",E96)</f>
        <v>Zugänge_… davon Einspeisezählpunkte</v>
      </c>
    </row>
    <row r="97" spans="1:24" x14ac:dyDescent="0.2">
      <c r="A97" s="440"/>
      <c r="B97" s="443"/>
      <c r="C97" s="446"/>
      <c r="D97" s="445" t="s">
        <v>512</v>
      </c>
      <c r="E97" s="189" t="s">
        <v>766</v>
      </c>
      <c r="F97" s="237"/>
      <c r="G97" s="237"/>
      <c r="H97" s="237"/>
      <c r="I97" s="237"/>
      <c r="J97" s="237"/>
      <c r="K97" s="237"/>
      <c r="L97" s="237"/>
      <c r="M97" s="237"/>
      <c r="N97" s="237"/>
      <c r="O97" s="237"/>
      <c r="P97" s="237"/>
      <c r="Q97" s="237"/>
      <c r="R97" s="238" t="str">
        <f t="shared" si="14"/>
        <v/>
      </c>
      <c r="X97" s="392" t="str">
        <f>CONCATENATE(C95,"_",E97)</f>
        <v>Zugänge_insgesamt</v>
      </c>
    </row>
    <row r="98" spans="1:24" x14ac:dyDescent="0.2">
      <c r="A98" s="440"/>
      <c r="B98" s="443"/>
      <c r="C98" s="447"/>
      <c r="D98" s="449"/>
      <c r="E98" s="234" t="s">
        <v>767</v>
      </c>
      <c r="F98" s="237"/>
      <c r="G98" s="237"/>
      <c r="H98" s="237"/>
      <c r="I98" s="237"/>
      <c r="J98" s="237"/>
      <c r="K98" s="237"/>
      <c r="L98" s="237"/>
      <c r="M98" s="237"/>
      <c r="N98" s="237"/>
      <c r="O98" s="237"/>
      <c r="P98" s="237"/>
      <c r="Q98" s="237"/>
      <c r="R98" s="238" t="str">
        <f t="shared" si="14"/>
        <v/>
      </c>
      <c r="X98" s="392" t="str">
        <f>CONCATENATE(C95,"_",E98)</f>
        <v>Zugänge_… davon Einspeisezählpunkte</v>
      </c>
    </row>
    <row r="99" spans="1:24" x14ac:dyDescent="0.2">
      <c r="A99" s="440"/>
      <c r="B99" s="443"/>
      <c r="C99" s="445" t="s">
        <v>765</v>
      </c>
      <c r="D99" s="445" t="s">
        <v>282</v>
      </c>
      <c r="E99" s="189" t="s">
        <v>766</v>
      </c>
      <c r="F99" s="237"/>
      <c r="G99" s="237"/>
      <c r="H99" s="237"/>
      <c r="I99" s="237"/>
      <c r="J99" s="237"/>
      <c r="K99" s="237"/>
      <c r="L99" s="237"/>
      <c r="M99" s="237"/>
      <c r="N99" s="237"/>
      <c r="O99" s="237"/>
      <c r="P99" s="237"/>
      <c r="Q99" s="237"/>
      <c r="R99" s="238" t="str">
        <f t="shared" si="14"/>
        <v/>
      </c>
      <c r="X99" s="392" t="str">
        <f>CONCATENATE(C99,"_",E99)</f>
        <v>Abgänge_insgesamt</v>
      </c>
    </row>
    <row r="100" spans="1:24" x14ac:dyDescent="0.2">
      <c r="A100" s="440"/>
      <c r="B100" s="443"/>
      <c r="C100" s="446"/>
      <c r="D100" s="448"/>
      <c r="E100" s="234" t="s">
        <v>767</v>
      </c>
      <c r="F100" s="237"/>
      <c r="G100" s="237"/>
      <c r="H100" s="237"/>
      <c r="I100" s="237"/>
      <c r="J100" s="237"/>
      <c r="K100" s="237"/>
      <c r="L100" s="237"/>
      <c r="M100" s="237"/>
      <c r="N100" s="237"/>
      <c r="O100" s="237"/>
      <c r="P100" s="237"/>
      <c r="Q100" s="237"/>
      <c r="R100" s="238" t="str">
        <f t="shared" si="14"/>
        <v/>
      </c>
      <c r="X100" s="392" t="str">
        <f>CONCATENATE(C99,"_",E100)</f>
        <v>Abgänge_… davon Einspeisezählpunkte</v>
      </c>
    </row>
    <row r="101" spans="1:24" x14ac:dyDescent="0.2">
      <c r="A101" s="440"/>
      <c r="B101" s="443"/>
      <c r="C101" s="446"/>
      <c r="D101" s="445" t="s">
        <v>512</v>
      </c>
      <c r="E101" s="189" t="s">
        <v>766</v>
      </c>
      <c r="F101" s="235"/>
      <c r="G101" s="235"/>
      <c r="H101" s="235"/>
      <c r="I101" s="235"/>
      <c r="J101" s="235"/>
      <c r="K101" s="235"/>
      <c r="L101" s="235"/>
      <c r="M101" s="235"/>
      <c r="N101" s="235"/>
      <c r="O101" s="235"/>
      <c r="P101" s="235"/>
      <c r="Q101" s="235"/>
      <c r="R101" s="236" t="str">
        <f t="shared" si="14"/>
        <v/>
      </c>
      <c r="X101" s="392" t="str">
        <f>CONCATENATE(C99,"_",E101)</f>
        <v>Abgänge_insgesamt</v>
      </c>
    </row>
    <row r="102" spans="1:24" x14ac:dyDescent="0.2">
      <c r="A102" s="441"/>
      <c r="B102" s="444"/>
      <c r="C102" s="447"/>
      <c r="D102" s="449"/>
      <c r="E102" s="234" t="s">
        <v>767</v>
      </c>
      <c r="F102" s="233"/>
      <c r="G102" s="233"/>
      <c r="H102" s="233"/>
      <c r="I102" s="233"/>
      <c r="J102" s="233"/>
      <c r="K102" s="233"/>
      <c r="L102" s="233"/>
      <c r="M102" s="233"/>
      <c r="N102" s="233"/>
      <c r="O102" s="233"/>
      <c r="P102" s="233"/>
      <c r="Q102" s="233"/>
      <c r="R102" s="230" t="str">
        <f t="shared" si="14"/>
        <v/>
      </c>
      <c r="X102" s="392" t="str">
        <f>CONCATENATE(C99,"_",E102)</f>
        <v>Abgänge_… davon Einspeisezählpunkte</v>
      </c>
    </row>
    <row r="103" spans="1:24" x14ac:dyDescent="0.2">
      <c r="A103" s="439"/>
      <c r="B103" s="442" t="str">
        <f>IF(A103&lt;&gt;"",IFERROR(VLOOKUP(A103,L!$J$11:$K$260,2,FALSE),"Eingabeart wurde geändert"),"")</f>
        <v/>
      </c>
      <c r="C103" s="445" t="s">
        <v>764</v>
      </c>
      <c r="D103" s="445" t="s">
        <v>282</v>
      </c>
      <c r="E103" s="189" t="s">
        <v>766</v>
      </c>
      <c r="F103" s="232"/>
      <c r="G103" s="232"/>
      <c r="H103" s="232"/>
      <c r="I103" s="232"/>
      <c r="J103" s="232"/>
      <c r="K103" s="232"/>
      <c r="L103" s="232"/>
      <c r="M103" s="232"/>
      <c r="N103" s="232"/>
      <c r="O103" s="232"/>
      <c r="P103" s="232"/>
      <c r="Q103" s="232"/>
      <c r="R103" s="190" t="str">
        <f>IF(SUM(F103:Q103)&gt;0,SUM(F103:Q103),"")</f>
        <v/>
      </c>
      <c r="X103" s="392" t="str">
        <f>CONCATENATE(C103,"_",E103)</f>
        <v>Zugänge_insgesamt</v>
      </c>
    </row>
    <row r="104" spans="1:24" x14ac:dyDescent="0.2">
      <c r="A104" s="440"/>
      <c r="B104" s="443"/>
      <c r="C104" s="446"/>
      <c r="D104" s="448"/>
      <c r="E104" s="234" t="s">
        <v>767</v>
      </c>
      <c r="F104" s="237"/>
      <c r="G104" s="237"/>
      <c r="H104" s="237"/>
      <c r="I104" s="237"/>
      <c r="J104" s="237"/>
      <c r="K104" s="237"/>
      <c r="L104" s="237"/>
      <c r="M104" s="237"/>
      <c r="N104" s="237"/>
      <c r="O104" s="237"/>
      <c r="P104" s="237"/>
      <c r="Q104" s="237"/>
      <c r="R104" s="238" t="str">
        <f t="shared" ref="R104:R110" si="15">IF(SUM(F104:Q104)&gt;0,SUM(F104:Q104),"")</f>
        <v/>
      </c>
      <c r="X104" s="392" t="str">
        <f>CONCATENATE(C103,"_",E104)</f>
        <v>Zugänge_… davon Einspeisezählpunkte</v>
      </c>
    </row>
    <row r="105" spans="1:24" x14ac:dyDescent="0.2">
      <c r="A105" s="440"/>
      <c r="B105" s="443"/>
      <c r="C105" s="446"/>
      <c r="D105" s="445" t="s">
        <v>512</v>
      </c>
      <c r="E105" s="189" t="s">
        <v>766</v>
      </c>
      <c r="F105" s="237"/>
      <c r="G105" s="237"/>
      <c r="H105" s="237"/>
      <c r="I105" s="237"/>
      <c r="J105" s="237"/>
      <c r="K105" s="237"/>
      <c r="L105" s="237"/>
      <c r="M105" s="237"/>
      <c r="N105" s="237"/>
      <c r="O105" s="237"/>
      <c r="P105" s="237"/>
      <c r="Q105" s="237"/>
      <c r="R105" s="238" t="str">
        <f t="shared" si="15"/>
        <v/>
      </c>
      <c r="X105" s="392" t="str">
        <f>CONCATENATE(C103,"_",E105)</f>
        <v>Zugänge_insgesamt</v>
      </c>
    </row>
    <row r="106" spans="1:24" x14ac:dyDescent="0.2">
      <c r="A106" s="440"/>
      <c r="B106" s="443"/>
      <c r="C106" s="447"/>
      <c r="D106" s="449"/>
      <c r="E106" s="234" t="s">
        <v>767</v>
      </c>
      <c r="F106" s="237"/>
      <c r="G106" s="237"/>
      <c r="H106" s="237"/>
      <c r="I106" s="237"/>
      <c r="J106" s="237"/>
      <c r="K106" s="237"/>
      <c r="L106" s="237"/>
      <c r="M106" s="237"/>
      <c r="N106" s="237"/>
      <c r="O106" s="237"/>
      <c r="P106" s="237"/>
      <c r="Q106" s="237"/>
      <c r="R106" s="238" t="str">
        <f t="shared" si="15"/>
        <v/>
      </c>
      <c r="X106" s="392" t="str">
        <f>CONCATENATE(C103,"_",E106)</f>
        <v>Zugänge_… davon Einspeisezählpunkte</v>
      </c>
    </row>
    <row r="107" spans="1:24" x14ac:dyDescent="0.2">
      <c r="A107" s="440"/>
      <c r="B107" s="443"/>
      <c r="C107" s="445" t="s">
        <v>765</v>
      </c>
      <c r="D107" s="445" t="s">
        <v>282</v>
      </c>
      <c r="E107" s="189" t="s">
        <v>766</v>
      </c>
      <c r="F107" s="237"/>
      <c r="G107" s="237"/>
      <c r="H107" s="237"/>
      <c r="I107" s="237"/>
      <c r="J107" s="237"/>
      <c r="K107" s="237"/>
      <c r="L107" s="237"/>
      <c r="M107" s="237"/>
      <c r="N107" s="237"/>
      <c r="O107" s="237"/>
      <c r="P107" s="237"/>
      <c r="Q107" s="237"/>
      <c r="R107" s="238" t="str">
        <f t="shared" si="15"/>
        <v/>
      </c>
      <c r="X107" s="392" t="str">
        <f>CONCATENATE(C107,"_",E107)</f>
        <v>Abgänge_insgesamt</v>
      </c>
    </row>
    <row r="108" spans="1:24" x14ac:dyDescent="0.2">
      <c r="A108" s="440"/>
      <c r="B108" s="443"/>
      <c r="C108" s="446"/>
      <c r="D108" s="448"/>
      <c r="E108" s="234" t="s">
        <v>767</v>
      </c>
      <c r="F108" s="237"/>
      <c r="G108" s="237"/>
      <c r="H108" s="237"/>
      <c r="I108" s="237"/>
      <c r="J108" s="237"/>
      <c r="K108" s="237"/>
      <c r="L108" s="237"/>
      <c r="M108" s="237"/>
      <c r="N108" s="237"/>
      <c r="O108" s="237"/>
      <c r="P108" s="237"/>
      <c r="Q108" s="237"/>
      <c r="R108" s="238" t="str">
        <f t="shared" si="15"/>
        <v/>
      </c>
      <c r="X108" s="392" t="str">
        <f>CONCATENATE(C107,"_",E108)</f>
        <v>Abgänge_… davon Einspeisezählpunkte</v>
      </c>
    </row>
    <row r="109" spans="1:24" x14ac:dyDescent="0.2">
      <c r="A109" s="440"/>
      <c r="B109" s="443"/>
      <c r="C109" s="446"/>
      <c r="D109" s="445" t="s">
        <v>512</v>
      </c>
      <c r="E109" s="189" t="s">
        <v>766</v>
      </c>
      <c r="F109" s="235"/>
      <c r="G109" s="235"/>
      <c r="H109" s="235"/>
      <c r="I109" s="235"/>
      <c r="J109" s="235"/>
      <c r="K109" s="235"/>
      <c r="L109" s="235"/>
      <c r="M109" s="235"/>
      <c r="N109" s="235"/>
      <c r="O109" s="235"/>
      <c r="P109" s="235"/>
      <c r="Q109" s="235"/>
      <c r="R109" s="236" t="str">
        <f t="shared" si="15"/>
        <v/>
      </c>
      <c r="X109" s="392" t="str">
        <f>CONCATENATE(C107,"_",E109)</f>
        <v>Abgänge_insgesamt</v>
      </c>
    </row>
    <row r="110" spans="1:24" x14ac:dyDescent="0.2">
      <c r="A110" s="441"/>
      <c r="B110" s="444"/>
      <c r="C110" s="447"/>
      <c r="D110" s="449"/>
      <c r="E110" s="234" t="s">
        <v>767</v>
      </c>
      <c r="F110" s="233"/>
      <c r="G110" s="233"/>
      <c r="H110" s="233"/>
      <c r="I110" s="233"/>
      <c r="J110" s="233"/>
      <c r="K110" s="233"/>
      <c r="L110" s="233"/>
      <c r="M110" s="233"/>
      <c r="N110" s="233"/>
      <c r="O110" s="233"/>
      <c r="P110" s="233"/>
      <c r="Q110" s="233"/>
      <c r="R110" s="230" t="str">
        <f t="shared" si="15"/>
        <v/>
      </c>
      <c r="X110" s="392" t="str">
        <f>CONCATENATE(C107,"_",E110)</f>
        <v>Abgänge_… davon Einspeisezählpunkte</v>
      </c>
    </row>
    <row r="111" spans="1:24" x14ac:dyDescent="0.2">
      <c r="A111" s="439"/>
      <c r="B111" s="442" t="str">
        <f>IF(A111&lt;&gt;"",IFERROR(VLOOKUP(A111,L!$J$11:$K$260,2,FALSE),"Eingabeart wurde geändert"),"")</f>
        <v/>
      </c>
      <c r="C111" s="445" t="s">
        <v>764</v>
      </c>
      <c r="D111" s="445" t="s">
        <v>282</v>
      </c>
      <c r="E111" s="189" t="s">
        <v>766</v>
      </c>
      <c r="F111" s="232"/>
      <c r="G111" s="232"/>
      <c r="H111" s="232"/>
      <c r="I111" s="232"/>
      <c r="J111" s="232"/>
      <c r="K111" s="232"/>
      <c r="L111" s="232"/>
      <c r="M111" s="232"/>
      <c r="N111" s="232"/>
      <c r="O111" s="232"/>
      <c r="P111" s="232"/>
      <c r="Q111" s="232"/>
      <c r="R111" s="190" t="str">
        <f>IF(SUM(F111:Q111)&gt;0,SUM(F111:Q111),"")</f>
        <v/>
      </c>
      <c r="X111" s="392" t="str">
        <f>CONCATENATE(C111,"_",E111)</f>
        <v>Zugänge_insgesamt</v>
      </c>
    </row>
    <row r="112" spans="1:24" x14ac:dyDescent="0.2">
      <c r="A112" s="440"/>
      <c r="B112" s="443"/>
      <c r="C112" s="446"/>
      <c r="D112" s="448"/>
      <c r="E112" s="234" t="s">
        <v>767</v>
      </c>
      <c r="F112" s="237"/>
      <c r="G112" s="237"/>
      <c r="H112" s="237"/>
      <c r="I112" s="237"/>
      <c r="J112" s="237"/>
      <c r="K112" s="237"/>
      <c r="L112" s="237"/>
      <c r="M112" s="237"/>
      <c r="N112" s="237"/>
      <c r="O112" s="237"/>
      <c r="P112" s="237"/>
      <c r="Q112" s="237"/>
      <c r="R112" s="238" t="str">
        <f t="shared" ref="R112:R118" si="16">IF(SUM(F112:Q112)&gt;0,SUM(F112:Q112),"")</f>
        <v/>
      </c>
      <c r="X112" s="392" t="str">
        <f>CONCATENATE(C111,"_",E112)</f>
        <v>Zugänge_… davon Einspeisezählpunkte</v>
      </c>
    </row>
    <row r="113" spans="1:24" x14ac:dyDescent="0.2">
      <c r="A113" s="440"/>
      <c r="B113" s="443"/>
      <c r="C113" s="446"/>
      <c r="D113" s="445" t="s">
        <v>512</v>
      </c>
      <c r="E113" s="189" t="s">
        <v>766</v>
      </c>
      <c r="F113" s="237"/>
      <c r="G113" s="237"/>
      <c r="H113" s="237"/>
      <c r="I113" s="237"/>
      <c r="J113" s="237"/>
      <c r="K113" s="237"/>
      <c r="L113" s="237"/>
      <c r="M113" s="237"/>
      <c r="N113" s="237"/>
      <c r="O113" s="237"/>
      <c r="P113" s="237"/>
      <c r="Q113" s="237"/>
      <c r="R113" s="238" t="str">
        <f t="shared" si="16"/>
        <v/>
      </c>
      <c r="X113" s="392" t="str">
        <f>CONCATENATE(C111,"_",E113)</f>
        <v>Zugänge_insgesamt</v>
      </c>
    </row>
    <row r="114" spans="1:24" x14ac:dyDescent="0.2">
      <c r="A114" s="440"/>
      <c r="B114" s="443"/>
      <c r="C114" s="447"/>
      <c r="D114" s="449"/>
      <c r="E114" s="234" t="s">
        <v>767</v>
      </c>
      <c r="F114" s="237"/>
      <c r="G114" s="237"/>
      <c r="H114" s="237"/>
      <c r="I114" s="237"/>
      <c r="J114" s="237"/>
      <c r="K114" s="237"/>
      <c r="L114" s="237"/>
      <c r="M114" s="237"/>
      <c r="N114" s="237"/>
      <c r="O114" s="237"/>
      <c r="P114" s="237"/>
      <c r="Q114" s="237"/>
      <c r="R114" s="238" t="str">
        <f t="shared" si="16"/>
        <v/>
      </c>
      <c r="X114" s="392" t="str">
        <f>CONCATENATE(C111,"_",E114)</f>
        <v>Zugänge_… davon Einspeisezählpunkte</v>
      </c>
    </row>
    <row r="115" spans="1:24" x14ac:dyDescent="0.2">
      <c r="A115" s="440"/>
      <c r="B115" s="443"/>
      <c r="C115" s="445" t="s">
        <v>765</v>
      </c>
      <c r="D115" s="445" t="s">
        <v>282</v>
      </c>
      <c r="E115" s="189" t="s">
        <v>766</v>
      </c>
      <c r="F115" s="237"/>
      <c r="G115" s="237"/>
      <c r="H115" s="237"/>
      <c r="I115" s="237"/>
      <c r="J115" s="237"/>
      <c r="K115" s="237"/>
      <c r="L115" s="237"/>
      <c r="M115" s="237"/>
      <c r="N115" s="237"/>
      <c r="O115" s="237"/>
      <c r="P115" s="237"/>
      <c r="Q115" s="237"/>
      <c r="R115" s="238" t="str">
        <f t="shared" si="16"/>
        <v/>
      </c>
      <c r="X115" s="392" t="str">
        <f>CONCATENATE(C115,"_",E115)</f>
        <v>Abgänge_insgesamt</v>
      </c>
    </row>
    <row r="116" spans="1:24" x14ac:dyDescent="0.2">
      <c r="A116" s="440"/>
      <c r="B116" s="443"/>
      <c r="C116" s="446"/>
      <c r="D116" s="448"/>
      <c r="E116" s="234" t="s">
        <v>767</v>
      </c>
      <c r="F116" s="237"/>
      <c r="G116" s="237"/>
      <c r="H116" s="237"/>
      <c r="I116" s="237"/>
      <c r="J116" s="237"/>
      <c r="K116" s="237"/>
      <c r="L116" s="237"/>
      <c r="M116" s="237"/>
      <c r="N116" s="237"/>
      <c r="O116" s="237"/>
      <c r="P116" s="237"/>
      <c r="Q116" s="237"/>
      <c r="R116" s="238" t="str">
        <f t="shared" si="16"/>
        <v/>
      </c>
      <c r="X116" s="392" t="str">
        <f>CONCATENATE(C115,"_",E116)</f>
        <v>Abgänge_… davon Einspeisezählpunkte</v>
      </c>
    </row>
    <row r="117" spans="1:24" x14ac:dyDescent="0.2">
      <c r="A117" s="440"/>
      <c r="B117" s="443"/>
      <c r="C117" s="446"/>
      <c r="D117" s="445" t="s">
        <v>512</v>
      </c>
      <c r="E117" s="189" t="s">
        <v>766</v>
      </c>
      <c r="F117" s="235"/>
      <c r="G117" s="235"/>
      <c r="H117" s="235"/>
      <c r="I117" s="235"/>
      <c r="J117" s="235"/>
      <c r="K117" s="235"/>
      <c r="L117" s="235"/>
      <c r="M117" s="235"/>
      <c r="N117" s="235"/>
      <c r="O117" s="235"/>
      <c r="P117" s="235"/>
      <c r="Q117" s="235"/>
      <c r="R117" s="236" t="str">
        <f t="shared" si="16"/>
        <v/>
      </c>
      <c r="X117" s="392" t="str">
        <f>CONCATENATE(C115,"_",E117)</f>
        <v>Abgänge_insgesamt</v>
      </c>
    </row>
    <row r="118" spans="1:24" x14ac:dyDescent="0.2">
      <c r="A118" s="441"/>
      <c r="B118" s="444"/>
      <c r="C118" s="447"/>
      <c r="D118" s="449"/>
      <c r="E118" s="234" t="s">
        <v>767</v>
      </c>
      <c r="F118" s="233"/>
      <c r="G118" s="233"/>
      <c r="H118" s="233"/>
      <c r="I118" s="233"/>
      <c r="J118" s="233"/>
      <c r="K118" s="233"/>
      <c r="L118" s="233"/>
      <c r="M118" s="233"/>
      <c r="N118" s="233"/>
      <c r="O118" s="233"/>
      <c r="P118" s="233"/>
      <c r="Q118" s="233"/>
      <c r="R118" s="230" t="str">
        <f t="shared" si="16"/>
        <v/>
      </c>
      <c r="X118" s="392" t="str">
        <f>CONCATENATE(C115,"_",E118)</f>
        <v>Abgänge_… davon Einspeisezählpunkte</v>
      </c>
    </row>
    <row r="119" spans="1:24" x14ac:dyDescent="0.2">
      <c r="A119" s="439"/>
      <c r="B119" s="442" t="str">
        <f>IF(A119&lt;&gt;"",IFERROR(VLOOKUP(A119,L!$J$11:$K$260,2,FALSE),"Eingabeart wurde geändert"),"")</f>
        <v/>
      </c>
      <c r="C119" s="445" t="s">
        <v>764</v>
      </c>
      <c r="D119" s="445" t="s">
        <v>282</v>
      </c>
      <c r="E119" s="189" t="s">
        <v>766</v>
      </c>
      <c r="F119" s="232"/>
      <c r="G119" s="232"/>
      <c r="H119" s="232"/>
      <c r="I119" s="232"/>
      <c r="J119" s="232"/>
      <c r="K119" s="232"/>
      <c r="L119" s="232"/>
      <c r="M119" s="232"/>
      <c r="N119" s="232"/>
      <c r="O119" s="232"/>
      <c r="P119" s="232"/>
      <c r="Q119" s="232"/>
      <c r="R119" s="190" t="str">
        <f>IF(SUM(F119:Q119)&gt;0,SUM(F119:Q119),"")</f>
        <v/>
      </c>
      <c r="X119" s="392" t="str">
        <f>CONCATENATE(C119,"_",E119)</f>
        <v>Zugänge_insgesamt</v>
      </c>
    </row>
    <row r="120" spans="1:24" x14ac:dyDescent="0.2">
      <c r="A120" s="440"/>
      <c r="B120" s="443"/>
      <c r="C120" s="446"/>
      <c r="D120" s="448"/>
      <c r="E120" s="234" t="s">
        <v>767</v>
      </c>
      <c r="F120" s="237"/>
      <c r="G120" s="237"/>
      <c r="H120" s="237"/>
      <c r="I120" s="237"/>
      <c r="J120" s="237"/>
      <c r="K120" s="237"/>
      <c r="L120" s="237"/>
      <c r="M120" s="237"/>
      <c r="N120" s="237"/>
      <c r="O120" s="237"/>
      <c r="P120" s="237"/>
      <c r="Q120" s="237"/>
      <c r="R120" s="238" t="str">
        <f t="shared" ref="R120:R126" si="17">IF(SUM(F120:Q120)&gt;0,SUM(F120:Q120),"")</f>
        <v/>
      </c>
      <c r="X120" s="392" t="str">
        <f>CONCATENATE(C119,"_",E120)</f>
        <v>Zugänge_… davon Einspeisezählpunkte</v>
      </c>
    </row>
    <row r="121" spans="1:24" x14ac:dyDescent="0.2">
      <c r="A121" s="440"/>
      <c r="B121" s="443"/>
      <c r="C121" s="446"/>
      <c r="D121" s="445" t="s">
        <v>512</v>
      </c>
      <c r="E121" s="189" t="s">
        <v>766</v>
      </c>
      <c r="F121" s="237"/>
      <c r="G121" s="237"/>
      <c r="H121" s="237"/>
      <c r="I121" s="237"/>
      <c r="J121" s="237"/>
      <c r="K121" s="237"/>
      <c r="L121" s="237"/>
      <c r="M121" s="237"/>
      <c r="N121" s="237"/>
      <c r="O121" s="237"/>
      <c r="P121" s="237"/>
      <c r="Q121" s="237"/>
      <c r="R121" s="238" t="str">
        <f t="shared" si="17"/>
        <v/>
      </c>
      <c r="X121" s="392" t="str">
        <f>CONCATENATE(C119,"_",E121)</f>
        <v>Zugänge_insgesamt</v>
      </c>
    </row>
    <row r="122" spans="1:24" x14ac:dyDescent="0.2">
      <c r="A122" s="440"/>
      <c r="B122" s="443"/>
      <c r="C122" s="447"/>
      <c r="D122" s="449"/>
      <c r="E122" s="234" t="s">
        <v>767</v>
      </c>
      <c r="F122" s="237"/>
      <c r="G122" s="237"/>
      <c r="H122" s="237"/>
      <c r="I122" s="237"/>
      <c r="J122" s="237"/>
      <c r="K122" s="237"/>
      <c r="L122" s="237"/>
      <c r="M122" s="237"/>
      <c r="N122" s="237"/>
      <c r="O122" s="237"/>
      <c r="P122" s="237"/>
      <c r="Q122" s="237"/>
      <c r="R122" s="238" t="str">
        <f t="shared" si="17"/>
        <v/>
      </c>
      <c r="X122" s="392" t="str">
        <f>CONCATENATE(C119,"_",E122)</f>
        <v>Zugänge_… davon Einspeisezählpunkte</v>
      </c>
    </row>
    <row r="123" spans="1:24" x14ac:dyDescent="0.2">
      <c r="A123" s="440"/>
      <c r="B123" s="443"/>
      <c r="C123" s="445" t="s">
        <v>765</v>
      </c>
      <c r="D123" s="445" t="s">
        <v>282</v>
      </c>
      <c r="E123" s="189" t="s">
        <v>766</v>
      </c>
      <c r="F123" s="237"/>
      <c r="G123" s="237"/>
      <c r="H123" s="237"/>
      <c r="I123" s="237"/>
      <c r="J123" s="237"/>
      <c r="K123" s="237"/>
      <c r="L123" s="237"/>
      <c r="M123" s="237"/>
      <c r="N123" s="237"/>
      <c r="O123" s="237"/>
      <c r="P123" s="237"/>
      <c r="Q123" s="237"/>
      <c r="R123" s="238" t="str">
        <f t="shared" si="17"/>
        <v/>
      </c>
      <c r="X123" s="392" t="str">
        <f>CONCATENATE(C123,"_",E123)</f>
        <v>Abgänge_insgesamt</v>
      </c>
    </row>
    <row r="124" spans="1:24" x14ac:dyDescent="0.2">
      <c r="A124" s="440"/>
      <c r="B124" s="443"/>
      <c r="C124" s="446"/>
      <c r="D124" s="448"/>
      <c r="E124" s="234" t="s">
        <v>767</v>
      </c>
      <c r="F124" s="237"/>
      <c r="G124" s="237"/>
      <c r="H124" s="237"/>
      <c r="I124" s="237"/>
      <c r="J124" s="237"/>
      <c r="K124" s="237"/>
      <c r="L124" s="237"/>
      <c r="M124" s="237"/>
      <c r="N124" s="237"/>
      <c r="O124" s="237"/>
      <c r="P124" s="237"/>
      <c r="Q124" s="237"/>
      <c r="R124" s="238" t="str">
        <f t="shared" si="17"/>
        <v/>
      </c>
      <c r="X124" s="392" t="str">
        <f>CONCATENATE(C123,"_",E124)</f>
        <v>Abgänge_… davon Einspeisezählpunkte</v>
      </c>
    </row>
    <row r="125" spans="1:24" x14ac:dyDescent="0.2">
      <c r="A125" s="440"/>
      <c r="B125" s="443"/>
      <c r="C125" s="446"/>
      <c r="D125" s="445" t="s">
        <v>512</v>
      </c>
      <c r="E125" s="189" t="s">
        <v>766</v>
      </c>
      <c r="F125" s="235"/>
      <c r="G125" s="235"/>
      <c r="H125" s="235"/>
      <c r="I125" s="235"/>
      <c r="J125" s="235"/>
      <c r="K125" s="235"/>
      <c r="L125" s="235"/>
      <c r="M125" s="235"/>
      <c r="N125" s="235"/>
      <c r="O125" s="235"/>
      <c r="P125" s="235"/>
      <c r="Q125" s="235"/>
      <c r="R125" s="236" t="str">
        <f t="shared" si="17"/>
        <v/>
      </c>
      <c r="X125" s="392" t="str">
        <f>CONCATENATE(C123,"_",E125)</f>
        <v>Abgänge_insgesamt</v>
      </c>
    </row>
    <row r="126" spans="1:24" x14ac:dyDescent="0.2">
      <c r="A126" s="441"/>
      <c r="B126" s="444"/>
      <c r="C126" s="447"/>
      <c r="D126" s="449"/>
      <c r="E126" s="234" t="s">
        <v>767</v>
      </c>
      <c r="F126" s="233"/>
      <c r="G126" s="233"/>
      <c r="H126" s="233"/>
      <c r="I126" s="233"/>
      <c r="J126" s="233"/>
      <c r="K126" s="233"/>
      <c r="L126" s="233"/>
      <c r="M126" s="233"/>
      <c r="N126" s="233"/>
      <c r="O126" s="233"/>
      <c r="P126" s="233"/>
      <c r="Q126" s="233"/>
      <c r="R126" s="230" t="str">
        <f t="shared" si="17"/>
        <v/>
      </c>
      <c r="X126" s="392" t="str">
        <f>CONCATENATE(C123,"_",E126)</f>
        <v>Abgänge_… davon Einspeisezählpunkte</v>
      </c>
    </row>
    <row r="127" spans="1:24" x14ac:dyDescent="0.2">
      <c r="A127" s="439"/>
      <c r="B127" s="442" t="str">
        <f>IF(A127&lt;&gt;"",IFERROR(VLOOKUP(A127,L!$J$11:$K$260,2,FALSE),"Eingabeart wurde geändert"),"")</f>
        <v/>
      </c>
      <c r="C127" s="445" t="s">
        <v>764</v>
      </c>
      <c r="D127" s="445" t="s">
        <v>282</v>
      </c>
      <c r="E127" s="189" t="s">
        <v>766</v>
      </c>
      <c r="F127" s="232"/>
      <c r="G127" s="232"/>
      <c r="H127" s="232"/>
      <c r="I127" s="232"/>
      <c r="J127" s="232"/>
      <c r="K127" s="232"/>
      <c r="L127" s="232"/>
      <c r="M127" s="232"/>
      <c r="N127" s="232"/>
      <c r="O127" s="232"/>
      <c r="P127" s="232"/>
      <c r="Q127" s="232"/>
      <c r="R127" s="190" t="str">
        <f>IF(SUM(F127:Q127)&gt;0,SUM(F127:Q127),"")</f>
        <v/>
      </c>
      <c r="X127" s="392" t="str">
        <f>CONCATENATE(C127,"_",E127)</f>
        <v>Zugänge_insgesamt</v>
      </c>
    </row>
    <row r="128" spans="1:24" x14ac:dyDescent="0.2">
      <c r="A128" s="440"/>
      <c r="B128" s="443"/>
      <c r="C128" s="446"/>
      <c r="D128" s="448"/>
      <c r="E128" s="234" t="s">
        <v>767</v>
      </c>
      <c r="F128" s="237"/>
      <c r="G128" s="237"/>
      <c r="H128" s="237"/>
      <c r="I128" s="237"/>
      <c r="J128" s="237"/>
      <c r="K128" s="237"/>
      <c r="L128" s="237"/>
      <c r="M128" s="237"/>
      <c r="N128" s="237"/>
      <c r="O128" s="237"/>
      <c r="P128" s="237"/>
      <c r="Q128" s="237"/>
      <c r="R128" s="238" t="str">
        <f t="shared" ref="R128:R134" si="18">IF(SUM(F128:Q128)&gt;0,SUM(F128:Q128),"")</f>
        <v/>
      </c>
      <c r="X128" s="392" t="str">
        <f>CONCATENATE(C127,"_",E128)</f>
        <v>Zugänge_… davon Einspeisezählpunkte</v>
      </c>
    </row>
    <row r="129" spans="1:24" x14ac:dyDescent="0.2">
      <c r="A129" s="440"/>
      <c r="B129" s="443"/>
      <c r="C129" s="446"/>
      <c r="D129" s="445" t="s">
        <v>512</v>
      </c>
      <c r="E129" s="189" t="s">
        <v>766</v>
      </c>
      <c r="F129" s="237"/>
      <c r="G129" s="237"/>
      <c r="H129" s="237"/>
      <c r="I129" s="237"/>
      <c r="J129" s="237"/>
      <c r="K129" s="237"/>
      <c r="L129" s="237"/>
      <c r="M129" s="237"/>
      <c r="N129" s="237"/>
      <c r="O129" s="237"/>
      <c r="P129" s="237"/>
      <c r="Q129" s="237"/>
      <c r="R129" s="238" t="str">
        <f t="shared" si="18"/>
        <v/>
      </c>
      <c r="X129" s="392" t="str">
        <f>CONCATENATE(C127,"_",E129)</f>
        <v>Zugänge_insgesamt</v>
      </c>
    </row>
    <row r="130" spans="1:24" x14ac:dyDescent="0.2">
      <c r="A130" s="440"/>
      <c r="B130" s="443"/>
      <c r="C130" s="447"/>
      <c r="D130" s="449"/>
      <c r="E130" s="234" t="s">
        <v>767</v>
      </c>
      <c r="F130" s="237"/>
      <c r="G130" s="237"/>
      <c r="H130" s="237"/>
      <c r="I130" s="237"/>
      <c r="J130" s="237"/>
      <c r="K130" s="237"/>
      <c r="L130" s="237"/>
      <c r="M130" s="237"/>
      <c r="N130" s="237"/>
      <c r="O130" s="237"/>
      <c r="P130" s="237"/>
      <c r="Q130" s="237"/>
      <c r="R130" s="238" t="str">
        <f t="shared" si="18"/>
        <v/>
      </c>
      <c r="X130" s="392" t="str">
        <f>CONCATENATE(C127,"_",E130)</f>
        <v>Zugänge_… davon Einspeisezählpunkte</v>
      </c>
    </row>
    <row r="131" spans="1:24" x14ac:dyDescent="0.2">
      <c r="A131" s="440"/>
      <c r="B131" s="443"/>
      <c r="C131" s="445" t="s">
        <v>765</v>
      </c>
      <c r="D131" s="445" t="s">
        <v>282</v>
      </c>
      <c r="E131" s="189" t="s">
        <v>766</v>
      </c>
      <c r="F131" s="237"/>
      <c r="G131" s="237"/>
      <c r="H131" s="237"/>
      <c r="I131" s="237"/>
      <c r="J131" s="237"/>
      <c r="K131" s="237"/>
      <c r="L131" s="237"/>
      <c r="M131" s="237"/>
      <c r="N131" s="237"/>
      <c r="O131" s="237"/>
      <c r="P131" s="237"/>
      <c r="Q131" s="237"/>
      <c r="R131" s="238" t="str">
        <f t="shared" si="18"/>
        <v/>
      </c>
      <c r="X131" s="392" t="str">
        <f>CONCATENATE(C131,"_",E131)</f>
        <v>Abgänge_insgesamt</v>
      </c>
    </row>
    <row r="132" spans="1:24" x14ac:dyDescent="0.2">
      <c r="A132" s="440"/>
      <c r="B132" s="443"/>
      <c r="C132" s="446"/>
      <c r="D132" s="448"/>
      <c r="E132" s="234" t="s">
        <v>767</v>
      </c>
      <c r="F132" s="237"/>
      <c r="G132" s="237"/>
      <c r="H132" s="237"/>
      <c r="I132" s="237"/>
      <c r="J132" s="237"/>
      <c r="K132" s="237"/>
      <c r="L132" s="237"/>
      <c r="M132" s="237"/>
      <c r="N132" s="237"/>
      <c r="O132" s="237"/>
      <c r="P132" s="237"/>
      <c r="Q132" s="237"/>
      <c r="R132" s="238" t="str">
        <f t="shared" si="18"/>
        <v/>
      </c>
      <c r="X132" s="392" t="str">
        <f>CONCATENATE(C131,"_",E132)</f>
        <v>Abgänge_… davon Einspeisezählpunkte</v>
      </c>
    </row>
    <row r="133" spans="1:24" x14ac:dyDescent="0.2">
      <c r="A133" s="440"/>
      <c r="B133" s="443"/>
      <c r="C133" s="446"/>
      <c r="D133" s="445" t="s">
        <v>512</v>
      </c>
      <c r="E133" s="189" t="s">
        <v>766</v>
      </c>
      <c r="F133" s="235"/>
      <c r="G133" s="235"/>
      <c r="H133" s="235"/>
      <c r="I133" s="235"/>
      <c r="J133" s="235"/>
      <c r="K133" s="235"/>
      <c r="L133" s="235"/>
      <c r="M133" s="235"/>
      <c r="N133" s="235"/>
      <c r="O133" s="235"/>
      <c r="P133" s="235"/>
      <c r="Q133" s="235"/>
      <c r="R133" s="236" t="str">
        <f t="shared" si="18"/>
        <v/>
      </c>
      <c r="X133" s="392" t="str">
        <f>CONCATENATE(C131,"_",E133)</f>
        <v>Abgänge_insgesamt</v>
      </c>
    </row>
    <row r="134" spans="1:24" x14ac:dyDescent="0.2">
      <c r="A134" s="441"/>
      <c r="B134" s="444"/>
      <c r="C134" s="447"/>
      <c r="D134" s="449"/>
      <c r="E134" s="234" t="s">
        <v>767</v>
      </c>
      <c r="F134" s="233"/>
      <c r="G134" s="233"/>
      <c r="H134" s="233"/>
      <c r="I134" s="233"/>
      <c r="J134" s="233"/>
      <c r="K134" s="233"/>
      <c r="L134" s="233"/>
      <c r="M134" s="233"/>
      <c r="N134" s="233"/>
      <c r="O134" s="233"/>
      <c r="P134" s="233"/>
      <c r="Q134" s="233"/>
      <c r="R134" s="230" t="str">
        <f t="shared" si="18"/>
        <v/>
      </c>
      <c r="X134" s="392" t="str">
        <f>CONCATENATE(C131,"_",E134)</f>
        <v>Abgänge_… davon Einspeisezählpunkte</v>
      </c>
    </row>
    <row r="135" spans="1:24" x14ac:dyDescent="0.2">
      <c r="A135" s="439"/>
      <c r="B135" s="442" t="str">
        <f>IF(A135&lt;&gt;"",IFERROR(VLOOKUP(A135,L!$J$11:$K$260,2,FALSE),"Eingabeart wurde geändert"),"")</f>
        <v/>
      </c>
      <c r="C135" s="445" t="s">
        <v>764</v>
      </c>
      <c r="D135" s="445" t="s">
        <v>282</v>
      </c>
      <c r="E135" s="189" t="s">
        <v>766</v>
      </c>
      <c r="F135" s="232"/>
      <c r="G135" s="232"/>
      <c r="H135" s="232"/>
      <c r="I135" s="232"/>
      <c r="J135" s="232"/>
      <c r="K135" s="232"/>
      <c r="L135" s="232"/>
      <c r="M135" s="232"/>
      <c r="N135" s="232"/>
      <c r="O135" s="232"/>
      <c r="P135" s="232"/>
      <c r="Q135" s="232"/>
      <c r="R135" s="190" t="str">
        <f>IF(SUM(F135:Q135)&gt;0,SUM(F135:Q135),"")</f>
        <v/>
      </c>
      <c r="X135" s="392" t="str">
        <f>CONCATENATE(C135,"_",E135)</f>
        <v>Zugänge_insgesamt</v>
      </c>
    </row>
    <row r="136" spans="1:24" x14ac:dyDescent="0.2">
      <c r="A136" s="440"/>
      <c r="B136" s="443"/>
      <c r="C136" s="446"/>
      <c r="D136" s="448"/>
      <c r="E136" s="234" t="s">
        <v>767</v>
      </c>
      <c r="F136" s="237"/>
      <c r="G136" s="237"/>
      <c r="H136" s="237"/>
      <c r="I136" s="237"/>
      <c r="J136" s="237"/>
      <c r="K136" s="237"/>
      <c r="L136" s="237"/>
      <c r="M136" s="237"/>
      <c r="N136" s="237"/>
      <c r="O136" s="237"/>
      <c r="P136" s="237"/>
      <c r="Q136" s="237"/>
      <c r="R136" s="238" t="str">
        <f t="shared" ref="R136:R142" si="19">IF(SUM(F136:Q136)&gt;0,SUM(F136:Q136),"")</f>
        <v/>
      </c>
      <c r="X136" s="392" t="str">
        <f>CONCATENATE(C135,"_",E136)</f>
        <v>Zugänge_… davon Einspeisezählpunkte</v>
      </c>
    </row>
    <row r="137" spans="1:24" x14ac:dyDescent="0.2">
      <c r="A137" s="440"/>
      <c r="B137" s="443"/>
      <c r="C137" s="446"/>
      <c r="D137" s="445" t="s">
        <v>512</v>
      </c>
      <c r="E137" s="189" t="s">
        <v>766</v>
      </c>
      <c r="F137" s="237"/>
      <c r="G137" s="237"/>
      <c r="H137" s="237"/>
      <c r="I137" s="237"/>
      <c r="J137" s="237"/>
      <c r="K137" s="237"/>
      <c r="L137" s="237"/>
      <c r="M137" s="237"/>
      <c r="N137" s="237"/>
      <c r="O137" s="237"/>
      <c r="P137" s="237"/>
      <c r="Q137" s="237"/>
      <c r="R137" s="238" t="str">
        <f t="shared" si="19"/>
        <v/>
      </c>
      <c r="X137" s="392" t="str">
        <f>CONCATENATE(C135,"_",E137)</f>
        <v>Zugänge_insgesamt</v>
      </c>
    </row>
    <row r="138" spans="1:24" x14ac:dyDescent="0.2">
      <c r="A138" s="440"/>
      <c r="B138" s="443"/>
      <c r="C138" s="447"/>
      <c r="D138" s="449"/>
      <c r="E138" s="234" t="s">
        <v>767</v>
      </c>
      <c r="F138" s="237"/>
      <c r="G138" s="237"/>
      <c r="H138" s="237"/>
      <c r="I138" s="237"/>
      <c r="J138" s="237"/>
      <c r="K138" s="237"/>
      <c r="L138" s="237"/>
      <c r="M138" s="237"/>
      <c r="N138" s="237"/>
      <c r="O138" s="237"/>
      <c r="P138" s="237"/>
      <c r="Q138" s="237"/>
      <c r="R138" s="238" t="str">
        <f t="shared" si="19"/>
        <v/>
      </c>
      <c r="X138" s="392" t="str">
        <f>CONCATENATE(C135,"_",E138)</f>
        <v>Zugänge_… davon Einspeisezählpunkte</v>
      </c>
    </row>
    <row r="139" spans="1:24" x14ac:dyDescent="0.2">
      <c r="A139" s="440"/>
      <c r="B139" s="443"/>
      <c r="C139" s="445" t="s">
        <v>765</v>
      </c>
      <c r="D139" s="445" t="s">
        <v>282</v>
      </c>
      <c r="E139" s="189" t="s">
        <v>766</v>
      </c>
      <c r="F139" s="237"/>
      <c r="G139" s="237"/>
      <c r="H139" s="237"/>
      <c r="I139" s="237"/>
      <c r="J139" s="237"/>
      <c r="K139" s="237"/>
      <c r="L139" s="237"/>
      <c r="M139" s="237"/>
      <c r="N139" s="237"/>
      <c r="O139" s="237"/>
      <c r="P139" s="237"/>
      <c r="Q139" s="237"/>
      <c r="R139" s="238" t="str">
        <f t="shared" si="19"/>
        <v/>
      </c>
      <c r="X139" s="392" t="str">
        <f>CONCATENATE(C139,"_",E139)</f>
        <v>Abgänge_insgesamt</v>
      </c>
    </row>
    <row r="140" spans="1:24" x14ac:dyDescent="0.2">
      <c r="A140" s="440"/>
      <c r="B140" s="443"/>
      <c r="C140" s="446"/>
      <c r="D140" s="448"/>
      <c r="E140" s="234" t="s">
        <v>767</v>
      </c>
      <c r="F140" s="237"/>
      <c r="G140" s="237"/>
      <c r="H140" s="237"/>
      <c r="I140" s="237"/>
      <c r="J140" s="237"/>
      <c r="K140" s="237"/>
      <c r="L140" s="237"/>
      <c r="M140" s="237"/>
      <c r="N140" s="237"/>
      <c r="O140" s="237"/>
      <c r="P140" s="237"/>
      <c r="Q140" s="237"/>
      <c r="R140" s="238" t="str">
        <f t="shared" si="19"/>
        <v/>
      </c>
      <c r="X140" s="392" t="str">
        <f>CONCATENATE(C139,"_",E140)</f>
        <v>Abgänge_… davon Einspeisezählpunkte</v>
      </c>
    </row>
    <row r="141" spans="1:24" x14ac:dyDescent="0.2">
      <c r="A141" s="440"/>
      <c r="B141" s="443"/>
      <c r="C141" s="446"/>
      <c r="D141" s="445" t="s">
        <v>512</v>
      </c>
      <c r="E141" s="189" t="s">
        <v>766</v>
      </c>
      <c r="F141" s="235"/>
      <c r="G141" s="235"/>
      <c r="H141" s="235"/>
      <c r="I141" s="235"/>
      <c r="J141" s="235"/>
      <c r="K141" s="235"/>
      <c r="L141" s="235"/>
      <c r="M141" s="235"/>
      <c r="N141" s="235"/>
      <c r="O141" s="235"/>
      <c r="P141" s="235"/>
      <c r="Q141" s="235"/>
      <c r="R141" s="236" t="str">
        <f t="shared" si="19"/>
        <v/>
      </c>
      <c r="X141" s="392" t="str">
        <f>CONCATENATE(C139,"_",E141)</f>
        <v>Abgänge_insgesamt</v>
      </c>
    </row>
    <row r="142" spans="1:24" x14ac:dyDescent="0.2">
      <c r="A142" s="441"/>
      <c r="B142" s="444"/>
      <c r="C142" s="447"/>
      <c r="D142" s="449"/>
      <c r="E142" s="234" t="s">
        <v>767</v>
      </c>
      <c r="F142" s="233"/>
      <c r="G142" s="233"/>
      <c r="H142" s="233"/>
      <c r="I142" s="233"/>
      <c r="J142" s="233"/>
      <c r="K142" s="233"/>
      <c r="L142" s="233"/>
      <c r="M142" s="233"/>
      <c r="N142" s="233"/>
      <c r="O142" s="233"/>
      <c r="P142" s="233"/>
      <c r="Q142" s="233"/>
      <c r="R142" s="230" t="str">
        <f t="shared" si="19"/>
        <v/>
      </c>
      <c r="X142" s="392" t="str">
        <f>CONCATENATE(C139,"_",E142)</f>
        <v>Abgänge_… davon Einspeisezählpunkte</v>
      </c>
    </row>
    <row r="143" spans="1:24" x14ac:dyDescent="0.2">
      <c r="A143" s="439"/>
      <c r="B143" s="442" t="str">
        <f>IF(A143&lt;&gt;"",IFERROR(VLOOKUP(A143,L!$J$11:$K$260,2,FALSE),"Eingabeart wurde geändert"),"")</f>
        <v/>
      </c>
      <c r="C143" s="445" t="s">
        <v>764</v>
      </c>
      <c r="D143" s="445" t="s">
        <v>282</v>
      </c>
      <c r="E143" s="189" t="s">
        <v>766</v>
      </c>
      <c r="F143" s="232"/>
      <c r="G143" s="232"/>
      <c r="H143" s="232"/>
      <c r="I143" s="232"/>
      <c r="J143" s="232"/>
      <c r="K143" s="232"/>
      <c r="L143" s="232"/>
      <c r="M143" s="232"/>
      <c r="N143" s="232"/>
      <c r="O143" s="232"/>
      <c r="P143" s="232"/>
      <c r="Q143" s="232"/>
      <c r="R143" s="190" t="str">
        <f>IF(SUM(F143:Q143)&gt;0,SUM(F143:Q143),"")</f>
        <v/>
      </c>
      <c r="X143" s="392" t="str">
        <f>CONCATENATE(C143,"_",E143)</f>
        <v>Zugänge_insgesamt</v>
      </c>
    </row>
    <row r="144" spans="1:24" x14ac:dyDescent="0.2">
      <c r="A144" s="440"/>
      <c r="B144" s="443"/>
      <c r="C144" s="446"/>
      <c r="D144" s="448"/>
      <c r="E144" s="234" t="s">
        <v>767</v>
      </c>
      <c r="F144" s="237"/>
      <c r="G144" s="237"/>
      <c r="H144" s="237"/>
      <c r="I144" s="237"/>
      <c r="J144" s="237"/>
      <c r="K144" s="237"/>
      <c r="L144" s="237"/>
      <c r="M144" s="237"/>
      <c r="N144" s="237"/>
      <c r="O144" s="237"/>
      <c r="P144" s="237"/>
      <c r="Q144" s="237"/>
      <c r="R144" s="238" t="str">
        <f t="shared" ref="R144:R150" si="20">IF(SUM(F144:Q144)&gt;0,SUM(F144:Q144),"")</f>
        <v/>
      </c>
      <c r="X144" s="392" t="str">
        <f>CONCATENATE(C143,"_",E144)</f>
        <v>Zugänge_… davon Einspeisezählpunkte</v>
      </c>
    </row>
    <row r="145" spans="1:24" x14ac:dyDescent="0.2">
      <c r="A145" s="440"/>
      <c r="B145" s="443"/>
      <c r="C145" s="446"/>
      <c r="D145" s="445" t="s">
        <v>512</v>
      </c>
      <c r="E145" s="189" t="s">
        <v>766</v>
      </c>
      <c r="F145" s="237"/>
      <c r="G145" s="237"/>
      <c r="H145" s="237"/>
      <c r="I145" s="237"/>
      <c r="J145" s="237"/>
      <c r="K145" s="237"/>
      <c r="L145" s="237"/>
      <c r="M145" s="237"/>
      <c r="N145" s="237"/>
      <c r="O145" s="237"/>
      <c r="P145" s="237"/>
      <c r="Q145" s="237"/>
      <c r="R145" s="238" t="str">
        <f t="shared" si="20"/>
        <v/>
      </c>
      <c r="X145" s="392" t="str">
        <f>CONCATENATE(C143,"_",E145)</f>
        <v>Zugänge_insgesamt</v>
      </c>
    </row>
    <row r="146" spans="1:24" x14ac:dyDescent="0.2">
      <c r="A146" s="440"/>
      <c r="B146" s="443"/>
      <c r="C146" s="447"/>
      <c r="D146" s="449"/>
      <c r="E146" s="234" t="s">
        <v>767</v>
      </c>
      <c r="F146" s="237"/>
      <c r="G146" s="237"/>
      <c r="H146" s="237"/>
      <c r="I146" s="237"/>
      <c r="J146" s="237"/>
      <c r="K146" s="237"/>
      <c r="L146" s="237"/>
      <c r="M146" s="237"/>
      <c r="N146" s="237"/>
      <c r="O146" s="237"/>
      <c r="P146" s="237"/>
      <c r="Q146" s="237"/>
      <c r="R146" s="238" t="str">
        <f t="shared" si="20"/>
        <v/>
      </c>
      <c r="X146" s="392" t="str">
        <f>CONCATENATE(C143,"_",E146)</f>
        <v>Zugänge_… davon Einspeisezählpunkte</v>
      </c>
    </row>
    <row r="147" spans="1:24" x14ac:dyDescent="0.2">
      <c r="A147" s="440"/>
      <c r="B147" s="443"/>
      <c r="C147" s="445" t="s">
        <v>765</v>
      </c>
      <c r="D147" s="445" t="s">
        <v>282</v>
      </c>
      <c r="E147" s="189" t="s">
        <v>766</v>
      </c>
      <c r="F147" s="237"/>
      <c r="G147" s="237"/>
      <c r="H147" s="237"/>
      <c r="I147" s="237"/>
      <c r="J147" s="237"/>
      <c r="K147" s="237"/>
      <c r="L147" s="237"/>
      <c r="M147" s="237"/>
      <c r="N147" s="237"/>
      <c r="O147" s="237"/>
      <c r="P147" s="237"/>
      <c r="Q147" s="237"/>
      <c r="R147" s="238" t="str">
        <f t="shared" si="20"/>
        <v/>
      </c>
      <c r="X147" s="392" t="str">
        <f>CONCATENATE(C147,"_",E147)</f>
        <v>Abgänge_insgesamt</v>
      </c>
    </row>
    <row r="148" spans="1:24" x14ac:dyDescent="0.2">
      <c r="A148" s="440"/>
      <c r="B148" s="443"/>
      <c r="C148" s="446"/>
      <c r="D148" s="448"/>
      <c r="E148" s="234" t="s">
        <v>767</v>
      </c>
      <c r="F148" s="237"/>
      <c r="G148" s="237"/>
      <c r="H148" s="237"/>
      <c r="I148" s="237"/>
      <c r="J148" s="237"/>
      <c r="K148" s="237"/>
      <c r="L148" s="237"/>
      <c r="M148" s="237"/>
      <c r="N148" s="237"/>
      <c r="O148" s="237"/>
      <c r="P148" s="237"/>
      <c r="Q148" s="237"/>
      <c r="R148" s="238" t="str">
        <f t="shared" si="20"/>
        <v/>
      </c>
      <c r="X148" s="392" t="str">
        <f>CONCATENATE(C147,"_",E148)</f>
        <v>Abgänge_… davon Einspeisezählpunkte</v>
      </c>
    </row>
    <row r="149" spans="1:24" x14ac:dyDescent="0.2">
      <c r="A149" s="440"/>
      <c r="B149" s="443"/>
      <c r="C149" s="446"/>
      <c r="D149" s="445" t="s">
        <v>512</v>
      </c>
      <c r="E149" s="189" t="s">
        <v>766</v>
      </c>
      <c r="F149" s="235"/>
      <c r="G149" s="235"/>
      <c r="H149" s="235"/>
      <c r="I149" s="235"/>
      <c r="J149" s="235"/>
      <c r="K149" s="235"/>
      <c r="L149" s="235"/>
      <c r="M149" s="235"/>
      <c r="N149" s="235"/>
      <c r="O149" s="235"/>
      <c r="P149" s="235"/>
      <c r="Q149" s="235"/>
      <c r="R149" s="236" t="str">
        <f t="shared" si="20"/>
        <v/>
      </c>
      <c r="X149" s="392" t="str">
        <f>CONCATENATE(C147,"_",E149)</f>
        <v>Abgänge_insgesamt</v>
      </c>
    </row>
    <row r="150" spans="1:24" x14ac:dyDescent="0.2">
      <c r="A150" s="441"/>
      <c r="B150" s="444"/>
      <c r="C150" s="447"/>
      <c r="D150" s="449"/>
      <c r="E150" s="234" t="s">
        <v>767</v>
      </c>
      <c r="F150" s="233"/>
      <c r="G150" s="233"/>
      <c r="H150" s="233"/>
      <c r="I150" s="233"/>
      <c r="J150" s="233"/>
      <c r="K150" s="233"/>
      <c r="L150" s="233"/>
      <c r="M150" s="233"/>
      <c r="N150" s="233"/>
      <c r="O150" s="233"/>
      <c r="P150" s="233"/>
      <c r="Q150" s="233"/>
      <c r="R150" s="230" t="str">
        <f t="shared" si="20"/>
        <v/>
      </c>
      <c r="X150" s="392" t="str">
        <f>CONCATENATE(C147,"_",E150)</f>
        <v>Abgänge_… davon Einspeisezählpunkte</v>
      </c>
    </row>
    <row r="151" spans="1:24" x14ac:dyDescent="0.2">
      <c r="A151" s="439"/>
      <c r="B151" s="442" t="str">
        <f>IF(A151&lt;&gt;"",IFERROR(VLOOKUP(A151,L!$J$11:$K$260,2,FALSE),"Eingabeart wurde geändert"),"")</f>
        <v/>
      </c>
      <c r="C151" s="445" t="s">
        <v>764</v>
      </c>
      <c r="D151" s="445" t="s">
        <v>282</v>
      </c>
      <c r="E151" s="189" t="s">
        <v>766</v>
      </c>
      <c r="F151" s="232"/>
      <c r="G151" s="232"/>
      <c r="H151" s="232"/>
      <c r="I151" s="232"/>
      <c r="J151" s="232"/>
      <c r="K151" s="232"/>
      <c r="L151" s="232"/>
      <c r="M151" s="232"/>
      <c r="N151" s="232"/>
      <c r="O151" s="232"/>
      <c r="P151" s="232"/>
      <c r="Q151" s="232"/>
      <c r="R151" s="190" t="str">
        <f>IF(SUM(F151:Q151)&gt;0,SUM(F151:Q151),"")</f>
        <v/>
      </c>
      <c r="X151" s="392" t="str">
        <f>CONCATENATE(C151,"_",E151)</f>
        <v>Zugänge_insgesamt</v>
      </c>
    </row>
    <row r="152" spans="1:24" x14ac:dyDescent="0.2">
      <c r="A152" s="440"/>
      <c r="B152" s="443"/>
      <c r="C152" s="446"/>
      <c r="D152" s="448"/>
      <c r="E152" s="234" t="s">
        <v>767</v>
      </c>
      <c r="F152" s="237"/>
      <c r="G152" s="237"/>
      <c r="H152" s="237"/>
      <c r="I152" s="237"/>
      <c r="J152" s="237"/>
      <c r="K152" s="237"/>
      <c r="L152" s="237"/>
      <c r="M152" s="237"/>
      <c r="N152" s="237"/>
      <c r="O152" s="237"/>
      <c r="P152" s="237"/>
      <c r="Q152" s="237"/>
      <c r="R152" s="238" t="str">
        <f t="shared" ref="R152:R158" si="21">IF(SUM(F152:Q152)&gt;0,SUM(F152:Q152),"")</f>
        <v/>
      </c>
      <c r="X152" s="392" t="str">
        <f>CONCATENATE(C151,"_",E152)</f>
        <v>Zugänge_… davon Einspeisezählpunkte</v>
      </c>
    </row>
    <row r="153" spans="1:24" x14ac:dyDescent="0.2">
      <c r="A153" s="440"/>
      <c r="B153" s="443"/>
      <c r="C153" s="446"/>
      <c r="D153" s="445" t="s">
        <v>512</v>
      </c>
      <c r="E153" s="189" t="s">
        <v>766</v>
      </c>
      <c r="F153" s="237"/>
      <c r="G153" s="237"/>
      <c r="H153" s="237"/>
      <c r="I153" s="237"/>
      <c r="J153" s="237"/>
      <c r="K153" s="237"/>
      <c r="L153" s="237"/>
      <c r="M153" s="237"/>
      <c r="N153" s="237"/>
      <c r="O153" s="237"/>
      <c r="P153" s="237"/>
      <c r="Q153" s="237"/>
      <c r="R153" s="238" t="str">
        <f t="shared" si="21"/>
        <v/>
      </c>
      <c r="X153" s="392" t="str">
        <f>CONCATENATE(C151,"_",E153)</f>
        <v>Zugänge_insgesamt</v>
      </c>
    </row>
    <row r="154" spans="1:24" x14ac:dyDescent="0.2">
      <c r="A154" s="440"/>
      <c r="B154" s="443"/>
      <c r="C154" s="447"/>
      <c r="D154" s="449"/>
      <c r="E154" s="234" t="s">
        <v>767</v>
      </c>
      <c r="F154" s="237"/>
      <c r="G154" s="237"/>
      <c r="H154" s="237"/>
      <c r="I154" s="237"/>
      <c r="J154" s="237"/>
      <c r="K154" s="237"/>
      <c r="L154" s="237"/>
      <c r="M154" s="237"/>
      <c r="N154" s="237"/>
      <c r="O154" s="237"/>
      <c r="P154" s="237"/>
      <c r="Q154" s="237"/>
      <c r="R154" s="238" t="str">
        <f t="shared" si="21"/>
        <v/>
      </c>
      <c r="X154" s="392" t="str">
        <f>CONCATENATE(C151,"_",E154)</f>
        <v>Zugänge_… davon Einspeisezählpunkte</v>
      </c>
    </row>
    <row r="155" spans="1:24" x14ac:dyDescent="0.2">
      <c r="A155" s="440"/>
      <c r="B155" s="443"/>
      <c r="C155" s="445" t="s">
        <v>765</v>
      </c>
      <c r="D155" s="445" t="s">
        <v>282</v>
      </c>
      <c r="E155" s="189" t="s">
        <v>766</v>
      </c>
      <c r="F155" s="237"/>
      <c r="G155" s="237"/>
      <c r="H155" s="237"/>
      <c r="I155" s="237"/>
      <c r="J155" s="237"/>
      <c r="K155" s="237"/>
      <c r="L155" s="237"/>
      <c r="M155" s="237"/>
      <c r="N155" s="237"/>
      <c r="O155" s="237"/>
      <c r="P155" s="237"/>
      <c r="Q155" s="237"/>
      <c r="R155" s="238" t="str">
        <f t="shared" si="21"/>
        <v/>
      </c>
      <c r="X155" s="392" t="str">
        <f>CONCATENATE(C155,"_",E155)</f>
        <v>Abgänge_insgesamt</v>
      </c>
    </row>
    <row r="156" spans="1:24" x14ac:dyDescent="0.2">
      <c r="A156" s="440"/>
      <c r="B156" s="443"/>
      <c r="C156" s="446"/>
      <c r="D156" s="448"/>
      <c r="E156" s="234" t="s">
        <v>767</v>
      </c>
      <c r="F156" s="237"/>
      <c r="G156" s="237"/>
      <c r="H156" s="237"/>
      <c r="I156" s="237"/>
      <c r="J156" s="237"/>
      <c r="K156" s="237"/>
      <c r="L156" s="237"/>
      <c r="M156" s="237"/>
      <c r="N156" s="237"/>
      <c r="O156" s="237"/>
      <c r="P156" s="237"/>
      <c r="Q156" s="237"/>
      <c r="R156" s="238" t="str">
        <f t="shared" si="21"/>
        <v/>
      </c>
      <c r="X156" s="392" t="str">
        <f>CONCATENATE(C155,"_",E156)</f>
        <v>Abgänge_… davon Einspeisezählpunkte</v>
      </c>
    </row>
    <row r="157" spans="1:24" x14ac:dyDescent="0.2">
      <c r="A157" s="440"/>
      <c r="B157" s="443"/>
      <c r="C157" s="446"/>
      <c r="D157" s="445" t="s">
        <v>512</v>
      </c>
      <c r="E157" s="189" t="s">
        <v>766</v>
      </c>
      <c r="F157" s="235"/>
      <c r="G157" s="235"/>
      <c r="H157" s="235"/>
      <c r="I157" s="235"/>
      <c r="J157" s="235"/>
      <c r="K157" s="235"/>
      <c r="L157" s="235"/>
      <c r="M157" s="235"/>
      <c r="N157" s="235"/>
      <c r="O157" s="235"/>
      <c r="P157" s="235"/>
      <c r="Q157" s="235"/>
      <c r="R157" s="236" t="str">
        <f t="shared" si="21"/>
        <v/>
      </c>
      <c r="X157" s="392" t="str">
        <f>CONCATENATE(C155,"_",E157)</f>
        <v>Abgänge_insgesamt</v>
      </c>
    </row>
    <row r="158" spans="1:24" x14ac:dyDescent="0.2">
      <c r="A158" s="441"/>
      <c r="B158" s="444"/>
      <c r="C158" s="447"/>
      <c r="D158" s="449"/>
      <c r="E158" s="234" t="s">
        <v>767</v>
      </c>
      <c r="F158" s="233"/>
      <c r="G158" s="233"/>
      <c r="H158" s="233"/>
      <c r="I158" s="233"/>
      <c r="J158" s="233"/>
      <c r="K158" s="233"/>
      <c r="L158" s="233"/>
      <c r="M158" s="233"/>
      <c r="N158" s="233"/>
      <c r="O158" s="233"/>
      <c r="P158" s="233"/>
      <c r="Q158" s="233"/>
      <c r="R158" s="230" t="str">
        <f t="shared" si="21"/>
        <v/>
      </c>
      <c r="X158" s="392" t="str">
        <f>CONCATENATE(C155,"_",E158)</f>
        <v>Abgänge_… davon Einspeisezählpunkte</v>
      </c>
    </row>
    <row r="159" spans="1:24" x14ac:dyDescent="0.2">
      <c r="A159" s="439"/>
      <c r="B159" s="442" t="str">
        <f>IF(A159&lt;&gt;"",IFERROR(VLOOKUP(A159,L!$J$11:$K$260,2,FALSE),"Eingabeart wurde geändert"),"")</f>
        <v/>
      </c>
      <c r="C159" s="445" t="s">
        <v>764</v>
      </c>
      <c r="D159" s="445" t="s">
        <v>282</v>
      </c>
      <c r="E159" s="189" t="s">
        <v>766</v>
      </c>
      <c r="F159" s="232"/>
      <c r="G159" s="232"/>
      <c r="H159" s="232"/>
      <c r="I159" s="232"/>
      <c r="J159" s="232"/>
      <c r="K159" s="232"/>
      <c r="L159" s="232"/>
      <c r="M159" s="232"/>
      <c r="N159" s="232"/>
      <c r="O159" s="232"/>
      <c r="P159" s="232"/>
      <c r="Q159" s="232"/>
      <c r="R159" s="190" t="str">
        <f>IF(SUM(F159:Q159)&gt;0,SUM(F159:Q159),"")</f>
        <v/>
      </c>
      <c r="X159" s="392" t="str">
        <f>CONCATENATE(C159,"_",E159)</f>
        <v>Zugänge_insgesamt</v>
      </c>
    </row>
    <row r="160" spans="1:24" x14ac:dyDescent="0.2">
      <c r="A160" s="440"/>
      <c r="B160" s="443"/>
      <c r="C160" s="446"/>
      <c r="D160" s="448"/>
      <c r="E160" s="234" t="s">
        <v>767</v>
      </c>
      <c r="F160" s="237"/>
      <c r="G160" s="237"/>
      <c r="H160" s="237"/>
      <c r="I160" s="237"/>
      <c r="J160" s="237"/>
      <c r="K160" s="237"/>
      <c r="L160" s="237"/>
      <c r="M160" s="237"/>
      <c r="N160" s="237"/>
      <c r="O160" s="237"/>
      <c r="P160" s="237"/>
      <c r="Q160" s="237"/>
      <c r="R160" s="238" t="str">
        <f t="shared" ref="R160:R166" si="22">IF(SUM(F160:Q160)&gt;0,SUM(F160:Q160),"")</f>
        <v/>
      </c>
      <c r="X160" s="392" t="str">
        <f>CONCATENATE(C159,"_",E160)</f>
        <v>Zugänge_… davon Einspeisezählpunkte</v>
      </c>
    </row>
    <row r="161" spans="1:24" x14ac:dyDescent="0.2">
      <c r="A161" s="440"/>
      <c r="B161" s="443"/>
      <c r="C161" s="446"/>
      <c r="D161" s="445" t="s">
        <v>512</v>
      </c>
      <c r="E161" s="189" t="s">
        <v>766</v>
      </c>
      <c r="F161" s="237"/>
      <c r="G161" s="237"/>
      <c r="H161" s="237"/>
      <c r="I161" s="237"/>
      <c r="J161" s="237"/>
      <c r="K161" s="237"/>
      <c r="L161" s="237"/>
      <c r="M161" s="237"/>
      <c r="N161" s="237"/>
      <c r="O161" s="237"/>
      <c r="P161" s="237"/>
      <c r="Q161" s="237"/>
      <c r="R161" s="238" t="str">
        <f t="shared" si="22"/>
        <v/>
      </c>
      <c r="X161" s="392" t="str">
        <f>CONCATENATE(C159,"_",E161)</f>
        <v>Zugänge_insgesamt</v>
      </c>
    </row>
    <row r="162" spans="1:24" x14ac:dyDescent="0.2">
      <c r="A162" s="440"/>
      <c r="B162" s="443"/>
      <c r="C162" s="447"/>
      <c r="D162" s="449"/>
      <c r="E162" s="234" t="s">
        <v>767</v>
      </c>
      <c r="F162" s="237"/>
      <c r="G162" s="237"/>
      <c r="H162" s="237"/>
      <c r="I162" s="237"/>
      <c r="J162" s="237"/>
      <c r="K162" s="237"/>
      <c r="L162" s="237"/>
      <c r="M162" s="237"/>
      <c r="N162" s="237"/>
      <c r="O162" s="237"/>
      <c r="P162" s="237"/>
      <c r="Q162" s="237"/>
      <c r="R162" s="238" t="str">
        <f t="shared" si="22"/>
        <v/>
      </c>
      <c r="X162" s="392" t="str">
        <f>CONCATENATE(C159,"_",E162)</f>
        <v>Zugänge_… davon Einspeisezählpunkte</v>
      </c>
    </row>
    <row r="163" spans="1:24" x14ac:dyDescent="0.2">
      <c r="A163" s="440"/>
      <c r="B163" s="443"/>
      <c r="C163" s="445" t="s">
        <v>765</v>
      </c>
      <c r="D163" s="445" t="s">
        <v>282</v>
      </c>
      <c r="E163" s="189" t="s">
        <v>766</v>
      </c>
      <c r="F163" s="237"/>
      <c r="G163" s="237"/>
      <c r="H163" s="237"/>
      <c r="I163" s="237"/>
      <c r="J163" s="237"/>
      <c r="K163" s="237"/>
      <c r="L163" s="237"/>
      <c r="M163" s="237"/>
      <c r="N163" s="237"/>
      <c r="O163" s="237"/>
      <c r="P163" s="237"/>
      <c r="Q163" s="237"/>
      <c r="R163" s="238" t="str">
        <f t="shared" si="22"/>
        <v/>
      </c>
      <c r="X163" s="392" t="str">
        <f>CONCATENATE(C163,"_",E163)</f>
        <v>Abgänge_insgesamt</v>
      </c>
    </row>
    <row r="164" spans="1:24" x14ac:dyDescent="0.2">
      <c r="A164" s="440"/>
      <c r="B164" s="443"/>
      <c r="C164" s="446"/>
      <c r="D164" s="448"/>
      <c r="E164" s="234" t="s">
        <v>767</v>
      </c>
      <c r="F164" s="237"/>
      <c r="G164" s="237"/>
      <c r="H164" s="237"/>
      <c r="I164" s="237"/>
      <c r="J164" s="237"/>
      <c r="K164" s="237"/>
      <c r="L164" s="237"/>
      <c r="M164" s="237"/>
      <c r="N164" s="237"/>
      <c r="O164" s="237"/>
      <c r="P164" s="237"/>
      <c r="Q164" s="237"/>
      <c r="R164" s="238" t="str">
        <f t="shared" si="22"/>
        <v/>
      </c>
      <c r="X164" s="392" t="str">
        <f>CONCATENATE(C163,"_",E164)</f>
        <v>Abgänge_… davon Einspeisezählpunkte</v>
      </c>
    </row>
    <row r="165" spans="1:24" x14ac:dyDescent="0.2">
      <c r="A165" s="440"/>
      <c r="B165" s="443"/>
      <c r="C165" s="446"/>
      <c r="D165" s="445" t="s">
        <v>512</v>
      </c>
      <c r="E165" s="189" t="s">
        <v>766</v>
      </c>
      <c r="F165" s="235"/>
      <c r="G165" s="235"/>
      <c r="H165" s="235"/>
      <c r="I165" s="235"/>
      <c r="J165" s="235"/>
      <c r="K165" s="235"/>
      <c r="L165" s="235"/>
      <c r="M165" s="235"/>
      <c r="N165" s="235"/>
      <c r="O165" s="235"/>
      <c r="P165" s="235"/>
      <c r="Q165" s="235"/>
      <c r="R165" s="236" t="str">
        <f t="shared" si="22"/>
        <v/>
      </c>
      <c r="X165" s="392" t="str">
        <f>CONCATENATE(C163,"_",E165)</f>
        <v>Abgänge_insgesamt</v>
      </c>
    </row>
    <row r="166" spans="1:24" x14ac:dyDescent="0.2">
      <c r="A166" s="441"/>
      <c r="B166" s="444"/>
      <c r="C166" s="447"/>
      <c r="D166" s="449"/>
      <c r="E166" s="234" t="s">
        <v>767</v>
      </c>
      <c r="F166" s="233"/>
      <c r="G166" s="233"/>
      <c r="H166" s="233"/>
      <c r="I166" s="233"/>
      <c r="J166" s="233"/>
      <c r="K166" s="233"/>
      <c r="L166" s="233"/>
      <c r="M166" s="233"/>
      <c r="N166" s="233"/>
      <c r="O166" s="233"/>
      <c r="P166" s="233"/>
      <c r="Q166" s="233"/>
      <c r="R166" s="230" t="str">
        <f t="shared" si="22"/>
        <v/>
      </c>
      <c r="X166" s="392" t="str">
        <f>CONCATENATE(C163,"_",E166)</f>
        <v>Abgänge_… davon Einspeisezählpunkte</v>
      </c>
    </row>
    <row r="167" spans="1:24" x14ac:dyDescent="0.2">
      <c r="A167" s="439"/>
      <c r="B167" s="442" t="str">
        <f>IF(A167&lt;&gt;"",IFERROR(VLOOKUP(A167,L!$J$11:$K$260,2,FALSE),"Eingabeart wurde geändert"),"")</f>
        <v/>
      </c>
      <c r="C167" s="445" t="s">
        <v>764</v>
      </c>
      <c r="D167" s="445" t="s">
        <v>282</v>
      </c>
      <c r="E167" s="189" t="s">
        <v>766</v>
      </c>
      <c r="F167" s="232"/>
      <c r="G167" s="232"/>
      <c r="H167" s="232"/>
      <c r="I167" s="232"/>
      <c r="J167" s="232"/>
      <c r="K167" s="232"/>
      <c r="L167" s="232"/>
      <c r="M167" s="232"/>
      <c r="N167" s="232"/>
      <c r="O167" s="232"/>
      <c r="P167" s="232"/>
      <c r="Q167" s="232"/>
      <c r="R167" s="190" t="str">
        <f>IF(SUM(F167:Q167)&gt;0,SUM(F167:Q167),"")</f>
        <v/>
      </c>
      <c r="X167" s="392" t="str">
        <f>CONCATENATE(C167,"_",E167)</f>
        <v>Zugänge_insgesamt</v>
      </c>
    </row>
    <row r="168" spans="1:24" x14ac:dyDescent="0.2">
      <c r="A168" s="440"/>
      <c r="B168" s="443"/>
      <c r="C168" s="446"/>
      <c r="D168" s="448"/>
      <c r="E168" s="234" t="s">
        <v>767</v>
      </c>
      <c r="F168" s="237"/>
      <c r="G168" s="237"/>
      <c r="H168" s="237"/>
      <c r="I168" s="237"/>
      <c r="J168" s="237"/>
      <c r="K168" s="237"/>
      <c r="L168" s="237"/>
      <c r="M168" s="237"/>
      <c r="N168" s="237"/>
      <c r="O168" s="237"/>
      <c r="P168" s="237"/>
      <c r="Q168" s="237"/>
      <c r="R168" s="238" t="str">
        <f t="shared" ref="R168:R174" si="23">IF(SUM(F168:Q168)&gt;0,SUM(F168:Q168),"")</f>
        <v/>
      </c>
      <c r="X168" s="392" t="str">
        <f>CONCATENATE(C167,"_",E168)</f>
        <v>Zugänge_… davon Einspeisezählpunkte</v>
      </c>
    </row>
    <row r="169" spans="1:24" x14ac:dyDescent="0.2">
      <c r="A169" s="440"/>
      <c r="B169" s="443"/>
      <c r="C169" s="446"/>
      <c r="D169" s="445" t="s">
        <v>512</v>
      </c>
      <c r="E169" s="189" t="s">
        <v>766</v>
      </c>
      <c r="F169" s="237"/>
      <c r="G169" s="237"/>
      <c r="H169" s="237"/>
      <c r="I169" s="237"/>
      <c r="J169" s="237"/>
      <c r="K169" s="237"/>
      <c r="L169" s="237"/>
      <c r="M169" s="237"/>
      <c r="N169" s="237"/>
      <c r="O169" s="237"/>
      <c r="P169" s="237"/>
      <c r="Q169" s="237"/>
      <c r="R169" s="238" t="str">
        <f t="shared" si="23"/>
        <v/>
      </c>
      <c r="X169" s="392" t="str">
        <f>CONCATENATE(C167,"_",E169)</f>
        <v>Zugänge_insgesamt</v>
      </c>
    </row>
    <row r="170" spans="1:24" x14ac:dyDescent="0.2">
      <c r="A170" s="440"/>
      <c r="B170" s="443"/>
      <c r="C170" s="447"/>
      <c r="D170" s="449"/>
      <c r="E170" s="234" t="s">
        <v>767</v>
      </c>
      <c r="F170" s="237"/>
      <c r="G170" s="237"/>
      <c r="H170" s="237"/>
      <c r="I170" s="237"/>
      <c r="J170" s="237"/>
      <c r="K170" s="237"/>
      <c r="L170" s="237"/>
      <c r="M170" s="237"/>
      <c r="N170" s="237"/>
      <c r="O170" s="237"/>
      <c r="P170" s="237"/>
      <c r="Q170" s="237"/>
      <c r="R170" s="238" t="str">
        <f t="shared" si="23"/>
        <v/>
      </c>
      <c r="X170" s="392" t="str">
        <f>CONCATENATE(C167,"_",E170)</f>
        <v>Zugänge_… davon Einspeisezählpunkte</v>
      </c>
    </row>
    <row r="171" spans="1:24" x14ac:dyDescent="0.2">
      <c r="A171" s="440"/>
      <c r="B171" s="443"/>
      <c r="C171" s="445" t="s">
        <v>765</v>
      </c>
      <c r="D171" s="445" t="s">
        <v>282</v>
      </c>
      <c r="E171" s="189" t="s">
        <v>766</v>
      </c>
      <c r="F171" s="237"/>
      <c r="G171" s="237"/>
      <c r="H171" s="237"/>
      <c r="I171" s="237"/>
      <c r="J171" s="237"/>
      <c r="K171" s="237"/>
      <c r="L171" s="237"/>
      <c r="M171" s="237"/>
      <c r="N171" s="237"/>
      <c r="O171" s="237"/>
      <c r="P171" s="237"/>
      <c r="Q171" s="237"/>
      <c r="R171" s="238" t="str">
        <f t="shared" si="23"/>
        <v/>
      </c>
      <c r="X171" s="392" t="str">
        <f>CONCATENATE(C171,"_",E171)</f>
        <v>Abgänge_insgesamt</v>
      </c>
    </row>
    <row r="172" spans="1:24" x14ac:dyDescent="0.2">
      <c r="A172" s="440"/>
      <c r="B172" s="443"/>
      <c r="C172" s="446"/>
      <c r="D172" s="448"/>
      <c r="E172" s="234" t="s">
        <v>767</v>
      </c>
      <c r="F172" s="237"/>
      <c r="G172" s="237"/>
      <c r="H172" s="237"/>
      <c r="I172" s="237"/>
      <c r="J172" s="237"/>
      <c r="K172" s="237"/>
      <c r="L172" s="237"/>
      <c r="M172" s="237"/>
      <c r="N172" s="237"/>
      <c r="O172" s="237"/>
      <c r="P172" s="237"/>
      <c r="Q172" s="237"/>
      <c r="R172" s="238" t="str">
        <f t="shared" si="23"/>
        <v/>
      </c>
      <c r="X172" s="392" t="str">
        <f>CONCATENATE(C171,"_",E172)</f>
        <v>Abgänge_… davon Einspeisezählpunkte</v>
      </c>
    </row>
    <row r="173" spans="1:24" x14ac:dyDescent="0.2">
      <c r="A173" s="440"/>
      <c r="B173" s="443"/>
      <c r="C173" s="446"/>
      <c r="D173" s="445" t="s">
        <v>512</v>
      </c>
      <c r="E173" s="189" t="s">
        <v>766</v>
      </c>
      <c r="F173" s="235"/>
      <c r="G173" s="235"/>
      <c r="H173" s="235"/>
      <c r="I173" s="235"/>
      <c r="J173" s="235"/>
      <c r="K173" s="235"/>
      <c r="L173" s="235"/>
      <c r="M173" s="235"/>
      <c r="N173" s="235"/>
      <c r="O173" s="235"/>
      <c r="P173" s="235"/>
      <c r="Q173" s="235"/>
      <c r="R173" s="236" t="str">
        <f t="shared" si="23"/>
        <v/>
      </c>
      <c r="X173" s="392" t="str">
        <f>CONCATENATE(C171,"_",E173)</f>
        <v>Abgänge_insgesamt</v>
      </c>
    </row>
    <row r="174" spans="1:24" x14ac:dyDescent="0.2">
      <c r="A174" s="441"/>
      <c r="B174" s="444"/>
      <c r="C174" s="447"/>
      <c r="D174" s="449"/>
      <c r="E174" s="234" t="s">
        <v>767</v>
      </c>
      <c r="F174" s="233"/>
      <c r="G174" s="233"/>
      <c r="H174" s="233"/>
      <c r="I174" s="233"/>
      <c r="J174" s="233"/>
      <c r="K174" s="233"/>
      <c r="L174" s="233"/>
      <c r="M174" s="233"/>
      <c r="N174" s="233"/>
      <c r="O174" s="233"/>
      <c r="P174" s="233"/>
      <c r="Q174" s="233"/>
      <c r="R174" s="230" t="str">
        <f t="shared" si="23"/>
        <v/>
      </c>
      <c r="X174" s="392" t="str">
        <f>CONCATENATE(C171,"_",E174)</f>
        <v>Abgänge_… davon Einspeisezählpunkte</v>
      </c>
    </row>
    <row r="175" spans="1:24" x14ac:dyDescent="0.2">
      <c r="A175" s="439"/>
      <c r="B175" s="442" t="str">
        <f>IF(A175&lt;&gt;"",IFERROR(VLOOKUP(A175,L!$J$11:$K$260,2,FALSE),"Eingabeart wurde geändert"),"")</f>
        <v/>
      </c>
      <c r="C175" s="445" t="s">
        <v>764</v>
      </c>
      <c r="D175" s="445" t="s">
        <v>282</v>
      </c>
      <c r="E175" s="189" t="s">
        <v>766</v>
      </c>
      <c r="F175" s="232"/>
      <c r="G175" s="232"/>
      <c r="H175" s="232"/>
      <c r="I175" s="232"/>
      <c r="J175" s="232"/>
      <c r="K175" s="232"/>
      <c r="L175" s="232"/>
      <c r="M175" s="232"/>
      <c r="N175" s="232"/>
      <c r="O175" s="232"/>
      <c r="P175" s="232"/>
      <c r="Q175" s="232"/>
      <c r="R175" s="190" t="str">
        <f>IF(SUM(F175:Q175)&gt;0,SUM(F175:Q175),"")</f>
        <v/>
      </c>
      <c r="X175" s="392" t="str">
        <f>CONCATENATE(C175,"_",E175)</f>
        <v>Zugänge_insgesamt</v>
      </c>
    </row>
    <row r="176" spans="1:24" x14ac:dyDescent="0.2">
      <c r="A176" s="440"/>
      <c r="B176" s="443"/>
      <c r="C176" s="446"/>
      <c r="D176" s="448"/>
      <c r="E176" s="234" t="s">
        <v>767</v>
      </c>
      <c r="F176" s="237"/>
      <c r="G176" s="237"/>
      <c r="H176" s="237"/>
      <c r="I176" s="237"/>
      <c r="J176" s="237"/>
      <c r="K176" s="237"/>
      <c r="L176" s="237"/>
      <c r="M176" s="237"/>
      <c r="N176" s="237"/>
      <c r="O176" s="237"/>
      <c r="P176" s="237"/>
      <c r="Q176" s="237"/>
      <c r="R176" s="238" t="str">
        <f t="shared" ref="R176:R182" si="24">IF(SUM(F176:Q176)&gt;0,SUM(F176:Q176),"")</f>
        <v/>
      </c>
      <c r="X176" s="392" t="str">
        <f>CONCATENATE(C175,"_",E176)</f>
        <v>Zugänge_… davon Einspeisezählpunkte</v>
      </c>
    </row>
    <row r="177" spans="1:24" x14ac:dyDescent="0.2">
      <c r="A177" s="440"/>
      <c r="B177" s="443"/>
      <c r="C177" s="446"/>
      <c r="D177" s="445" t="s">
        <v>512</v>
      </c>
      <c r="E177" s="189" t="s">
        <v>766</v>
      </c>
      <c r="F177" s="237"/>
      <c r="G177" s="237"/>
      <c r="H177" s="237"/>
      <c r="I177" s="237"/>
      <c r="J177" s="237"/>
      <c r="K177" s="237"/>
      <c r="L177" s="237"/>
      <c r="M177" s="237"/>
      <c r="N177" s="237"/>
      <c r="O177" s="237"/>
      <c r="P177" s="237"/>
      <c r="Q177" s="237"/>
      <c r="R177" s="238" t="str">
        <f t="shared" si="24"/>
        <v/>
      </c>
      <c r="X177" s="392" t="str">
        <f>CONCATENATE(C175,"_",E177)</f>
        <v>Zugänge_insgesamt</v>
      </c>
    </row>
    <row r="178" spans="1:24" x14ac:dyDescent="0.2">
      <c r="A178" s="440"/>
      <c r="B178" s="443"/>
      <c r="C178" s="447"/>
      <c r="D178" s="449"/>
      <c r="E178" s="234" t="s">
        <v>767</v>
      </c>
      <c r="F178" s="237"/>
      <c r="G178" s="237"/>
      <c r="H178" s="237"/>
      <c r="I178" s="237"/>
      <c r="J178" s="237"/>
      <c r="K178" s="237"/>
      <c r="L178" s="237"/>
      <c r="M178" s="237"/>
      <c r="N178" s="237"/>
      <c r="O178" s="237"/>
      <c r="P178" s="237"/>
      <c r="Q178" s="237"/>
      <c r="R178" s="238" t="str">
        <f t="shared" si="24"/>
        <v/>
      </c>
      <c r="X178" s="392" t="str">
        <f>CONCATENATE(C175,"_",E178)</f>
        <v>Zugänge_… davon Einspeisezählpunkte</v>
      </c>
    </row>
    <row r="179" spans="1:24" x14ac:dyDescent="0.2">
      <c r="A179" s="440"/>
      <c r="B179" s="443"/>
      <c r="C179" s="445" t="s">
        <v>765</v>
      </c>
      <c r="D179" s="445" t="s">
        <v>282</v>
      </c>
      <c r="E179" s="189" t="s">
        <v>766</v>
      </c>
      <c r="F179" s="237"/>
      <c r="G179" s="237"/>
      <c r="H179" s="237"/>
      <c r="I179" s="237"/>
      <c r="J179" s="237"/>
      <c r="K179" s="237"/>
      <c r="L179" s="237"/>
      <c r="M179" s="237"/>
      <c r="N179" s="237"/>
      <c r="O179" s="237"/>
      <c r="P179" s="237"/>
      <c r="Q179" s="237"/>
      <c r="R179" s="238" t="str">
        <f t="shared" si="24"/>
        <v/>
      </c>
      <c r="X179" s="392" t="str">
        <f>CONCATENATE(C179,"_",E179)</f>
        <v>Abgänge_insgesamt</v>
      </c>
    </row>
    <row r="180" spans="1:24" x14ac:dyDescent="0.2">
      <c r="A180" s="440"/>
      <c r="B180" s="443"/>
      <c r="C180" s="446"/>
      <c r="D180" s="448"/>
      <c r="E180" s="234" t="s">
        <v>767</v>
      </c>
      <c r="F180" s="237"/>
      <c r="G180" s="237"/>
      <c r="H180" s="237"/>
      <c r="I180" s="237"/>
      <c r="J180" s="237"/>
      <c r="K180" s="237"/>
      <c r="L180" s="237"/>
      <c r="M180" s="237"/>
      <c r="N180" s="237"/>
      <c r="O180" s="237"/>
      <c r="P180" s="237"/>
      <c r="Q180" s="237"/>
      <c r="R180" s="238" t="str">
        <f t="shared" si="24"/>
        <v/>
      </c>
      <c r="X180" s="392" t="str">
        <f>CONCATENATE(C179,"_",E180)</f>
        <v>Abgänge_… davon Einspeisezählpunkte</v>
      </c>
    </row>
    <row r="181" spans="1:24" x14ac:dyDescent="0.2">
      <c r="A181" s="440"/>
      <c r="B181" s="443"/>
      <c r="C181" s="446"/>
      <c r="D181" s="445" t="s">
        <v>512</v>
      </c>
      <c r="E181" s="189" t="s">
        <v>766</v>
      </c>
      <c r="F181" s="235"/>
      <c r="G181" s="235"/>
      <c r="H181" s="235"/>
      <c r="I181" s="235"/>
      <c r="J181" s="235"/>
      <c r="K181" s="235"/>
      <c r="L181" s="235"/>
      <c r="M181" s="235"/>
      <c r="N181" s="235"/>
      <c r="O181" s="235"/>
      <c r="P181" s="235"/>
      <c r="Q181" s="235"/>
      <c r="R181" s="236" t="str">
        <f t="shared" si="24"/>
        <v/>
      </c>
      <c r="X181" s="392" t="str">
        <f>CONCATENATE(C179,"_",E181)</f>
        <v>Abgänge_insgesamt</v>
      </c>
    </row>
    <row r="182" spans="1:24" x14ac:dyDescent="0.2">
      <c r="A182" s="441"/>
      <c r="B182" s="444"/>
      <c r="C182" s="447"/>
      <c r="D182" s="449"/>
      <c r="E182" s="234" t="s">
        <v>767</v>
      </c>
      <c r="F182" s="233"/>
      <c r="G182" s="233"/>
      <c r="H182" s="233"/>
      <c r="I182" s="233"/>
      <c r="J182" s="233"/>
      <c r="K182" s="233"/>
      <c r="L182" s="233"/>
      <c r="M182" s="233"/>
      <c r="N182" s="233"/>
      <c r="O182" s="233"/>
      <c r="P182" s="233"/>
      <c r="Q182" s="233"/>
      <c r="R182" s="230" t="str">
        <f t="shared" si="24"/>
        <v/>
      </c>
      <c r="X182" s="392" t="str">
        <f>CONCATENATE(C179,"_",E182)</f>
        <v>Abgänge_… davon Einspeisezählpunkte</v>
      </c>
    </row>
    <row r="183" spans="1:24" x14ac:dyDescent="0.2">
      <c r="A183" s="439"/>
      <c r="B183" s="442" t="str">
        <f>IF(A183&lt;&gt;"",IFERROR(VLOOKUP(A183,L!$J$11:$K$260,2,FALSE),"Eingabeart wurde geändert"),"")</f>
        <v/>
      </c>
      <c r="C183" s="445" t="s">
        <v>764</v>
      </c>
      <c r="D183" s="445" t="s">
        <v>282</v>
      </c>
      <c r="E183" s="189" t="s">
        <v>766</v>
      </c>
      <c r="F183" s="232"/>
      <c r="G183" s="232"/>
      <c r="H183" s="232"/>
      <c r="I183" s="232"/>
      <c r="J183" s="232"/>
      <c r="K183" s="232"/>
      <c r="L183" s="232"/>
      <c r="M183" s="232"/>
      <c r="N183" s="232"/>
      <c r="O183" s="232"/>
      <c r="P183" s="232"/>
      <c r="Q183" s="232"/>
      <c r="R183" s="190" t="str">
        <f>IF(SUM(F183:Q183)&gt;0,SUM(F183:Q183),"")</f>
        <v/>
      </c>
      <c r="X183" s="392" t="str">
        <f>CONCATENATE(C183,"_",E183)</f>
        <v>Zugänge_insgesamt</v>
      </c>
    </row>
    <row r="184" spans="1:24" x14ac:dyDescent="0.2">
      <c r="A184" s="440"/>
      <c r="B184" s="443"/>
      <c r="C184" s="446"/>
      <c r="D184" s="448"/>
      <c r="E184" s="234" t="s">
        <v>767</v>
      </c>
      <c r="F184" s="237"/>
      <c r="G184" s="237"/>
      <c r="H184" s="237"/>
      <c r="I184" s="237"/>
      <c r="J184" s="237"/>
      <c r="K184" s="237"/>
      <c r="L184" s="237"/>
      <c r="M184" s="237"/>
      <c r="N184" s="237"/>
      <c r="O184" s="237"/>
      <c r="P184" s="237"/>
      <c r="Q184" s="237"/>
      <c r="R184" s="238" t="str">
        <f t="shared" ref="R184:R190" si="25">IF(SUM(F184:Q184)&gt;0,SUM(F184:Q184),"")</f>
        <v/>
      </c>
      <c r="X184" s="392" t="str">
        <f>CONCATENATE(C183,"_",E184)</f>
        <v>Zugänge_… davon Einspeisezählpunkte</v>
      </c>
    </row>
    <row r="185" spans="1:24" x14ac:dyDescent="0.2">
      <c r="A185" s="440"/>
      <c r="B185" s="443"/>
      <c r="C185" s="446"/>
      <c r="D185" s="445" t="s">
        <v>512</v>
      </c>
      <c r="E185" s="189" t="s">
        <v>766</v>
      </c>
      <c r="F185" s="237"/>
      <c r="G185" s="237"/>
      <c r="H185" s="237"/>
      <c r="I185" s="237"/>
      <c r="J185" s="237"/>
      <c r="K185" s="237"/>
      <c r="L185" s="237"/>
      <c r="M185" s="237"/>
      <c r="N185" s="237"/>
      <c r="O185" s="237"/>
      <c r="P185" s="237"/>
      <c r="Q185" s="237"/>
      <c r="R185" s="238" t="str">
        <f t="shared" si="25"/>
        <v/>
      </c>
      <c r="X185" s="392" t="str">
        <f>CONCATENATE(C183,"_",E185)</f>
        <v>Zugänge_insgesamt</v>
      </c>
    </row>
    <row r="186" spans="1:24" x14ac:dyDescent="0.2">
      <c r="A186" s="440"/>
      <c r="B186" s="443"/>
      <c r="C186" s="447"/>
      <c r="D186" s="449"/>
      <c r="E186" s="234" t="s">
        <v>767</v>
      </c>
      <c r="F186" s="237"/>
      <c r="G186" s="237"/>
      <c r="H186" s="237"/>
      <c r="I186" s="237"/>
      <c r="J186" s="237"/>
      <c r="K186" s="237"/>
      <c r="L186" s="237"/>
      <c r="M186" s="237"/>
      <c r="N186" s="237"/>
      <c r="O186" s="237"/>
      <c r="P186" s="237"/>
      <c r="Q186" s="237"/>
      <c r="R186" s="238" t="str">
        <f t="shared" si="25"/>
        <v/>
      </c>
      <c r="X186" s="392" t="str">
        <f>CONCATENATE(C183,"_",E186)</f>
        <v>Zugänge_… davon Einspeisezählpunkte</v>
      </c>
    </row>
    <row r="187" spans="1:24" x14ac:dyDescent="0.2">
      <c r="A187" s="440"/>
      <c r="B187" s="443"/>
      <c r="C187" s="445" t="s">
        <v>765</v>
      </c>
      <c r="D187" s="445" t="s">
        <v>282</v>
      </c>
      <c r="E187" s="189" t="s">
        <v>766</v>
      </c>
      <c r="F187" s="237"/>
      <c r="G187" s="237"/>
      <c r="H187" s="237"/>
      <c r="I187" s="237"/>
      <c r="J187" s="237"/>
      <c r="K187" s="237"/>
      <c r="L187" s="237"/>
      <c r="M187" s="237"/>
      <c r="N187" s="237"/>
      <c r="O187" s="237"/>
      <c r="P187" s="237"/>
      <c r="Q187" s="237"/>
      <c r="R187" s="238" t="str">
        <f t="shared" si="25"/>
        <v/>
      </c>
      <c r="X187" s="392" t="str">
        <f>CONCATENATE(C187,"_",E187)</f>
        <v>Abgänge_insgesamt</v>
      </c>
    </row>
    <row r="188" spans="1:24" x14ac:dyDescent="0.2">
      <c r="A188" s="440"/>
      <c r="B188" s="443"/>
      <c r="C188" s="446"/>
      <c r="D188" s="448"/>
      <c r="E188" s="234" t="s">
        <v>767</v>
      </c>
      <c r="F188" s="237"/>
      <c r="G188" s="237"/>
      <c r="H188" s="237"/>
      <c r="I188" s="237"/>
      <c r="J188" s="237"/>
      <c r="K188" s="237"/>
      <c r="L188" s="237"/>
      <c r="M188" s="237"/>
      <c r="N188" s="237"/>
      <c r="O188" s="237"/>
      <c r="P188" s="237"/>
      <c r="Q188" s="237"/>
      <c r="R188" s="238" t="str">
        <f t="shared" si="25"/>
        <v/>
      </c>
      <c r="X188" s="392" t="str">
        <f>CONCATENATE(C187,"_",E188)</f>
        <v>Abgänge_… davon Einspeisezählpunkte</v>
      </c>
    </row>
    <row r="189" spans="1:24" x14ac:dyDescent="0.2">
      <c r="A189" s="440"/>
      <c r="B189" s="443"/>
      <c r="C189" s="446"/>
      <c r="D189" s="445" t="s">
        <v>512</v>
      </c>
      <c r="E189" s="189" t="s">
        <v>766</v>
      </c>
      <c r="F189" s="235"/>
      <c r="G189" s="235"/>
      <c r="H189" s="235"/>
      <c r="I189" s="235"/>
      <c r="J189" s="235"/>
      <c r="K189" s="235"/>
      <c r="L189" s="235"/>
      <c r="M189" s="235"/>
      <c r="N189" s="235"/>
      <c r="O189" s="235"/>
      <c r="P189" s="235"/>
      <c r="Q189" s="235"/>
      <c r="R189" s="236" t="str">
        <f t="shared" si="25"/>
        <v/>
      </c>
      <c r="X189" s="392" t="str">
        <f>CONCATENATE(C187,"_",E189)</f>
        <v>Abgänge_insgesamt</v>
      </c>
    </row>
    <row r="190" spans="1:24" x14ac:dyDescent="0.2">
      <c r="A190" s="441"/>
      <c r="B190" s="444"/>
      <c r="C190" s="447"/>
      <c r="D190" s="449"/>
      <c r="E190" s="234" t="s">
        <v>767</v>
      </c>
      <c r="F190" s="233"/>
      <c r="G190" s="233"/>
      <c r="H190" s="233"/>
      <c r="I190" s="233"/>
      <c r="J190" s="233"/>
      <c r="K190" s="233"/>
      <c r="L190" s="233"/>
      <c r="M190" s="233"/>
      <c r="N190" s="233"/>
      <c r="O190" s="233"/>
      <c r="P190" s="233"/>
      <c r="Q190" s="233"/>
      <c r="R190" s="230" t="str">
        <f t="shared" si="25"/>
        <v/>
      </c>
      <c r="X190" s="392" t="str">
        <f>CONCATENATE(C187,"_",E190)</f>
        <v>Abgänge_… davon Einspeisezählpunkte</v>
      </c>
    </row>
    <row r="191" spans="1:24" x14ac:dyDescent="0.2">
      <c r="A191" s="439"/>
      <c r="B191" s="442" t="str">
        <f>IF(A191&lt;&gt;"",IFERROR(VLOOKUP(A191,L!$J$11:$K$260,2,FALSE),"Eingabeart wurde geändert"),"")</f>
        <v/>
      </c>
      <c r="C191" s="445" t="s">
        <v>764</v>
      </c>
      <c r="D191" s="445" t="s">
        <v>282</v>
      </c>
      <c r="E191" s="189" t="s">
        <v>766</v>
      </c>
      <c r="F191" s="232"/>
      <c r="G191" s="232"/>
      <c r="H191" s="232"/>
      <c r="I191" s="232"/>
      <c r="J191" s="232"/>
      <c r="K191" s="232"/>
      <c r="L191" s="232"/>
      <c r="M191" s="232"/>
      <c r="N191" s="232"/>
      <c r="O191" s="232"/>
      <c r="P191" s="232"/>
      <c r="Q191" s="232"/>
      <c r="R191" s="190" t="str">
        <f>IF(SUM(F191:Q191)&gt;0,SUM(F191:Q191),"")</f>
        <v/>
      </c>
      <c r="X191" s="392" t="str">
        <f>CONCATENATE(C191,"_",E191)</f>
        <v>Zugänge_insgesamt</v>
      </c>
    </row>
    <row r="192" spans="1:24" x14ac:dyDescent="0.2">
      <c r="A192" s="440"/>
      <c r="B192" s="443"/>
      <c r="C192" s="446"/>
      <c r="D192" s="448"/>
      <c r="E192" s="234" t="s">
        <v>767</v>
      </c>
      <c r="F192" s="237"/>
      <c r="G192" s="237"/>
      <c r="H192" s="237"/>
      <c r="I192" s="237"/>
      <c r="J192" s="237"/>
      <c r="K192" s="237"/>
      <c r="L192" s="237"/>
      <c r="M192" s="237"/>
      <c r="N192" s="237"/>
      <c r="O192" s="237"/>
      <c r="P192" s="237"/>
      <c r="Q192" s="237"/>
      <c r="R192" s="238" t="str">
        <f t="shared" ref="R192:R198" si="26">IF(SUM(F192:Q192)&gt;0,SUM(F192:Q192),"")</f>
        <v/>
      </c>
      <c r="X192" s="392" t="str">
        <f>CONCATENATE(C191,"_",E192)</f>
        <v>Zugänge_… davon Einspeisezählpunkte</v>
      </c>
    </row>
    <row r="193" spans="1:24" x14ac:dyDescent="0.2">
      <c r="A193" s="440"/>
      <c r="B193" s="443"/>
      <c r="C193" s="446"/>
      <c r="D193" s="445" t="s">
        <v>512</v>
      </c>
      <c r="E193" s="189" t="s">
        <v>766</v>
      </c>
      <c r="F193" s="237"/>
      <c r="G193" s="237"/>
      <c r="H193" s="237"/>
      <c r="I193" s="237"/>
      <c r="J193" s="237"/>
      <c r="K193" s="237"/>
      <c r="L193" s="237"/>
      <c r="M193" s="237"/>
      <c r="N193" s="237"/>
      <c r="O193" s="237"/>
      <c r="P193" s="237"/>
      <c r="Q193" s="237"/>
      <c r="R193" s="238" t="str">
        <f t="shared" si="26"/>
        <v/>
      </c>
      <c r="X193" s="392" t="str">
        <f>CONCATENATE(C191,"_",E193)</f>
        <v>Zugänge_insgesamt</v>
      </c>
    </row>
    <row r="194" spans="1:24" x14ac:dyDescent="0.2">
      <c r="A194" s="440"/>
      <c r="B194" s="443"/>
      <c r="C194" s="447"/>
      <c r="D194" s="449"/>
      <c r="E194" s="234" t="s">
        <v>767</v>
      </c>
      <c r="F194" s="237"/>
      <c r="G194" s="237"/>
      <c r="H194" s="237"/>
      <c r="I194" s="237"/>
      <c r="J194" s="237"/>
      <c r="K194" s="237"/>
      <c r="L194" s="237"/>
      <c r="M194" s="237"/>
      <c r="N194" s="237"/>
      <c r="O194" s="237"/>
      <c r="P194" s="237"/>
      <c r="Q194" s="237"/>
      <c r="R194" s="238" t="str">
        <f t="shared" si="26"/>
        <v/>
      </c>
      <c r="X194" s="392" t="str">
        <f>CONCATENATE(C191,"_",E194)</f>
        <v>Zugänge_… davon Einspeisezählpunkte</v>
      </c>
    </row>
    <row r="195" spans="1:24" x14ac:dyDescent="0.2">
      <c r="A195" s="440"/>
      <c r="B195" s="443"/>
      <c r="C195" s="445" t="s">
        <v>765</v>
      </c>
      <c r="D195" s="445" t="s">
        <v>282</v>
      </c>
      <c r="E195" s="189" t="s">
        <v>766</v>
      </c>
      <c r="F195" s="237"/>
      <c r="G195" s="237"/>
      <c r="H195" s="237"/>
      <c r="I195" s="237"/>
      <c r="J195" s="237"/>
      <c r="K195" s="237"/>
      <c r="L195" s="237"/>
      <c r="M195" s="237"/>
      <c r="N195" s="237"/>
      <c r="O195" s="237"/>
      <c r="P195" s="237"/>
      <c r="Q195" s="237"/>
      <c r="R195" s="238" t="str">
        <f t="shared" si="26"/>
        <v/>
      </c>
      <c r="X195" s="392" t="str">
        <f>CONCATENATE(C195,"_",E195)</f>
        <v>Abgänge_insgesamt</v>
      </c>
    </row>
    <row r="196" spans="1:24" x14ac:dyDescent="0.2">
      <c r="A196" s="440"/>
      <c r="B196" s="443"/>
      <c r="C196" s="446"/>
      <c r="D196" s="448"/>
      <c r="E196" s="234" t="s">
        <v>767</v>
      </c>
      <c r="F196" s="237"/>
      <c r="G196" s="237"/>
      <c r="H196" s="237"/>
      <c r="I196" s="237"/>
      <c r="J196" s="237"/>
      <c r="K196" s="237"/>
      <c r="L196" s="237"/>
      <c r="M196" s="237"/>
      <c r="N196" s="237"/>
      <c r="O196" s="237"/>
      <c r="P196" s="237"/>
      <c r="Q196" s="237"/>
      <c r="R196" s="238" t="str">
        <f t="shared" si="26"/>
        <v/>
      </c>
      <c r="X196" s="392" t="str">
        <f>CONCATENATE(C195,"_",E196)</f>
        <v>Abgänge_… davon Einspeisezählpunkte</v>
      </c>
    </row>
    <row r="197" spans="1:24" x14ac:dyDescent="0.2">
      <c r="A197" s="440"/>
      <c r="B197" s="443"/>
      <c r="C197" s="446"/>
      <c r="D197" s="445" t="s">
        <v>512</v>
      </c>
      <c r="E197" s="189" t="s">
        <v>766</v>
      </c>
      <c r="F197" s="235"/>
      <c r="G197" s="235"/>
      <c r="H197" s="235"/>
      <c r="I197" s="235"/>
      <c r="J197" s="235"/>
      <c r="K197" s="235"/>
      <c r="L197" s="235"/>
      <c r="M197" s="235"/>
      <c r="N197" s="235"/>
      <c r="O197" s="235"/>
      <c r="P197" s="235"/>
      <c r="Q197" s="235"/>
      <c r="R197" s="236" t="str">
        <f t="shared" si="26"/>
        <v/>
      </c>
      <c r="X197" s="392" t="str">
        <f>CONCATENATE(C195,"_",E197)</f>
        <v>Abgänge_insgesamt</v>
      </c>
    </row>
    <row r="198" spans="1:24" x14ac:dyDescent="0.2">
      <c r="A198" s="441"/>
      <c r="B198" s="444"/>
      <c r="C198" s="447"/>
      <c r="D198" s="449"/>
      <c r="E198" s="234" t="s">
        <v>767</v>
      </c>
      <c r="F198" s="233"/>
      <c r="G198" s="233"/>
      <c r="H198" s="233"/>
      <c r="I198" s="233"/>
      <c r="J198" s="233"/>
      <c r="K198" s="233"/>
      <c r="L198" s="233"/>
      <c r="M198" s="233"/>
      <c r="N198" s="233"/>
      <c r="O198" s="233"/>
      <c r="P198" s="233"/>
      <c r="Q198" s="233"/>
      <c r="R198" s="230" t="str">
        <f t="shared" si="26"/>
        <v/>
      </c>
      <c r="X198" s="392" t="str">
        <f>CONCATENATE(C195,"_",E198)</f>
        <v>Abgänge_… davon Einspeisezählpunkte</v>
      </c>
    </row>
    <row r="199" spans="1:24" x14ac:dyDescent="0.2">
      <c r="A199" s="439"/>
      <c r="B199" s="442" t="str">
        <f>IF(A199&lt;&gt;"",IFERROR(VLOOKUP(A199,L!$J$11:$K$260,2,FALSE),"Eingabeart wurde geändert"),"")</f>
        <v/>
      </c>
      <c r="C199" s="445" t="s">
        <v>764</v>
      </c>
      <c r="D199" s="445" t="s">
        <v>282</v>
      </c>
      <c r="E199" s="189" t="s">
        <v>766</v>
      </c>
      <c r="F199" s="232"/>
      <c r="G199" s="232"/>
      <c r="H199" s="232"/>
      <c r="I199" s="232"/>
      <c r="J199" s="232"/>
      <c r="K199" s="232"/>
      <c r="L199" s="232"/>
      <c r="M199" s="232"/>
      <c r="N199" s="232"/>
      <c r="O199" s="232"/>
      <c r="P199" s="232"/>
      <c r="Q199" s="232"/>
      <c r="R199" s="190" t="str">
        <f>IF(SUM(F199:Q199)&gt;0,SUM(F199:Q199),"")</f>
        <v/>
      </c>
      <c r="X199" s="392" t="str">
        <f>CONCATENATE(C199,"_",E199)</f>
        <v>Zugänge_insgesamt</v>
      </c>
    </row>
    <row r="200" spans="1:24" x14ac:dyDescent="0.2">
      <c r="A200" s="440"/>
      <c r="B200" s="443"/>
      <c r="C200" s="446"/>
      <c r="D200" s="448"/>
      <c r="E200" s="234" t="s">
        <v>767</v>
      </c>
      <c r="F200" s="237"/>
      <c r="G200" s="237"/>
      <c r="H200" s="237"/>
      <c r="I200" s="237"/>
      <c r="J200" s="237"/>
      <c r="K200" s="237"/>
      <c r="L200" s="237"/>
      <c r="M200" s="237"/>
      <c r="N200" s="237"/>
      <c r="O200" s="237"/>
      <c r="P200" s="237"/>
      <c r="Q200" s="237"/>
      <c r="R200" s="238" t="str">
        <f t="shared" ref="R200:R206" si="27">IF(SUM(F200:Q200)&gt;0,SUM(F200:Q200),"")</f>
        <v/>
      </c>
      <c r="X200" s="392" t="str">
        <f>CONCATENATE(C199,"_",E200)</f>
        <v>Zugänge_… davon Einspeisezählpunkte</v>
      </c>
    </row>
    <row r="201" spans="1:24" x14ac:dyDescent="0.2">
      <c r="A201" s="440"/>
      <c r="B201" s="443"/>
      <c r="C201" s="446"/>
      <c r="D201" s="445" t="s">
        <v>512</v>
      </c>
      <c r="E201" s="189" t="s">
        <v>766</v>
      </c>
      <c r="F201" s="237"/>
      <c r="G201" s="237"/>
      <c r="H201" s="237"/>
      <c r="I201" s="237"/>
      <c r="J201" s="237"/>
      <c r="K201" s="237"/>
      <c r="L201" s="237"/>
      <c r="M201" s="237"/>
      <c r="N201" s="237"/>
      <c r="O201" s="237"/>
      <c r="P201" s="237"/>
      <c r="Q201" s="237"/>
      <c r="R201" s="238" t="str">
        <f t="shared" si="27"/>
        <v/>
      </c>
      <c r="X201" s="392" t="str">
        <f>CONCATENATE(C199,"_",E201)</f>
        <v>Zugänge_insgesamt</v>
      </c>
    </row>
    <row r="202" spans="1:24" x14ac:dyDescent="0.2">
      <c r="A202" s="440"/>
      <c r="B202" s="443"/>
      <c r="C202" s="447"/>
      <c r="D202" s="449"/>
      <c r="E202" s="234" t="s">
        <v>767</v>
      </c>
      <c r="F202" s="237"/>
      <c r="G202" s="237"/>
      <c r="H202" s="237"/>
      <c r="I202" s="237"/>
      <c r="J202" s="237"/>
      <c r="K202" s="237"/>
      <c r="L202" s="237"/>
      <c r="M202" s="237"/>
      <c r="N202" s="237"/>
      <c r="O202" s="237"/>
      <c r="P202" s="237"/>
      <c r="Q202" s="237"/>
      <c r="R202" s="238" t="str">
        <f t="shared" si="27"/>
        <v/>
      </c>
      <c r="X202" s="392" t="str">
        <f>CONCATENATE(C199,"_",E202)</f>
        <v>Zugänge_… davon Einspeisezählpunkte</v>
      </c>
    </row>
    <row r="203" spans="1:24" x14ac:dyDescent="0.2">
      <c r="A203" s="440"/>
      <c r="B203" s="443"/>
      <c r="C203" s="445" t="s">
        <v>765</v>
      </c>
      <c r="D203" s="445" t="s">
        <v>282</v>
      </c>
      <c r="E203" s="189" t="s">
        <v>766</v>
      </c>
      <c r="F203" s="237"/>
      <c r="G203" s="237"/>
      <c r="H203" s="237"/>
      <c r="I203" s="237"/>
      <c r="J203" s="237"/>
      <c r="K203" s="237"/>
      <c r="L203" s="237"/>
      <c r="M203" s="237"/>
      <c r="N203" s="237"/>
      <c r="O203" s="237"/>
      <c r="P203" s="237"/>
      <c r="Q203" s="237"/>
      <c r="R203" s="238" t="str">
        <f t="shared" si="27"/>
        <v/>
      </c>
      <c r="X203" s="392" t="str">
        <f>CONCATENATE(C203,"_",E203)</f>
        <v>Abgänge_insgesamt</v>
      </c>
    </row>
    <row r="204" spans="1:24" x14ac:dyDescent="0.2">
      <c r="A204" s="440"/>
      <c r="B204" s="443"/>
      <c r="C204" s="446"/>
      <c r="D204" s="448"/>
      <c r="E204" s="234" t="s">
        <v>767</v>
      </c>
      <c r="F204" s="237"/>
      <c r="G204" s="237"/>
      <c r="H204" s="237"/>
      <c r="I204" s="237"/>
      <c r="J204" s="237"/>
      <c r="K204" s="237"/>
      <c r="L204" s="237"/>
      <c r="M204" s="237"/>
      <c r="N204" s="237"/>
      <c r="O204" s="237"/>
      <c r="P204" s="237"/>
      <c r="Q204" s="237"/>
      <c r="R204" s="238" t="str">
        <f t="shared" si="27"/>
        <v/>
      </c>
      <c r="X204" s="392" t="str">
        <f>CONCATENATE(C203,"_",E204)</f>
        <v>Abgänge_… davon Einspeisezählpunkte</v>
      </c>
    </row>
    <row r="205" spans="1:24" x14ac:dyDescent="0.2">
      <c r="A205" s="440"/>
      <c r="B205" s="443"/>
      <c r="C205" s="446"/>
      <c r="D205" s="445" t="s">
        <v>512</v>
      </c>
      <c r="E205" s="189" t="s">
        <v>766</v>
      </c>
      <c r="F205" s="235"/>
      <c r="G205" s="235"/>
      <c r="H205" s="235"/>
      <c r="I205" s="235"/>
      <c r="J205" s="235"/>
      <c r="K205" s="235"/>
      <c r="L205" s="235"/>
      <c r="M205" s="235"/>
      <c r="N205" s="235"/>
      <c r="O205" s="235"/>
      <c r="P205" s="235"/>
      <c r="Q205" s="235"/>
      <c r="R205" s="236" t="str">
        <f t="shared" si="27"/>
        <v/>
      </c>
      <c r="X205" s="392" t="str">
        <f>CONCATENATE(C203,"_",E205)</f>
        <v>Abgänge_insgesamt</v>
      </c>
    </row>
    <row r="206" spans="1:24" x14ac:dyDescent="0.2">
      <c r="A206" s="441"/>
      <c r="B206" s="444"/>
      <c r="C206" s="447"/>
      <c r="D206" s="449"/>
      <c r="E206" s="234" t="s">
        <v>767</v>
      </c>
      <c r="F206" s="233"/>
      <c r="G206" s="233"/>
      <c r="H206" s="233"/>
      <c r="I206" s="233"/>
      <c r="J206" s="233"/>
      <c r="K206" s="233"/>
      <c r="L206" s="233"/>
      <c r="M206" s="233"/>
      <c r="N206" s="233"/>
      <c r="O206" s="233"/>
      <c r="P206" s="233"/>
      <c r="Q206" s="233"/>
      <c r="R206" s="230" t="str">
        <f t="shared" si="27"/>
        <v/>
      </c>
      <c r="X206" s="392" t="str">
        <f>CONCATENATE(C203,"_",E206)</f>
        <v>Abgänge_… davon Einspeisezählpunkte</v>
      </c>
    </row>
    <row r="207" spans="1:24" x14ac:dyDescent="0.2">
      <c r="A207" s="439"/>
      <c r="B207" s="442" t="str">
        <f>IF(A207&lt;&gt;"",IFERROR(VLOOKUP(A207,L!$J$11:$K$260,2,FALSE),"Eingabeart wurde geändert"),"")</f>
        <v/>
      </c>
      <c r="C207" s="445" t="s">
        <v>764</v>
      </c>
      <c r="D207" s="445" t="s">
        <v>282</v>
      </c>
      <c r="E207" s="189" t="s">
        <v>766</v>
      </c>
      <c r="F207" s="232"/>
      <c r="G207" s="232"/>
      <c r="H207" s="232"/>
      <c r="I207" s="232"/>
      <c r="J207" s="232"/>
      <c r="K207" s="232"/>
      <c r="L207" s="232"/>
      <c r="M207" s="232"/>
      <c r="N207" s="232"/>
      <c r="O207" s="232"/>
      <c r="P207" s="232"/>
      <c r="Q207" s="232"/>
      <c r="R207" s="190" t="str">
        <f>IF(SUM(F207:Q207)&gt;0,SUM(F207:Q207),"")</f>
        <v/>
      </c>
      <c r="X207" s="392" t="str">
        <f>CONCATENATE(C207,"_",E207)</f>
        <v>Zugänge_insgesamt</v>
      </c>
    </row>
    <row r="208" spans="1:24" x14ac:dyDescent="0.2">
      <c r="A208" s="440"/>
      <c r="B208" s="443"/>
      <c r="C208" s="446"/>
      <c r="D208" s="448"/>
      <c r="E208" s="234" t="s">
        <v>767</v>
      </c>
      <c r="F208" s="237"/>
      <c r="G208" s="237"/>
      <c r="H208" s="237"/>
      <c r="I208" s="237"/>
      <c r="J208" s="237"/>
      <c r="K208" s="237"/>
      <c r="L208" s="237"/>
      <c r="M208" s="237"/>
      <c r="N208" s="237"/>
      <c r="O208" s="237"/>
      <c r="P208" s="237"/>
      <c r="Q208" s="237"/>
      <c r="R208" s="238" t="str">
        <f t="shared" ref="R208:R214" si="28">IF(SUM(F208:Q208)&gt;0,SUM(F208:Q208),"")</f>
        <v/>
      </c>
      <c r="X208" s="392" t="str">
        <f>CONCATENATE(C207,"_",E208)</f>
        <v>Zugänge_… davon Einspeisezählpunkte</v>
      </c>
    </row>
    <row r="209" spans="1:24" x14ac:dyDescent="0.2">
      <c r="A209" s="440"/>
      <c r="B209" s="443"/>
      <c r="C209" s="446"/>
      <c r="D209" s="445" t="s">
        <v>512</v>
      </c>
      <c r="E209" s="189" t="s">
        <v>766</v>
      </c>
      <c r="F209" s="237"/>
      <c r="G209" s="237"/>
      <c r="H209" s="237"/>
      <c r="I209" s="237"/>
      <c r="J209" s="237"/>
      <c r="K209" s="237"/>
      <c r="L209" s="237"/>
      <c r="M209" s="237"/>
      <c r="N209" s="237"/>
      <c r="O209" s="237"/>
      <c r="P209" s="237"/>
      <c r="Q209" s="237"/>
      <c r="R209" s="238" t="str">
        <f t="shared" si="28"/>
        <v/>
      </c>
      <c r="X209" s="392" t="str">
        <f>CONCATENATE(C207,"_",E209)</f>
        <v>Zugänge_insgesamt</v>
      </c>
    </row>
    <row r="210" spans="1:24" x14ac:dyDescent="0.2">
      <c r="A210" s="440"/>
      <c r="B210" s="443"/>
      <c r="C210" s="447"/>
      <c r="D210" s="449"/>
      <c r="E210" s="234" t="s">
        <v>767</v>
      </c>
      <c r="F210" s="237"/>
      <c r="G210" s="237"/>
      <c r="H210" s="237"/>
      <c r="I210" s="237"/>
      <c r="J210" s="237"/>
      <c r="K210" s="237"/>
      <c r="L210" s="237"/>
      <c r="M210" s="237"/>
      <c r="N210" s="237"/>
      <c r="O210" s="237"/>
      <c r="P210" s="237"/>
      <c r="Q210" s="237"/>
      <c r="R210" s="238" t="str">
        <f t="shared" si="28"/>
        <v/>
      </c>
      <c r="X210" s="392" t="str">
        <f>CONCATENATE(C207,"_",E210)</f>
        <v>Zugänge_… davon Einspeisezählpunkte</v>
      </c>
    </row>
    <row r="211" spans="1:24" x14ac:dyDescent="0.2">
      <c r="A211" s="440"/>
      <c r="B211" s="443"/>
      <c r="C211" s="445" t="s">
        <v>765</v>
      </c>
      <c r="D211" s="445" t="s">
        <v>282</v>
      </c>
      <c r="E211" s="189" t="s">
        <v>766</v>
      </c>
      <c r="F211" s="237"/>
      <c r="G211" s="237"/>
      <c r="H211" s="237"/>
      <c r="I211" s="237"/>
      <c r="J211" s="237"/>
      <c r="K211" s="237"/>
      <c r="L211" s="237"/>
      <c r="M211" s="237"/>
      <c r="N211" s="237"/>
      <c r="O211" s="237"/>
      <c r="P211" s="237"/>
      <c r="Q211" s="237"/>
      <c r="R211" s="238" t="str">
        <f t="shared" si="28"/>
        <v/>
      </c>
      <c r="X211" s="392" t="str">
        <f>CONCATENATE(C211,"_",E211)</f>
        <v>Abgänge_insgesamt</v>
      </c>
    </row>
    <row r="212" spans="1:24" x14ac:dyDescent="0.2">
      <c r="A212" s="440"/>
      <c r="B212" s="443"/>
      <c r="C212" s="446"/>
      <c r="D212" s="448"/>
      <c r="E212" s="234" t="s">
        <v>767</v>
      </c>
      <c r="F212" s="237"/>
      <c r="G212" s="237"/>
      <c r="H212" s="237"/>
      <c r="I212" s="237"/>
      <c r="J212" s="237"/>
      <c r="K212" s="237"/>
      <c r="L212" s="237"/>
      <c r="M212" s="237"/>
      <c r="N212" s="237"/>
      <c r="O212" s="237"/>
      <c r="P212" s="237"/>
      <c r="Q212" s="237"/>
      <c r="R212" s="238" t="str">
        <f t="shared" si="28"/>
        <v/>
      </c>
      <c r="X212" s="392" t="str">
        <f>CONCATENATE(C211,"_",E212)</f>
        <v>Abgänge_… davon Einspeisezählpunkte</v>
      </c>
    </row>
    <row r="213" spans="1:24" x14ac:dyDescent="0.2">
      <c r="A213" s="440"/>
      <c r="B213" s="443"/>
      <c r="C213" s="446"/>
      <c r="D213" s="445" t="s">
        <v>512</v>
      </c>
      <c r="E213" s="189" t="s">
        <v>766</v>
      </c>
      <c r="F213" s="235"/>
      <c r="G213" s="235"/>
      <c r="H213" s="235"/>
      <c r="I213" s="235"/>
      <c r="J213" s="235"/>
      <c r="K213" s="235"/>
      <c r="L213" s="235"/>
      <c r="M213" s="235"/>
      <c r="N213" s="235"/>
      <c r="O213" s="235"/>
      <c r="P213" s="235"/>
      <c r="Q213" s="235"/>
      <c r="R213" s="236" t="str">
        <f t="shared" si="28"/>
        <v/>
      </c>
      <c r="X213" s="392" t="str">
        <f>CONCATENATE(C211,"_",E213)</f>
        <v>Abgänge_insgesamt</v>
      </c>
    </row>
    <row r="214" spans="1:24" x14ac:dyDescent="0.2">
      <c r="A214" s="441"/>
      <c r="B214" s="444"/>
      <c r="C214" s="447"/>
      <c r="D214" s="449"/>
      <c r="E214" s="234" t="s">
        <v>767</v>
      </c>
      <c r="F214" s="233"/>
      <c r="G214" s="233"/>
      <c r="H214" s="233"/>
      <c r="I214" s="233"/>
      <c r="J214" s="233"/>
      <c r="K214" s="233"/>
      <c r="L214" s="233"/>
      <c r="M214" s="233"/>
      <c r="N214" s="233"/>
      <c r="O214" s="233"/>
      <c r="P214" s="233"/>
      <c r="Q214" s="233"/>
      <c r="R214" s="230" t="str">
        <f t="shared" si="28"/>
        <v/>
      </c>
      <c r="X214" s="392" t="str">
        <f>CONCATENATE(C211,"_",E214)</f>
        <v>Abgänge_… davon Einspeisezählpunkte</v>
      </c>
    </row>
    <row r="215" spans="1:24" x14ac:dyDescent="0.2">
      <c r="A215" s="439"/>
      <c r="B215" s="442" t="str">
        <f>IF(A215&lt;&gt;"",IFERROR(VLOOKUP(A215,L!$J$11:$K$260,2,FALSE),"Eingabeart wurde geändert"),"")</f>
        <v/>
      </c>
      <c r="C215" s="445" t="s">
        <v>764</v>
      </c>
      <c r="D215" s="445" t="s">
        <v>282</v>
      </c>
      <c r="E215" s="189" t="s">
        <v>766</v>
      </c>
      <c r="F215" s="232"/>
      <c r="G215" s="232"/>
      <c r="H215" s="232"/>
      <c r="I215" s="232"/>
      <c r="J215" s="232"/>
      <c r="K215" s="232"/>
      <c r="L215" s="232"/>
      <c r="M215" s="232"/>
      <c r="N215" s="232"/>
      <c r="O215" s="232"/>
      <c r="P215" s="232"/>
      <c r="Q215" s="232"/>
      <c r="R215" s="190" t="str">
        <f>IF(SUM(F215:Q215)&gt;0,SUM(F215:Q215),"")</f>
        <v/>
      </c>
      <c r="X215" s="392" t="str">
        <f>CONCATENATE(C215,"_",E215)</f>
        <v>Zugänge_insgesamt</v>
      </c>
    </row>
    <row r="216" spans="1:24" x14ac:dyDescent="0.2">
      <c r="A216" s="440"/>
      <c r="B216" s="443"/>
      <c r="C216" s="446"/>
      <c r="D216" s="448"/>
      <c r="E216" s="234" t="s">
        <v>767</v>
      </c>
      <c r="F216" s="237"/>
      <c r="G216" s="237"/>
      <c r="H216" s="237"/>
      <c r="I216" s="237"/>
      <c r="J216" s="237"/>
      <c r="K216" s="237"/>
      <c r="L216" s="237"/>
      <c r="M216" s="237"/>
      <c r="N216" s="237"/>
      <c r="O216" s="237"/>
      <c r="P216" s="237"/>
      <c r="Q216" s="237"/>
      <c r="R216" s="238" t="str">
        <f t="shared" ref="R216:R222" si="29">IF(SUM(F216:Q216)&gt;0,SUM(F216:Q216),"")</f>
        <v/>
      </c>
      <c r="X216" s="392" t="str">
        <f>CONCATENATE(C215,"_",E216)</f>
        <v>Zugänge_… davon Einspeisezählpunkte</v>
      </c>
    </row>
    <row r="217" spans="1:24" x14ac:dyDescent="0.2">
      <c r="A217" s="440"/>
      <c r="B217" s="443"/>
      <c r="C217" s="446"/>
      <c r="D217" s="445" t="s">
        <v>512</v>
      </c>
      <c r="E217" s="189" t="s">
        <v>766</v>
      </c>
      <c r="F217" s="237"/>
      <c r="G217" s="237"/>
      <c r="H217" s="237"/>
      <c r="I217" s="237"/>
      <c r="J217" s="237"/>
      <c r="K217" s="237"/>
      <c r="L217" s="237"/>
      <c r="M217" s="237"/>
      <c r="N217" s="237"/>
      <c r="O217" s="237"/>
      <c r="P217" s="237"/>
      <c r="Q217" s="237"/>
      <c r="R217" s="238" t="str">
        <f t="shared" si="29"/>
        <v/>
      </c>
      <c r="X217" s="392" t="str">
        <f>CONCATENATE(C215,"_",E217)</f>
        <v>Zugänge_insgesamt</v>
      </c>
    </row>
    <row r="218" spans="1:24" x14ac:dyDescent="0.2">
      <c r="A218" s="440"/>
      <c r="B218" s="443"/>
      <c r="C218" s="447"/>
      <c r="D218" s="449"/>
      <c r="E218" s="234" t="s">
        <v>767</v>
      </c>
      <c r="F218" s="237"/>
      <c r="G218" s="237"/>
      <c r="H218" s="237"/>
      <c r="I218" s="237"/>
      <c r="J218" s="237"/>
      <c r="K218" s="237"/>
      <c r="L218" s="237"/>
      <c r="M218" s="237"/>
      <c r="N218" s="237"/>
      <c r="O218" s="237"/>
      <c r="P218" s="237"/>
      <c r="Q218" s="237"/>
      <c r="R218" s="238" t="str">
        <f t="shared" si="29"/>
        <v/>
      </c>
      <c r="X218" s="392" t="str">
        <f>CONCATENATE(C215,"_",E218)</f>
        <v>Zugänge_… davon Einspeisezählpunkte</v>
      </c>
    </row>
    <row r="219" spans="1:24" x14ac:dyDescent="0.2">
      <c r="A219" s="440"/>
      <c r="B219" s="443"/>
      <c r="C219" s="445" t="s">
        <v>765</v>
      </c>
      <c r="D219" s="445" t="s">
        <v>282</v>
      </c>
      <c r="E219" s="189" t="s">
        <v>766</v>
      </c>
      <c r="F219" s="237"/>
      <c r="G219" s="237"/>
      <c r="H219" s="237"/>
      <c r="I219" s="237"/>
      <c r="J219" s="237"/>
      <c r="K219" s="237"/>
      <c r="L219" s="237"/>
      <c r="M219" s="237"/>
      <c r="N219" s="237"/>
      <c r="O219" s="237"/>
      <c r="P219" s="237"/>
      <c r="Q219" s="237"/>
      <c r="R219" s="238" t="str">
        <f t="shared" si="29"/>
        <v/>
      </c>
      <c r="X219" s="392" t="str">
        <f>CONCATENATE(C219,"_",E219)</f>
        <v>Abgänge_insgesamt</v>
      </c>
    </row>
    <row r="220" spans="1:24" x14ac:dyDescent="0.2">
      <c r="A220" s="440"/>
      <c r="B220" s="443"/>
      <c r="C220" s="446"/>
      <c r="D220" s="448"/>
      <c r="E220" s="234" t="s">
        <v>767</v>
      </c>
      <c r="F220" s="237"/>
      <c r="G220" s="237"/>
      <c r="H220" s="237"/>
      <c r="I220" s="237"/>
      <c r="J220" s="237"/>
      <c r="K220" s="237"/>
      <c r="L220" s="237"/>
      <c r="M220" s="237"/>
      <c r="N220" s="237"/>
      <c r="O220" s="237"/>
      <c r="P220" s="237"/>
      <c r="Q220" s="237"/>
      <c r="R220" s="238" t="str">
        <f t="shared" si="29"/>
        <v/>
      </c>
      <c r="X220" s="392" t="str">
        <f>CONCATENATE(C219,"_",E220)</f>
        <v>Abgänge_… davon Einspeisezählpunkte</v>
      </c>
    </row>
    <row r="221" spans="1:24" x14ac:dyDescent="0.2">
      <c r="A221" s="440"/>
      <c r="B221" s="443"/>
      <c r="C221" s="446"/>
      <c r="D221" s="445" t="s">
        <v>512</v>
      </c>
      <c r="E221" s="189" t="s">
        <v>766</v>
      </c>
      <c r="F221" s="235"/>
      <c r="G221" s="235"/>
      <c r="H221" s="235"/>
      <c r="I221" s="235"/>
      <c r="J221" s="235"/>
      <c r="K221" s="235"/>
      <c r="L221" s="235"/>
      <c r="M221" s="235"/>
      <c r="N221" s="235"/>
      <c r="O221" s="235"/>
      <c r="P221" s="235"/>
      <c r="Q221" s="235"/>
      <c r="R221" s="236" t="str">
        <f t="shared" si="29"/>
        <v/>
      </c>
      <c r="X221" s="392" t="str">
        <f>CONCATENATE(C219,"_",E221)</f>
        <v>Abgänge_insgesamt</v>
      </c>
    </row>
    <row r="222" spans="1:24" x14ac:dyDescent="0.2">
      <c r="A222" s="441"/>
      <c r="B222" s="444"/>
      <c r="C222" s="447"/>
      <c r="D222" s="449"/>
      <c r="E222" s="234" t="s">
        <v>767</v>
      </c>
      <c r="F222" s="233"/>
      <c r="G222" s="233"/>
      <c r="H222" s="233"/>
      <c r="I222" s="233"/>
      <c r="J222" s="233"/>
      <c r="K222" s="233"/>
      <c r="L222" s="233"/>
      <c r="M222" s="233"/>
      <c r="N222" s="233"/>
      <c r="O222" s="233"/>
      <c r="P222" s="233"/>
      <c r="Q222" s="233"/>
      <c r="R222" s="230" t="str">
        <f t="shared" si="29"/>
        <v/>
      </c>
      <c r="X222" s="392" t="str">
        <f>CONCATENATE(C219,"_",E222)</f>
        <v>Abgänge_… davon Einspeisezählpunkte</v>
      </c>
    </row>
    <row r="223" spans="1:24" x14ac:dyDescent="0.2">
      <c r="A223" s="439"/>
      <c r="B223" s="442" t="str">
        <f>IF(A223&lt;&gt;"",IFERROR(VLOOKUP(A223,L!$J$11:$K$260,2,FALSE),"Eingabeart wurde geändert"),"")</f>
        <v/>
      </c>
      <c r="C223" s="445" t="s">
        <v>764</v>
      </c>
      <c r="D223" s="445" t="s">
        <v>282</v>
      </c>
      <c r="E223" s="189" t="s">
        <v>766</v>
      </c>
      <c r="F223" s="232"/>
      <c r="G223" s="232"/>
      <c r="H223" s="232"/>
      <c r="I223" s="232"/>
      <c r="J223" s="232"/>
      <c r="K223" s="232"/>
      <c r="L223" s="232"/>
      <c r="M223" s="232"/>
      <c r="N223" s="232"/>
      <c r="O223" s="232"/>
      <c r="P223" s="232"/>
      <c r="Q223" s="232"/>
      <c r="R223" s="190" t="str">
        <f>IF(SUM(F223:Q223)&gt;0,SUM(F223:Q223),"")</f>
        <v/>
      </c>
      <c r="X223" s="392" t="str">
        <f>CONCATENATE(C223,"_",E223)</f>
        <v>Zugänge_insgesamt</v>
      </c>
    </row>
    <row r="224" spans="1:24" x14ac:dyDescent="0.2">
      <c r="A224" s="440"/>
      <c r="B224" s="443"/>
      <c r="C224" s="446"/>
      <c r="D224" s="448"/>
      <c r="E224" s="234" t="s">
        <v>767</v>
      </c>
      <c r="F224" s="237"/>
      <c r="G224" s="237"/>
      <c r="H224" s="237"/>
      <c r="I224" s="237"/>
      <c r="J224" s="237"/>
      <c r="K224" s="237"/>
      <c r="L224" s="237"/>
      <c r="M224" s="237"/>
      <c r="N224" s="237"/>
      <c r="O224" s="237"/>
      <c r="P224" s="237"/>
      <c r="Q224" s="237"/>
      <c r="R224" s="238" t="str">
        <f t="shared" ref="R224:R230" si="30">IF(SUM(F224:Q224)&gt;0,SUM(F224:Q224),"")</f>
        <v/>
      </c>
      <c r="X224" s="392" t="str">
        <f>CONCATENATE(C223,"_",E224)</f>
        <v>Zugänge_… davon Einspeisezählpunkte</v>
      </c>
    </row>
    <row r="225" spans="1:24" x14ac:dyDescent="0.2">
      <c r="A225" s="440"/>
      <c r="B225" s="443"/>
      <c r="C225" s="446"/>
      <c r="D225" s="445" t="s">
        <v>512</v>
      </c>
      <c r="E225" s="189" t="s">
        <v>766</v>
      </c>
      <c r="F225" s="237"/>
      <c r="G225" s="237"/>
      <c r="H225" s="237"/>
      <c r="I225" s="237"/>
      <c r="J225" s="237"/>
      <c r="K225" s="237"/>
      <c r="L225" s="237"/>
      <c r="M225" s="237"/>
      <c r="N225" s="237"/>
      <c r="O225" s="237"/>
      <c r="P225" s="237"/>
      <c r="Q225" s="237"/>
      <c r="R225" s="238" t="str">
        <f t="shared" si="30"/>
        <v/>
      </c>
      <c r="X225" s="392" t="str">
        <f>CONCATENATE(C223,"_",E225)</f>
        <v>Zugänge_insgesamt</v>
      </c>
    </row>
    <row r="226" spans="1:24" x14ac:dyDescent="0.2">
      <c r="A226" s="440"/>
      <c r="B226" s="443"/>
      <c r="C226" s="447"/>
      <c r="D226" s="449"/>
      <c r="E226" s="234" t="s">
        <v>767</v>
      </c>
      <c r="F226" s="237"/>
      <c r="G226" s="237"/>
      <c r="H226" s="237"/>
      <c r="I226" s="237"/>
      <c r="J226" s="237"/>
      <c r="K226" s="237"/>
      <c r="L226" s="237"/>
      <c r="M226" s="237"/>
      <c r="N226" s="237"/>
      <c r="O226" s="237"/>
      <c r="P226" s="237"/>
      <c r="Q226" s="237"/>
      <c r="R226" s="238" t="str">
        <f t="shared" si="30"/>
        <v/>
      </c>
      <c r="X226" s="392" t="str">
        <f>CONCATENATE(C223,"_",E226)</f>
        <v>Zugänge_… davon Einspeisezählpunkte</v>
      </c>
    </row>
    <row r="227" spans="1:24" x14ac:dyDescent="0.2">
      <c r="A227" s="440"/>
      <c r="B227" s="443"/>
      <c r="C227" s="445" t="s">
        <v>765</v>
      </c>
      <c r="D227" s="445" t="s">
        <v>282</v>
      </c>
      <c r="E227" s="189" t="s">
        <v>766</v>
      </c>
      <c r="F227" s="237"/>
      <c r="G227" s="237"/>
      <c r="H227" s="237"/>
      <c r="I227" s="237"/>
      <c r="J227" s="237"/>
      <c r="K227" s="237"/>
      <c r="L227" s="237"/>
      <c r="M227" s="237"/>
      <c r="N227" s="237"/>
      <c r="O227" s="237"/>
      <c r="P227" s="237"/>
      <c r="Q227" s="237"/>
      <c r="R227" s="238" t="str">
        <f t="shared" si="30"/>
        <v/>
      </c>
      <c r="X227" s="392" t="str">
        <f>CONCATENATE(C227,"_",E227)</f>
        <v>Abgänge_insgesamt</v>
      </c>
    </row>
    <row r="228" spans="1:24" x14ac:dyDescent="0.2">
      <c r="A228" s="440"/>
      <c r="B228" s="443"/>
      <c r="C228" s="446"/>
      <c r="D228" s="448"/>
      <c r="E228" s="234" t="s">
        <v>767</v>
      </c>
      <c r="F228" s="237"/>
      <c r="G228" s="237"/>
      <c r="H228" s="237"/>
      <c r="I228" s="237"/>
      <c r="J228" s="237"/>
      <c r="K228" s="237"/>
      <c r="L228" s="237"/>
      <c r="M228" s="237"/>
      <c r="N228" s="237"/>
      <c r="O228" s="237"/>
      <c r="P228" s="237"/>
      <c r="Q228" s="237"/>
      <c r="R228" s="238" t="str">
        <f t="shared" si="30"/>
        <v/>
      </c>
      <c r="X228" s="392" t="str">
        <f>CONCATENATE(C227,"_",E228)</f>
        <v>Abgänge_… davon Einspeisezählpunkte</v>
      </c>
    </row>
    <row r="229" spans="1:24" x14ac:dyDescent="0.2">
      <c r="A229" s="440"/>
      <c r="B229" s="443"/>
      <c r="C229" s="446"/>
      <c r="D229" s="445" t="s">
        <v>512</v>
      </c>
      <c r="E229" s="189" t="s">
        <v>766</v>
      </c>
      <c r="F229" s="235"/>
      <c r="G229" s="235"/>
      <c r="H229" s="235"/>
      <c r="I229" s="235"/>
      <c r="J229" s="235"/>
      <c r="K229" s="235"/>
      <c r="L229" s="235"/>
      <c r="M229" s="235"/>
      <c r="N229" s="235"/>
      <c r="O229" s="235"/>
      <c r="P229" s="235"/>
      <c r="Q229" s="235"/>
      <c r="R229" s="236" t="str">
        <f t="shared" si="30"/>
        <v/>
      </c>
      <c r="X229" s="392" t="str">
        <f>CONCATENATE(C227,"_",E229)</f>
        <v>Abgänge_insgesamt</v>
      </c>
    </row>
    <row r="230" spans="1:24" x14ac:dyDescent="0.2">
      <c r="A230" s="441"/>
      <c r="B230" s="444"/>
      <c r="C230" s="447"/>
      <c r="D230" s="449"/>
      <c r="E230" s="234" t="s">
        <v>767</v>
      </c>
      <c r="F230" s="233"/>
      <c r="G230" s="233"/>
      <c r="H230" s="233"/>
      <c r="I230" s="233"/>
      <c r="J230" s="233"/>
      <c r="K230" s="233"/>
      <c r="L230" s="233"/>
      <c r="M230" s="233"/>
      <c r="N230" s="233"/>
      <c r="O230" s="233"/>
      <c r="P230" s="233"/>
      <c r="Q230" s="233"/>
      <c r="R230" s="230" t="str">
        <f t="shared" si="30"/>
        <v/>
      </c>
      <c r="X230" s="392" t="str">
        <f>CONCATENATE(C227,"_",E230)</f>
        <v>Abgänge_… davon Einspeisezählpunkte</v>
      </c>
    </row>
    <row r="231" spans="1:24" x14ac:dyDescent="0.2">
      <c r="A231" s="439"/>
      <c r="B231" s="442" t="str">
        <f>IF(A231&lt;&gt;"",IFERROR(VLOOKUP(A231,L!$J$11:$K$260,2,FALSE),"Eingabeart wurde geändert"),"")</f>
        <v/>
      </c>
      <c r="C231" s="445" t="s">
        <v>764</v>
      </c>
      <c r="D231" s="445" t="s">
        <v>282</v>
      </c>
      <c r="E231" s="189" t="s">
        <v>766</v>
      </c>
      <c r="F231" s="232"/>
      <c r="G231" s="232"/>
      <c r="H231" s="232"/>
      <c r="I231" s="232"/>
      <c r="J231" s="232"/>
      <c r="K231" s="232"/>
      <c r="L231" s="232"/>
      <c r="M231" s="232"/>
      <c r="N231" s="232"/>
      <c r="O231" s="232"/>
      <c r="P231" s="232"/>
      <c r="Q231" s="232"/>
      <c r="R231" s="190" t="str">
        <f>IF(SUM(F231:Q231)&gt;0,SUM(F231:Q231),"")</f>
        <v/>
      </c>
      <c r="X231" s="392" t="str">
        <f>CONCATENATE(C231,"_",E231)</f>
        <v>Zugänge_insgesamt</v>
      </c>
    </row>
    <row r="232" spans="1:24" x14ac:dyDescent="0.2">
      <c r="A232" s="440"/>
      <c r="B232" s="443"/>
      <c r="C232" s="446"/>
      <c r="D232" s="448"/>
      <c r="E232" s="234" t="s">
        <v>767</v>
      </c>
      <c r="F232" s="237"/>
      <c r="G232" s="237"/>
      <c r="H232" s="237"/>
      <c r="I232" s="237"/>
      <c r="J232" s="237"/>
      <c r="K232" s="237"/>
      <c r="L232" s="237"/>
      <c r="M232" s="237"/>
      <c r="N232" s="237"/>
      <c r="O232" s="237"/>
      <c r="P232" s="237"/>
      <c r="Q232" s="237"/>
      <c r="R232" s="238" t="str">
        <f t="shared" ref="R232:R238" si="31">IF(SUM(F232:Q232)&gt;0,SUM(F232:Q232),"")</f>
        <v/>
      </c>
      <c r="X232" s="392" t="str">
        <f>CONCATENATE(C231,"_",E232)</f>
        <v>Zugänge_… davon Einspeisezählpunkte</v>
      </c>
    </row>
    <row r="233" spans="1:24" x14ac:dyDescent="0.2">
      <c r="A233" s="440"/>
      <c r="B233" s="443"/>
      <c r="C233" s="446"/>
      <c r="D233" s="445" t="s">
        <v>512</v>
      </c>
      <c r="E233" s="189" t="s">
        <v>766</v>
      </c>
      <c r="F233" s="237"/>
      <c r="G233" s="237"/>
      <c r="H233" s="237"/>
      <c r="I233" s="237"/>
      <c r="J233" s="237"/>
      <c r="K233" s="237"/>
      <c r="L233" s="237"/>
      <c r="M233" s="237"/>
      <c r="N233" s="237"/>
      <c r="O233" s="237"/>
      <c r="P233" s="237"/>
      <c r="Q233" s="237"/>
      <c r="R233" s="238" t="str">
        <f t="shared" si="31"/>
        <v/>
      </c>
      <c r="X233" s="392" t="str">
        <f>CONCATENATE(C231,"_",E233)</f>
        <v>Zugänge_insgesamt</v>
      </c>
    </row>
    <row r="234" spans="1:24" x14ac:dyDescent="0.2">
      <c r="A234" s="440"/>
      <c r="B234" s="443"/>
      <c r="C234" s="447"/>
      <c r="D234" s="449"/>
      <c r="E234" s="234" t="s">
        <v>767</v>
      </c>
      <c r="F234" s="237"/>
      <c r="G234" s="237"/>
      <c r="H234" s="237"/>
      <c r="I234" s="237"/>
      <c r="J234" s="237"/>
      <c r="K234" s="237"/>
      <c r="L234" s="237"/>
      <c r="M234" s="237"/>
      <c r="N234" s="237"/>
      <c r="O234" s="237"/>
      <c r="P234" s="237"/>
      <c r="Q234" s="237"/>
      <c r="R234" s="238" t="str">
        <f t="shared" si="31"/>
        <v/>
      </c>
      <c r="X234" s="392" t="str">
        <f>CONCATENATE(C231,"_",E234)</f>
        <v>Zugänge_… davon Einspeisezählpunkte</v>
      </c>
    </row>
    <row r="235" spans="1:24" x14ac:dyDescent="0.2">
      <c r="A235" s="440"/>
      <c r="B235" s="443"/>
      <c r="C235" s="445" t="s">
        <v>765</v>
      </c>
      <c r="D235" s="445" t="s">
        <v>282</v>
      </c>
      <c r="E235" s="189" t="s">
        <v>766</v>
      </c>
      <c r="F235" s="237"/>
      <c r="G235" s="237"/>
      <c r="H235" s="237"/>
      <c r="I235" s="237"/>
      <c r="J235" s="237"/>
      <c r="K235" s="237"/>
      <c r="L235" s="237"/>
      <c r="M235" s="237"/>
      <c r="N235" s="237"/>
      <c r="O235" s="237"/>
      <c r="P235" s="237"/>
      <c r="Q235" s="237"/>
      <c r="R235" s="238" t="str">
        <f t="shared" si="31"/>
        <v/>
      </c>
      <c r="X235" s="392" t="str">
        <f>CONCATENATE(C235,"_",E235)</f>
        <v>Abgänge_insgesamt</v>
      </c>
    </row>
    <row r="236" spans="1:24" x14ac:dyDescent="0.2">
      <c r="A236" s="440"/>
      <c r="B236" s="443"/>
      <c r="C236" s="446"/>
      <c r="D236" s="448"/>
      <c r="E236" s="234" t="s">
        <v>767</v>
      </c>
      <c r="F236" s="237"/>
      <c r="G236" s="237"/>
      <c r="H236" s="237"/>
      <c r="I236" s="237"/>
      <c r="J236" s="237"/>
      <c r="K236" s="237"/>
      <c r="L236" s="237"/>
      <c r="M236" s="237"/>
      <c r="N236" s="237"/>
      <c r="O236" s="237"/>
      <c r="P236" s="237"/>
      <c r="Q236" s="237"/>
      <c r="R236" s="238" t="str">
        <f t="shared" si="31"/>
        <v/>
      </c>
      <c r="X236" s="392" t="str">
        <f>CONCATENATE(C235,"_",E236)</f>
        <v>Abgänge_… davon Einspeisezählpunkte</v>
      </c>
    </row>
    <row r="237" spans="1:24" x14ac:dyDescent="0.2">
      <c r="A237" s="440"/>
      <c r="B237" s="443"/>
      <c r="C237" s="446"/>
      <c r="D237" s="445" t="s">
        <v>512</v>
      </c>
      <c r="E237" s="189" t="s">
        <v>766</v>
      </c>
      <c r="F237" s="235"/>
      <c r="G237" s="235"/>
      <c r="H237" s="235"/>
      <c r="I237" s="235"/>
      <c r="J237" s="235"/>
      <c r="K237" s="235"/>
      <c r="L237" s="235"/>
      <c r="M237" s="235"/>
      <c r="N237" s="235"/>
      <c r="O237" s="235"/>
      <c r="P237" s="235"/>
      <c r="Q237" s="235"/>
      <c r="R237" s="236" t="str">
        <f t="shared" si="31"/>
        <v/>
      </c>
      <c r="X237" s="392" t="str">
        <f>CONCATENATE(C235,"_",E237)</f>
        <v>Abgänge_insgesamt</v>
      </c>
    </row>
    <row r="238" spans="1:24" x14ac:dyDescent="0.2">
      <c r="A238" s="441"/>
      <c r="B238" s="444"/>
      <c r="C238" s="447"/>
      <c r="D238" s="449"/>
      <c r="E238" s="234" t="s">
        <v>767</v>
      </c>
      <c r="F238" s="233"/>
      <c r="G238" s="233"/>
      <c r="H238" s="233"/>
      <c r="I238" s="233"/>
      <c r="J238" s="233"/>
      <c r="K238" s="233"/>
      <c r="L238" s="233"/>
      <c r="M238" s="233"/>
      <c r="N238" s="233"/>
      <c r="O238" s="233"/>
      <c r="P238" s="233"/>
      <c r="Q238" s="233"/>
      <c r="R238" s="230" t="str">
        <f t="shared" si="31"/>
        <v/>
      </c>
      <c r="X238" s="392" t="str">
        <f>CONCATENATE(C235,"_",E238)</f>
        <v>Abgänge_… davon Einspeisezählpunkte</v>
      </c>
    </row>
    <row r="239" spans="1:24" x14ac:dyDescent="0.2">
      <c r="A239" s="439"/>
      <c r="B239" s="442" t="str">
        <f>IF(A239&lt;&gt;"",IFERROR(VLOOKUP(A239,L!$J$11:$K$260,2,FALSE),"Eingabeart wurde geändert"),"")</f>
        <v/>
      </c>
      <c r="C239" s="445" t="s">
        <v>764</v>
      </c>
      <c r="D239" s="445" t="s">
        <v>282</v>
      </c>
      <c r="E239" s="189" t="s">
        <v>766</v>
      </c>
      <c r="F239" s="232"/>
      <c r="G239" s="232"/>
      <c r="H239" s="232"/>
      <c r="I239" s="232"/>
      <c r="J239" s="232"/>
      <c r="K239" s="232"/>
      <c r="L239" s="232"/>
      <c r="M239" s="232"/>
      <c r="N239" s="232"/>
      <c r="O239" s="232"/>
      <c r="P239" s="232"/>
      <c r="Q239" s="232"/>
      <c r="R239" s="190" t="str">
        <f>IF(SUM(F239:Q239)&gt;0,SUM(F239:Q239),"")</f>
        <v/>
      </c>
      <c r="X239" s="392" t="str">
        <f>CONCATENATE(C239,"_",E239)</f>
        <v>Zugänge_insgesamt</v>
      </c>
    </row>
    <row r="240" spans="1:24" x14ac:dyDescent="0.2">
      <c r="A240" s="440"/>
      <c r="B240" s="443"/>
      <c r="C240" s="446"/>
      <c r="D240" s="448"/>
      <c r="E240" s="234" t="s">
        <v>767</v>
      </c>
      <c r="F240" s="237"/>
      <c r="G240" s="237"/>
      <c r="H240" s="237"/>
      <c r="I240" s="237"/>
      <c r="J240" s="237"/>
      <c r="K240" s="237"/>
      <c r="L240" s="237"/>
      <c r="M240" s="237"/>
      <c r="N240" s="237"/>
      <c r="O240" s="237"/>
      <c r="P240" s="237"/>
      <c r="Q240" s="237"/>
      <c r="R240" s="238" t="str">
        <f t="shared" ref="R240:R246" si="32">IF(SUM(F240:Q240)&gt;0,SUM(F240:Q240),"")</f>
        <v/>
      </c>
      <c r="X240" s="392" t="str">
        <f>CONCATENATE(C239,"_",E240)</f>
        <v>Zugänge_… davon Einspeisezählpunkte</v>
      </c>
    </row>
    <row r="241" spans="1:24" x14ac:dyDescent="0.2">
      <c r="A241" s="440"/>
      <c r="B241" s="443"/>
      <c r="C241" s="446"/>
      <c r="D241" s="445" t="s">
        <v>512</v>
      </c>
      <c r="E241" s="189" t="s">
        <v>766</v>
      </c>
      <c r="F241" s="237"/>
      <c r="G241" s="237"/>
      <c r="H241" s="237"/>
      <c r="I241" s="237"/>
      <c r="J241" s="237"/>
      <c r="K241" s="237"/>
      <c r="L241" s="237"/>
      <c r="M241" s="237"/>
      <c r="N241" s="237"/>
      <c r="O241" s="237"/>
      <c r="P241" s="237"/>
      <c r="Q241" s="237"/>
      <c r="R241" s="238" t="str">
        <f t="shared" si="32"/>
        <v/>
      </c>
      <c r="X241" s="392" t="str">
        <f>CONCATENATE(C239,"_",E241)</f>
        <v>Zugänge_insgesamt</v>
      </c>
    </row>
    <row r="242" spans="1:24" x14ac:dyDescent="0.2">
      <c r="A242" s="440"/>
      <c r="B242" s="443"/>
      <c r="C242" s="447"/>
      <c r="D242" s="449"/>
      <c r="E242" s="234" t="s">
        <v>767</v>
      </c>
      <c r="F242" s="237"/>
      <c r="G242" s="237"/>
      <c r="H242" s="237"/>
      <c r="I242" s="237"/>
      <c r="J242" s="237"/>
      <c r="K242" s="237"/>
      <c r="L242" s="237"/>
      <c r="M242" s="237"/>
      <c r="N242" s="237"/>
      <c r="O242" s="237"/>
      <c r="P242" s="237"/>
      <c r="Q242" s="237"/>
      <c r="R242" s="238" t="str">
        <f t="shared" si="32"/>
        <v/>
      </c>
      <c r="X242" s="392" t="str">
        <f>CONCATENATE(C239,"_",E242)</f>
        <v>Zugänge_… davon Einspeisezählpunkte</v>
      </c>
    </row>
    <row r="243" spans="1:24" x14ac:dyDescent="0.2">
      <c r="A243" s="440"/>
      <c r="B243" s="443"/>
      <c r="C243" s="445" t="s">
        <v>765</v>
      </c>
      <c r="D243" s="445" t="s">
        <v>282</v>
      </c>
      <c r="E243" s="189" t="s">
        <v>766</v>
      </c>
      <c r="F243" s="237"/>
      <c r="G243" s="237"/>
      <c r="H243" s="237"/>
      <c r="I243" s="237"/>
      <c r="J243" s="237"/>
      <c r="K243" s="237"/>
      <c r="L243" s="237"/>
      <c r="M243" s="237"/>
      <c r="N243" s="237"/>
      <c r="O243" s="237"/>
      <c r="P243" s="237"/>
      <c r="Q243" s="237"/>
      <c r="R243" s="238" t="str">
        <f t="shared" si="32"/>
        <v/>
      </c>
      <c r="X243" s="392" t="str">
        <f>CONCATENATE(C243,"_",E243)</f>
        <v>Abgänge_insgesamt</v>
      </c>
    </row>
    <row r="244" spans="1:24" x14ac:dyDescent="0.2">
      <c r="A244" s="440"/>
      <c r="B244" s="443"/>
      <c r="C244" s="446"/>
      <c r="D244" s="448"/>
      <c r="E244" s="234" t="s">
        <v>767</v>
      </c>
      <c r="F244" s="237"/>
      <c r="G244" s="237"/>
      <c r="H244" s="237"/>
      <c r="I244" s="237"/>
      <c r="J244" s="237"/>
      <c r="K244" s="237"/>
      <c r="L244" s="237"/>
      <c r="M244" s="237"/>
      <c r="N244" s="237"/>
      <c r="O244" s="237"/>
      <c r="P244" s="237"/>
      <c r="Q244" s="237"/>
      <c r="R244" s="238" t="str">
        <f t="shared" si="32"/>
        <v/>
      </c>
      <c r="X244" s="392" t="str">
        <f>CONCATENATE(C243,"_",E244)</f>
        <v>Abgänge_… davon Einspeisezählpunkte</v>
      </c>
    </row>
    <row r="245" spans="1:24" x14ac:dyDescent="0.2">
      <c r="A245" s="440"/>
      <c r="B245" s="443"/>
      <c r="C245" s="446"/>
      <c r="D245" s="445" t="s">
        <v>512</v>
      </c>
      <c r="E245" s="189" t="s">
        <v>766</v>
      </c>
      <c r="F245" s="235"/>
      <c r="G245" s="235"/>
      <c r="H245" s="235"/>
      <c r="I245" s="235"/>
      <c r="J245" s="235"/>
      <c r="K245" s="235"/>
      <c r="L245" s="235"/>
      <c r="M245" s="235"/>
      <c r="N245" s="235"/>
      <c r="O245" s="235"/>
      <c r="P245" s="235"/>
      <c r="Q245" s="235"/>
      <c r="R245" s="236" t="str">
        <f t="shared" si="32"/>
        <v/>
      </c>
      <c r="X245" s="392" t="str">
        <f>CONCATENATE(C243,"_",E245)</f>
        <v>Abgänge_insgesamt</v>
      </c>
    </row>
    <row r="246" spans="1:24" x14ac:dyDescent="0.2">
      <c r="A246" s="441"/>
      <c r="B246" s="444"/>
      <c r="C246" s="447"/>
      <c r="D246" s="449"/>
      <c r="E246" s="234" t="s">
        <v>767</v>
      </c>
      <c r="F246" s="233"/>
      <c r="G246" s="233"/>
      <c r="H246" s="233"/>
      <c r="I246" s="233"/>
      <c r="J246" s="233"/>
      <c r="K246" s="233"/>
      <c r="L246" s="233"/>
      <c r="M246" s="233"/>
      <c r="N246" s="233"/>
      <c r="O246" s="233"/>
      <c r="P246" s="233"/>
      <c r="Q246" s="233"/>
      <c r="R246" s="230" t="str">
        <f t="shared" si="32"/>
        <v/>
      </c>
      <c r="X246" s="392" t="str">
        <f>CONCATENATE(C243,"_",E246)</f>
        <v>Abgänge_… davon Einspeisezählpunkte</v>
      </c>
    </row>
    <row r="247" spans="1:24" x14ac:dyDescent="0.2">
      <c r="A247" s="439"/>
      <c r="B247" s="442" t="str">
        <f>IF(A247&lt;&gt;"",IFERROR(VLOOKUP(A247,L!$J$11:$K$260,2,FALSE),"Eingabeart wurde geändert"),"")</f>
        <v/>
      </c>
      <c r="C247" s="445" t="s">
        <v>764</v>
      </c>
      <c r="D247" s="445" t="s">
        <v>282</v>
      </c>
      <c r="E247" s="189" t="s">
        <v>766</v>
      </c>
      <c r="F247" s="232"/>
      <c r="G247" s="232"/>
      <c r="H247" s="232"/>
      <c r="I247" s="232"/>
      <c r="J247" s="232"/>
      <c r="K247" s="232"/>
      <c r="L247" s="232"/>
      <c r="M247" s="232"/>
      <c r="N247" s="232"/>
      <c r="O247" s="232"/>
      <c r="P247" s="232"/>
      <c r="Q247" s="232"/>
      <c r="R247" s="190" t="str">
        <f>IF(SUM(F247:Q247)&gt;0,SUM(F247:Q247),"")</f>
        <v/>
      </c>
      <c r="X247" s="392" t="str">
        <f>CONCATENATE(C247,"_",E247)</f>
        <v>Zugänge_insgesamt</v>
      </c>
    </row>
    <row r="248" spans="1:24" x14ac:dyDescent="0.2">
      <c r="A248" s="440"/>
      <c r="B248" s="443"/>
      <c r="C248" s="446"/>
      <c r="D248" s="448"/>
      <c r="E248" s="234" t="s">
        <v>767</v>
      </c>
      <c r="F248" s="237"/>
      <c r="G248" s="237"/>
      <c r="H248" s="237"/>
      <c r="I248" s="237"/>
      <c r="J248" s="237"/>
      <c r="K248" s="237"/>
      <c r="L248" s="237"/>
      <c r="M248" s="237"/>
      <c r="N248" s="237"/>
      <c r="O248" s="237"/>
      <c r="P248" s="237"/>
      <c r="Q248" s="237"/>
      <c r="R248" s="238" t="str">
        <f t="shared" ref="R248:R254" si="33">IF(SUM(F248:Q248)&gt;0,SUM(F248:Q248),"")</f>
        <v/>
      </c>
      <c r="X248" s="392" t="str">
        <f>CONCATENATE(C247,"_",E248)</f>
        <v>Zugänge_… davon Einspeisezählpunkte</v>
      </c>
    </row>
    <row r="249" spans="1:24" x14ac:dyDescent="0.2">
      <c r="A249" s="440"/>
      <c r="B249" s="443"/>
      <c r="C249" s="446"/>
      <c r="D249" s="445" t="s">
        <v>512</v>
      </c>
      <c r="E249" s="189" t="s">
        <v>766</v>
      </c>
      <c r="F249" s="237"/>
      <c r="G249" s="237"/>
      <c r="H249" s="237"/>
      <c r="I249" s="237"/>
      <c r="J249" s="237"/>
      <c r="K249" s="237"/>
      <c r="L249" s="237"/>
      <c r="M249" s="237"/>
      <c r="N249" s="237"/>
      <c r="O249" s="237"/>
      <c r="P249" s="237"/>
      <c r="Q249" s="237"/>
      <c r="R249" s="238" t="str">
        <f t="shared" si="33"/>
        <v/>
      </c>
      <c r="X249" s="392" t="str">
        <f>CONCATENATE(C247,"_",E249)</f>
        <v>Zugänge_insgesamt</v>
      </c>
    </row>
    <row r="250" spans="1:24" x14ac:dyDescent="0.2">
      <c r="A250" s="440"/>
      <c r="B250" s="443"/>
      <c r="C250" s="447"/>
      <c r="D250" s="449"/>
      <c r="E250" s="234" t="s">
        <v>767</v>
      </c>
      <c r="F250" s="237"/>
      <c r="G250" s="237"/>
      <c r="H250" s="237"/>
      <c r="I250" s="237"/>
      <c r="J250" s="237"/>
      <c r="K250" s="237"/>
      <c r="L250" s="237"/>
      <c r="M250" s="237"/>
      <c r="N250" s="237"/>
      <c r="O250" s="237"/>
      <c r="P250" s="237"/>
      <c r="Q250" s="237"/>
      <c r="R250" s="238" t="str">
        <f t="shared" si="33"/>
        <v/>
      </c>
      <c r="X250" s="392" t="str">
        <f>CONCATENATE(C247,"_",E250)</f>
        <v>Zugänge_… davon Einspeisezählpunkte</v>
      </c>
    </row>
    <row r="251" spans="1:24" x14ac:dyDescent="0.2">
      <c r="A251" s="440"/>
      <c r="B251" s="443"/>
      <c r="C251" s="445" t="s">
        <v>765</v>
      </c>
      <c r="D251" s="445" t="s">
        <v>282</v>
      </c>
      <c r="E251" s="189" t="s">
        <v>766</v>
      </c>
      <c r="F251" s="237"/>
      <c r="G251" s="237"/>
      <c r="H251" s="237"/>
      <c r="I251" s="237"/>
      <c r="J251" s="237"/>
      <c r="K251" s="237"/>
      <c r="L251" s="237"/>
      <c r="M251" s="237"/>
      <c r="N251" s="237"/>
      <c r="O251" s="237"/>
      <c r="P251" s="237"/>
      <c r="Q251" s="237"/>
      <c r="R251" s="238" t="str">
        <f t="shared" si="33"/>
        <v/>
      </c>
      <c r="X251" s="392" t="str">
        <f>CONCATENATE(C251,"_",E251)</f>
        <v>Abgänge_insgesamt</v>
      </c>
    </row>
    <row r="252" spans="1:24" x14ac:dyDescent="0.2">
      <c r="A252" s="440"/>
      <c r="B252" s="443"/>
      <c r="C252" s="446"/>
      <c r="D252" s="448"/>
      <c r="E252" s="234" t="s">
        <v>767</v>
      </c>
      <c r="F252" s="237"/>
      <c r="G252" s="237"/>
      <c r="H252" s="237"/>
      <c r="I252" s="237"/>
      <c r="J252" s="237"/>
      <c r="K252" s="237"/>
      <c r="L252" s="237"/>
      <c r="M252" s="237"/>
      <c r="N252" s="237"/>
      <c r="O252" s="237"/>
      <c r="P252" s="237"/>
      <c r="Q252" s="237"/>
      <c r="R252" s="238" t="str">
        <f t="shared" si="33"/>
        <v/>
      </c>
      <c r="X252" s="392" t="str">
        <f>CONCATENATE(C251,"_",E252)</f>
        <v>Abgänge_… davon Einspeisezählpunkte</v>
      </c>
    </row>
    <row r="253" spans="1:24" x14ac:dyDescent="0.2">
      <c r="A253" s="440"/>
      <c r="B253" s="443"/>
      <c r="C253" s="446"/>
      <c r="D253" s="445" t="s">
        <v>512</v>
      </c>
      <c r="E253" s="189" t="s">
        <v>766</v>
      </c>
      <c r="F253" s="235"/>
      <c r="G253" s="235"/>
      <c r="H253" s="235"/>
      <c r="I253" s="235"/>
      <c r="J253" s="235"/>
      <c r="K253" s="235"/>
      <c r="L253" s="235"/>
      <c r="M253" s="235"/>
      <c r="N253" s="235"/>
      <c r="O253" s="235"/>
      <c r="P253" s="235"/>
      <c r="Q253" s="235"/>
      <c r="R253" s="236" t="str">
        <f t="shared" si="33"/>
        <v/>
      </c>
      <c r="X253" s="392" t="str">
        <f>CONCATENATE(C251,"_",E253)</f>
        <v>Abgänge_insgesamt</v>
      </c>
    </row>
    <row r="254" spans="1:24" x14ac:dyDescent="0.2">
      <c r="A254" s="441"/>
      <c r="B254" s="444"/>
      <c r="C254" s="447"/>
      <c r="D254" s="449"/>
      <c r="E254" s="234" t="s">
        <v>767</v>
      </c>
      <c r="F254" s="233"/>
      <c r="G254" s="233"/>
      <c r="H254" s="233"/>
      <c r="I254" s="233"/>
      <c r="J254" s="233"/>
      <c r="K254" s="233"/>
      <c r="L254" s="233"/>
      <c r="M254" s="233"/>
      <c r="N254" s="233"/>
      <c r="O254" s="233"/>
      <c r="P254" s="233"/>
      <c r="Q254" s="233"/>
      <c r="R254" s="230" t="str">
        <f t="shared" si="33"/>
        <v/>
      </c>
      <c r="X254" s="392" t="str">
        <f>CONCATENATE(C251,"_",E254)</f>
        <v>Abgänge_… davon Einspeisezählpunkte</v>
      </c>
    </row>
    <row r="255" spans="1:24" x14ac:dyDescent="0.2">
      <c r="A255" s="439"/>
      <c r="B255" s="442" t="str">
        <f>IF(A255&lt;&gt;"",IFERROR(VLOOKUP(A255,L!$J$11:$K$260,2,FALSE),"Eingabeart wurde geändert"),"")</f>
        <v/>
      </c>
      <c r="C255" s="445" t="s">
        <v>764</v>
      </c>
      <c r="D255" s="445" t="s">
        <v>282</v>
      </c>
      <c r="E255" s="189" t="s">
        <v>766</v>
      </c>
      <c r="F255" s="232"/>
      <c r="G255" s="232"/>
      <c r="H255" s="232"/>
      <c r="I255" s="232"/>
      <c r="J255" s="232"/>
      <c r="K255" s="232"/>
      <c r="L255" s="232"/>
      <c r="M255" s="232"/>
      <c r="N255" s="232"/>
      <c r="O255" s="232"/>
      <c r="P255" s="232"/>
      <c r="Q255" s="232"/>
      <c r="R255" s="190" t="str">
        <f>IF(SUM(F255:Q255)&gt;0,SUM(F255:Q255),"")</f>
        <v/>
      </c>
      <c r="X255" s="392" t="str">
        <f>CONCATENATE(C255,"_",E255)</f>
        <v>Zugänge_insgesamt</v>
      </c>
    </row>
    <row r="256" spans="1:24" x14ac:dyDescent="0.2">
      <c r="A256" s="440"/>
      <c r="B256" s="443"/>
      <c r="C256" s="446"/>
      <c r="D256" s="448"/>
      <c r="E256" s="234" t="s">
        <v>767</v>
      </c>
      <c r="F256" s="237"/>
      <c r="G256" s="237"/>
      <c r="H256" s="237"/>
      <c r="I256" s="237"/>
      <c r="J256" s="237"/>
      <c r="K256" s="237"/>
      <c r="L256" s="237"/>
      <c r="M256" s="237"/>
      <c r="N256" s="237"/>
      <c r="O256" s="237"/>
      <c r="P256" s="237"/>
      <c r="Q256" s="237"/>
      <c r="R256" s="238" t="str">
        <f t="shared" ref="R256:R262" si="34">IF(SUM(F256:Q256)&gt;0,SUM(F256:Q256),"")</f>
        <v/>
      </c>
      <c r="X256" s="392" t="str">
        <f>CONCATENATE(C255,"_",E256)</f>
        <v>Zugänge_… davon Einspeisezählpunkte</v>
      </c>
    </row>
    <row r="257" spans="1:24" x14ac:dyDescent="0.2">
      <c r="A257" s="440"/>
      <c r="B257" s="443"/>
      <c r="C257" s="446"/>
      <c r="D257" s="445" t="s">
        <v>512</v>
      </c>
      <c r="E257" s="189" t="s">
        <v>766</v>
      </c>
      <c r="F257" s="237"/>
      <c r="G257" s="237"/>
      <c r="H257" s="237"/>
      <c r="I257" s="237"/>
      <c r="J257" s="237"/>
      <c r="K257" s="237"/>
      <c r="L257" s="237"/>
      <c r="M257" s="237"/>
      <c r="N257" s="237"/>
      <c r="O257" s="237"/>
      <c r="P257" s="237"/>
      <c r="Q257" s="237"/>
      <c r="R257" s="238" t="str">
        <f t="shared" si="34"/>
        <v/>
      </c>
      <c r="X257" s="392" t="str">
        <f>CONCATENATE(C255,"_",E257)</f>
        <v>Zugänge_insgesamt</v>
      </c>
    </row>
    <row r="258" spans="1:24" x14ac:dyDescent="0.2">
      <c r="A258" s="440"/>
      <c r="B258" s="443"/>
      <c r="C258" s="447"/>
      <c r="D258" s="449"/>
      <c r="E258" s="234" t="s">
        <v>767</v>
      </c>
      <c r="F258" s="237"/>
      <c r="G258" s="237"/>
      <c r="H258" s="237"/>
      <c r="I258" s="237"/>
      <c r="J258" s="237"/>
      <c r="K258" s="237"/>
      <c r="L258" s="237"/>
      <c r="M258" s="237"/>
      <c r="N258" s="237"/>
      <c r="O258" s="237"/>
      <c r="P258" s="237"/>
      <c r="Q258" s="237"/>
      <c r="R258" s="238" t="str">
        <f t="shared" si="34"/>
        <v/>
      </c>
      <c r="X258" s="392" t="str">
        <f>CONCATENATE(C255,"_",E258)</f>
        <v>Zugänge_… davon Einspeisezählpunkte</v>
      </c>
    </row>
    <row r="259" spans="1:24" x14ac:dyDescent="0.2">
      <c r="A259" s="440"/>
      <c r="B259" s="443"/>
      <c r="C259" s="445" t="s">
        <v>765</v>
      </c>
      <c r="D259" s="445" t="s">
        <v>282</v>
      </c>
      <c r="E259" s="189" t="s">
        <v>766</v>
      </c>
      <c r="F259" s="237"/>
      <c r="G259" s="237"/>
      <c r="H259" s="237"/>
      <c r="I259" s="237"/>
      <c r="J259" s="237"/>
      <c r="K259" s="237"/>
      <c r="L259" s="237"/>
      <c r="M259" s="237"/>
      <c r="N259" s="237"/>
      <c r="O259" s="237"/>
      <c r="P259" s="237"/>
      <c r="Q259" s="237"/>
      <c r="R259" s="238" t="str">
        <f t="shared" si="34"/>
        <v/>
      </c>
      <c r="X259" s="392" t="str">
        <f>CONCATENATE(C259,"_",E259)</f>
        <v>Abgänge_insgesamt</v>
      </c>
    </row>
    <row r="260" spans="1:24" x14ac:dyDescent="0.2">
      <c r="A260" s="440"/>
      <c r="B260" s="443"/>
      <c r="C260" s="446"/>
      <c r="D260" s="448"/>
      <c r="E260" s="234" t="s">
        <v>767</v>
      </c>
      <c r="F260" s="237"/>
      <c r="G260" s="237"/>
      <c r="H260" s="237"/>
      <c r="I260" s="237"/>
      <c r="J260" s="237"/>
      <c r="K260" s="237"/>
      <c r="L260" s="237"/>
      <c r="M260" s="237"/>
      <c r="N260" s="237"/>
      <c r="O260" s="237"/>
      <c r="P260" s="237"/>
      <c r="Q260" s="237"/>
      <c r="R260" s="238" t="str">
        <f t="shared" si="34"/>
        <v/>
      </c>
      <c r="X260" s="392" t="str">
        <f>CONCATENATE(C259,"_",E260)</f>
        <v>Abgänge_… davon Einspeisezählpunkte</v>
      </c>
    </row>
    <row r="261" spans="1:24" x14ac:dyDescent="0.2">
      <c r="A261" s="440"/>
      <c r="B261" s="443"/>
      <c r="C261" s="446"/>
      <c r="D261" s="445" t="s">
        <v>512</v>
      </c>
      <c r="E261" s="189" t="s">
        <v>766</v>
      </c>
      <c r="F261" s="235"/>
      <c r="G261" s="235"/>
      <c r="H261" s="235"/>
      <c r="I261" s="235"/>
      <c r="J261" s="235"/>
      <c r="K261" s="235"/>
      <c r="L261" s="235"/>
      <c r="M261" s="235"/>
      <c r="N261" s="235"/>
      <c r="O261" s="235"/>
      <c r="P261" s="235"/>
      <c r="Q261" s="235"/>
      <c r="R261" s="236" t="str">
        <f t="shared" si="34"/>
        <v/>
      </c>
      <c r="X261" s="392" t="str">
        <f>CONCATENATE(C259,"_",E261)</f>
        <v>Abgänge_insgesamt</v>
      </c>
    </row>
    <row r="262" spans="1:24" x14ac:dyDescent="0.2">
      <c r="A262" s="441"/>
      <c r="B262" s="444"/>
      <c r="C262" s="447"/>
      <c r="D262" s="449"/>
      <c r="E262" s="234" t="s">
        <v>767</v>
      </c>
      <c r="F262" s="233"/>
      <c r="G262" s="233"/>
      <c r="H262" s="233"/>
      <c r="I262" s="233"/>
      <c r="J262" s="233"/>
      <c r="K262" s="233"/>
      <c r="L262" s="233"/>
      <c r="M262" s="233"/>
      <c r="N262" s="233"/>
      <c r="O262" s="233"/>
      <c r="P262" s="233"/>
      <c r="Q262" s="233"/>
      <c r="R262" s="230" t="str">
        <f t="shared" si="34"/>
        <v/>
      </c>
      <c r="X262" s="392" t="str">
        <f>CONCATENATE(C259,"_",E262)</f>
        <v>Abgänge_… davon Einspeisezählpunkte</v>
      </c>
    </row>
    <row r="263" spans="1:24" x14ac:dyDescent="0.2">
      <c r="A263" s="439"/>
      <c r="B263" s="442" t="str">
        <f>IF(A263&lt;&gt;"",IFERROR(VLOOKUP(A263,L!$J$11:$K$260,2,FALSE),"Eingabeart wurde geändert"),"")</f>
        <v/>
      </c>
      <c r="C263" s="445" t="s">
        <v>764</v>
      </c>
      <c r="D263" s="445" t="s">
        <v>282</v>
      </c>
      <c r="E263" s="189" t="s">
        <v>766</v>
      </c>
      <c r="F263" s="232"/>
      <c r="G263" s="232"/>
      <c r="H263" s="232"/>
      <c r="I263" s="232"/>
      <c r="J263" s="232"/>
      <c r="K263" s="232"/>
      <c r="L263" s="232"/>
      <c r="M263" s="232"/>
      <c r="N263" s="232"/>
      <c r="O263" s="232"/>
      <c r="P263" s="232"/>
      <c r="Q263" s="232"/>
      <c r="R263" s="190" t="str">
        <f>IF(SUM(F263:Q263)&gt;0,SUM(F263:Q263),"")</f>
        <v/>
      </c>
      <c r="X263" s="392" t="str">
        <f>CONCATENATE(C263,"_",E263)</f>
        <v>Zugänge_insgesamt</v>
      </c>
    </row>
    <row r="264" spans="1:24" x14ac:dyDescent="0.2">
      <c r="A264" s="440"/>
      <c r="B264" s="443"/>
      <c r="C264" s="446"/>
      <c r="D264" s="448"/>
      <c r="E264" s="234" t="s">
        <v>767</v>
      </c>
      <c r="F264" s="237"/>
      <c r="G264" s="237"/>
      <c r="H264" s="237"/>
      <c r="I264" s="237"/>
      <c r="J264" s="237"/>
      <c r="K264" s="237"/>
      <c r="L264" s="237"/>
      <c r="M264" s="237"/>
      <c r="N264" s="237"/>
      <c r="O264" s="237"/>
      <c r="P264" s="237"/>
      <c r="Q264" s="237"/>
      <c r="R264" s="238" t="str">
        <f t="shared" ref="R264:R270" si="35">IF(SUM(F264:Q264)&gt;0,SUM(F264:Q264),"")</f>
        <v/>
      </c>
      <c r="X264" s="392" t="str">
        <f>CONCATENATE(C263,"_",E264)</f>
        <v>Zugänge_… davon Einspeisezählpunkte</v>
      </c>
    </row>
    <row r="265" spans="1:24" x14ac:dyDescent="0.2">
      <c r="A265" s="440"/>
      <c r="B265" s="443"/>
      <c r="C265" s="446"/>
      <c r="D265" s="445" t="s">
        <v>512</v>
      </c>
      <c r="E265" s="189" t="s">
        <v>766</v>
      </c>
      <c r="F265" s="237"/>
      <c r="G265" s="237"/>
      <c r="H265" s="237"/>
      <c r="I265" s="237"/>
      <c r="J265" s="237"/>
      <c r="K265" s="237"/>
      <c r="L265" s="237"/>
      <c r="M265" s="237"/>
      <c r="N265" s="237"/>
      <c r="O265" s="237"/>
      <c r="P265" s="237"/>
      <c r="Q265" s="237"/>
      <c r="R265" s="238" t="str">
        <f t="shared" si="35"/>
        <v/>
      </c>
      <c r="X265" s="392" t="str">
        <f>CONCATENATE(C263,"_",E265)</f>
        <v>Zugänge_insgesamt</v>
      </c>
    </row>
    <row r="266" spans="1:24" x14ac:dyDescent="0.2">
      <c r="A266" s="440"/>
      <c r="B266" s="443"/>
      <c r="C266" s="447"/>
      <c r="D266" s="449"/>
      <c r="E266" s="234" t="s">
        <v>767</v>
      </c>
      <c r="F266" s="237"/>
      <c r="G266" s="237"/>
      <c r="H266" s="237"/>
      <c r="I266" s="237"/>
      <c r="J266" s="237"/>
      <c r="K266" s="237"/>
      <c r="L266" s="237"/>
      <c r="M266" s="237"/>
      <c r="N266" s="237"/>
      <c r="O266" s="237"/>
      <c r="P266" s="237"/>
      <c r="Q266" s="237"/>
      <c r="R266" s="238" t="str">
        <f t="shared" si="35"/>
        <v/>
      </c>
      <c r="X266" s="392" t="str">
        <f>CONCATENATE(C263,"_",E266)</f>
        <v>Zugänge_… davon Einspeisezählpunkte</v>
      </c>
    </row>
    <row r="267" spans="1:24" x14ac:dyDescent="0.2">
      <c r="A267" s="440"/>
      <c r="B267" s="443"/>
      <c r="C267" s="445" t="s">
        <v>765</v>
      </c>
      <c r="D267" s="445" t="s">
        <v>282</v>
      </c>
      <c r="E267" s="189" t="s">
        <v>766</v>
      </c>
      <c r="F267" s="237"/>
      <c r="G267" s="237"/>
      <c r="H267" s="237"/>
      <c r="I267" s="237"/>
      <c r="J267" s="237"/>
      <c r="K267" s="237"/>
      <c r="L267" s="237"/>
      <c r="M267" s="237"/>
      <c r="N267" s="237"/>
      <c r="O267" s="237"/>
      <c r="P267" s="237"/>
      <c r="Q267" s="237"/>
      <c r="R267" s="238" t="str">
        <f t="shared" si="35"/>
        <v/>
      </c>
      <c r="X267" s="392" t="str">
        <f>CONCATENATE(C267,"_",E267)</f>
        <v>Abgänge_insgesamt</v>
      </c>
    </row>
    <row r="268" spans="1:24" x14ac:dyDescent="0.2">
      <c r="A268" s="440"/>
      <c r="B268" s="443"/>
      <c r="C268" s="446"/>
      <c r="D268" s="448"/>
      <c r="E268" s="234" t="s">
        <v>767</v>
      </c>
      <c r="F268" s="237"/>
      <c r="G268" s="237"/>
      <c r="H268" s="237"/>
      <c r="I268" s="237"/>
      <c r="J268" s="237"/>
      <c r="K268" s="237"/>
      <c r="L268" s="237"/>
      <c r="M268" s="237"/>
      <c r="N268" s="237"/>
      <c r="O268" s="237"/>
      <c r="P268" s="237"/>
      <c r="Q268" s="237"/>
      <c r="R268" s="238" t="str">
        <f t="shared" si="35"/>
        <v/>
      </c>
      <c r="X268" s="392" t="str">
        <f>CONCATENATE(C267,"_",E268)</f>
        <v>Abgänge_… davon Einspeisezählpunkte</v>
      </c>
    </row>
    <row r="269" spans="1:24" x14ac:dyDescent="0.2">
      <c r="A269" s="440"/>
      <c r="B269" s="443"/>
      <c r="C269" s="446"/>
      <c r="D269" s="445" t="s">
        <v>512</v>
      </c>
      <c r="E269" s="189" t="s">
        <v>766</v>
      </c>
      <c r="F269" s="235"/>
      <c r="G269" s="235"/>
      <c r="H269" s="235"/>
      <c r="I269" s="235"/>
      <c r="J269" s="235"/>
      <c r="K269" s="235"/>
      <c r="L269" s="235"/>
      <c r="M269" s="235"/>
      <c r="N269" s="235"/>
      <c r="O269" s="235"/>
      <c r="P269" s="235"/>
      <c r="Q269" s="235"/>
      <c r="R269" s="236" t="str">
        <f t="shared" si="35"/>
        <v/>
      </c>
      <c r="X269" s="392" t="str">
        <f>CONCATENATE(C267,"_",E269)</f>
        <v>Abgänge_insgesamt</v>
      </c>
    </row>
    <row r="270" spans="1:24" x14ac:dyDescent="0.2">
      <c r="A270" s="441"/>
      <c r="B270" s="444"/>
      <c r="C270" s="447"/>
      <c r="D270" s="449"/>
      <c r="E270" s="234" t="s">
        <v>767</v>
      </c>
      <c r="F270" s="233"/>
      <c r="G270" s="233"/>
      <c r="H270" s="233"/>
      <c r="I270" s="233"/>
      <c r="J270" s="233"/>
      <c r="K270" s="233"/>
      <c r="L270" s="233"/>
      <c r="M270" s="233"/>
      <c r="N270" s="233"/>
      <c r="O270" s="233"/>
      <c r="P270" s="233"/>
      <c r="Q270" s="233"/>
      <c r="R270" s="230" t="str">
        <f t="shared" si="35"/>
        <v/>
      </c>
      <c r="X270" s="392" t="str">
        <f>CONCATENATE(C267,"_",E270)</f>
        <v>Abgänge_… davon Einspeisezählpunkte</v>
      </c>
    </row>
    <row r="271" spans="1:24" x14ac:dyDescent="0.2">
      <c r="A271" s="439"/>
      <c r="B271" s="442" t="str">
        <f>IF(A271&lt;&gt;"",IFERROR(VLOOKUP(A271,L!$J$11:$K$260,2,FALSE),"Eingabeart wurde geändert"),"")</f>
        <v/>
      </c>
      <c r="C271" s="445" t="s">
        <v>764</v>
      </c>
      <c r="D271" s="445" t="s">
        <v>282</v>
      </c>
      <c r="E271" s="189" t="s">
        <v>766</v>
      </c>
      <c r="F271" s="232"/>
      <c r="G271" s="232"/>
      <c r="H271" s="232"/>
      <c r="I271" s="232"/>
      <c r="J271" s="232"/>
      <c r="K271" s="232"/>
      <c r="L271" s="232"/>
      <c r="M271" s="232"/>
      <c r="N271" s="232"/>
      <c r="O271" s="232"/>
      <c r="P271" s="232"/>
      <c r="Q271" s="232"/>
      <c r="R271" s="190" t="str">
        <f>IF(SUM(F271:Q271)&gt;0,SUM(F271:Q271),"")</f>
        <v/>
      </c>
      <c r="X271" s="392" t="str">
        <f>CONCATENATE(C271,"_",E271)</f>
        <v>Zugänge_insgesamt</v>
      </c>
    </row>
    <row r="272" spans="1:24" x14ac:dyDescent="0.2">
      <c r="A272" s="440"/>
      <c r="B272" s="443"/>
      <c r="C272" s="446"/>
      <c r="D272" s="448"/>
      <c r="E272" s="234" t="s">
        <v>767</v>
      </c>
      <c r="F272" s="237"/>
      <c r="G272" s="237"/>
      <c r="H272" s="237"/>
      <c r="I272" s="237"/>
      <c r="J272" s="237"/>
      <c r="K272" s="237"/>
      <c r="L272" s="237"/>
      <c r="M272" s="237"/>
      <c r="N272" s="237"/>
      <c r="O272" s="237"/>
      <c r="P272" s="237"/>
      <c r="Q272" s="237"/>
      <c r="R272" s="238" t="str">
        <f t="shared" ref="R272:R278" si="36">IF(SUM(F272:Q272)&gt;0,SUM(F272:Q272),"")</f>
        <v/>
      </c>
      <c r="X272" s="392" t="str">
        <f>CONCATENATE(C271,"_",E272)</f>
        <v>Zugänge_… davon Einspeisezählpunkte</v>
      </c>
    </row>
    <row r="273" spans="1:24" x14ac:dyDescent="0.2">
      <c r="A273" s="440"/>
      <c r="B273" s="443"/>
      <c r="C273" s="446"/>
      <c r="D273" s="445" t="s">
        <v>512</v>
      </c>
      <c r="E273" s="189" t="s">
        <v>766</v>
      </c>
      <c r="F273" s="237"/>
      <c r="G273" s="237"/>
      <c r="H273" s="237"/>
      <c r="I273" s="237"/>
      <c r="J273" s="237"/>
      <c r="K273" s="237"/>
      <c r="L273" s="237"/>
      <c r="M273" s="237"/>
      <c r="N273" s="237"/>
      <c r="O273" s="237"/>
      <c r="P273" s="237"/>
      <c r="Q273" s="237"/>
      <c r="R273" s="238" t="str">
        <f t="shared" si="36"/>
        <v/>
      </c>
      <c r="X273" s="392" t="str">
        <f>CONCATENATE(C271,"_",E273)</f>
        <v>Zugänge_insgesamt</v>
      </c>
    </row>
    <row r="274" spans="1:24" x14ac:dyDescent="0.2">
      <c r="A274" s="440"/>
      <c r="B274" s="443"/>
      <c r="C274" s="447"/>
      <c r="D274" s="449"/>
      <c r="E274" s="234" t="s">
        <v>767</v>
      </c>
      <c r="F274" s="237"/>
      <c r="G274" s="237"/>
      <c r="H274" s="237"/>
      <c r="I274" s="237"/>
      <c r="J274" s="237"/>
      <c r="K274" s="237"/>
      <c r="L274" s="237"/>
      <c r="M274" s="237"/>
      <c r="N274" s="237"/>
      <c r="O274" s="237"/>
      <c r="P274" s="237"/>
      <c r="Q274" s="237"/>
      <c r="R274" s="238" t="str">
        <f t="shared" si="36"/>
        <v/>
      </c>
      <c r="X274" s="392" t="str">
        <f>CONCATENATE(C271,"_",E274)</f>
        <v>Zugänge_… davon Einspeisezählpunkte</v>
      </c>
    </row>
    <row r="275" spans="1:24" x14ac:dyDescent="0.2">
      <c r="A275" s="440"/>
      <c r="B275" s="443"/>
      <c r="C275" s="445" t="s">
        <v>765</v>
      </c>
      <c r="D275" s="445" t="s">
        <v>282</v>
      </c>
      <c r="E275" s="189" t="s">
        <v>766</v>
      </c>
      <c r="F275" s="237"/>
      <c r="G275" s="237"/>
      <c r="H275" s="237"/>
      <c r="I275" s="237"/>
      <c r="J275" s="237"/>
      <c r="K275" s="237"/>
      <c r="L275" s="237"/>
      <c r="M275" s="237"/>
      <c r="N275" s="237"/>
      <c r="O275" s="237"/>
      <c r="P275" s="237"/>
      <c r="Q275" s="237"/>
      <c r="R275" s="238" t="str">
        <f t="shared" si="36"/>
        <v/>
      </c>
      <c r="X275" s="392" t="str">
        <f>CONCATENATE(C275,"_",E275)</f>
        <v>Abgänge_insgesamt</v>
      </c>
    </row>
    <row r="276" spans="1:24" x14ac:dyDescent="0.2">
      <c r="A276" s="440"/>
      <c r="B276" s="443"/>
      <c r="C276" s="446"/>
      <c r="D276" s="448"/>
      <c r="E276" s="234" t="s">
        <v>767</v>
      </c>
      <c r="F276" s="237"/>
      <c r="G276" s="237"/>
      <c r="H276" s="237"/>
      <c r="I276" s="237"/>
      <c r="J276" s="237"/>
      <c r="K276" s="237"/>
      <c r="L276" s="237"/>
      <c r="M276" s="237"/>
      <c r="N276" s="237"/>
      <c r="O276" s="237"/>
      <c r="P276" s="237"/>
      <c r="Q276" s="237"/>
      <c r="R276" s="238" t="str">
        <f t="shared" si="36"/>
        <v/>
      </c>
      <c r="X276" s="392" t="str">
        <f>CONCATENATE(C275,"_",E276)</f>
        <v>Abgänge_… davon Einspeisezählpunkte</v>
      </c>
    </row>
    <row r="277" spans="1:24" x14ac:dyDescent="0.2">
      <c r="A277" s="440"/>
      <c r="B277" s="443"/>
      <c r="C277" s="446"/>
      <c r="D277" s="445" t="s">
        <v>512</v>
      </c>
      <c r="E277" s="189" t="s">
        <v>766</v>
      </c>
      <c r="F277" s="235"/>
      <c r="G277" s="235"/>
      <c r="H277" s="235"/>
      <c r="I277" s="235"/>
      <c r="J277" s="235"/>
      <c r="K277" s="235"/>
      <c r="L277" s="235"/>
      <c r="M277" s="235"/>
      <c r="N277" s="235"/>
      <c r="O277" s="235"/>
      <c r="P277" s="235"/>
      <c r="Q277" s="235"/>
      <c r="R277" s="236" t="str">
        <f t="shared" si="36"/>
        <v/>
      </c>
      <c r="X277" s="392" t="str">
        <f>CONCATENATE(C275,"_",E277)</f>
        <v>Abgänge_insgesamt</v>
      </c>
    </row>
    <row r="278" spans="1:24" x14ac:dyDescent="0.2">
      <c r="A278" s="441"/>
      <c r="B278" s="444"/>
      <c r="C278" s="447"/>
      <c r="D278" s="449"/>
      <c r="E278" s="234" t="s">
        <v>767</v>
      </c>
      <c r="F278" s="233"/>
      <c r="G278" s="233"/>
      <c r="H278" s="233"/>
      <c r="I278" s="233"/>
      <c r="J278" s="233"/>
      <c r="K278" s="233"/>
      <c r="L278" s="233"/>
      <c r="M278" s="233"/>
      <c r="N278" s="233"/>
      <c r="O278" s="233"/>
      <c r="P278" s="233"/>
      <c r="Q278" s="233"/>
      <c r="R278" s="230" t="str">
        <f t="shared" si="36"/>
        <v/>
      </c>
      <c r="X278" s="392" t="str">
        <f>CONCATENATE(C275,"_",E278)</f>
        <v>Abgänge_… davon Einspeisezählpunkte</v>
      </c>
    </row>
    <row r="279" spans="1:24" x14ac:dyDescent="0.2">
      <c r="A279" s="439"/>
      <c r="B279" s="442" t="str">
        <f>IF(A279&lt;&gt;"",IFERROR(VLOOKUP(A279,L!$J$11:$K$260,2,FALSE),"Eingabeart wurde geändert"),"")</f>
        <v/>
      </c>
      <c r="C279" s="445" t="s">
        <v>764</v>
      </c>
      <c r="D279" s="445" t="s">
        <v>282</v>
      </c>
      <c r="E279" s="189" t="s">
        <v>766</v>
      </c>
      <c r="F279" s="232"/>
      <c r="G279" s="232"/>
      <c r="H279" s="232"/>
      <c r="I279" s="232"/>
      <c r="J279" s="232"/>
      <c r="K279" s="232"/>
      <c r="L279" s="232"/>
      <c r="M279" s="232"/>
      <c r="N279" s="232"/>
      <c r="O279" s="232"/>
      <c r="P279" s="232"/>
      <c r="Q279" s="232"/>
      <c r="R279" s="190" t="str">
        <f>IF(SUM(F279:Q279)&gt;0,SUM(F279:Q279),"")</f>
        <v/>
      </c>
      <c r="X279" s="392" t="str">
        <f>CONCATENATE(C279,"_",E279)</f>
        <v>Zugänge_insgesamt</v>
      </c>
    </row>
    <row r="280" spans="1:24" x14ac:dyDescent="0.2">
      <c r="A280" s="440"/>
      <c r="B280" s="443"/>
      <c r="C280" s="446"/>
      <c r="D280" s="448"/>
      <c r="E280" s="234" t="s">
        <v>767</v>
      </c>
      <c r="F280" s="237"/>
      <c r="G280" s="237"/>
      <c r="H280" s="237"/>
      <c r="I280" s="237"/>
      <c r="J280" s="237"/>
      <c r="K280" s="237"/>
      <c r="L280" s="237"/>
      <c r="M280" s="237"/>
      <c r="N280" s="237"/>
      <c r="O280" s="237"/>
      <c r="P280" s="237"/>
      <c r="Q280" s="237"/>
      <c r="R280" s="238" t="str">
        <f t="shared" ref="R280:R286" si="37">IF(SUM(F280:Q280)&gt;0,SUM(F280:Q280),"")</f>
        <v/>
      </c>
      <c r="X280" s="392" t="str">
        <f>CONCATENATE(C279,"_",E280)</f>
        <v>Zugänge_… davon Einspeisezählpunkte</v>
      </c>
    </row>
    <row r="281" spans="1:24" x14ac:dyDescent="0.2">
      <c r="A281" s="440"/>
      <c r="B281" s="443"/>
      <c r="C281" s="446"/>
      <c r="D281" s="445" t="s">
        <v>512</v>
      </c>
      <c r="E281" s="189" t="s">
        <v>766</v>
      </c>
      <c r="F281" s="237"/>
      <c r="G281" s="237"/>
      <c r="H281" s="237"/>
      <c r="I281" s="237"/>
      <c r="J281" s="237"/>
      <c r="K281" s="237"/>
      <c r="L281" s="237"/>
      <c r="M281" s="237"/>
      <c r="N281" s="237"/>
      <c r="O281" s="237"/>
      <c r="P281" s="237"/>
      <c r="Q281" s="237"/>
      <c r="R281" s="238" t="str">
        <f t="shared" si="37"/>
        <v/>
      </c>
      <c r="X281" s="392" t="str">
        <f>CONCATENATE(C279,"_",E281)</f>
        <v>Zugänge_insgesamt</v>
      </c>
    </row>
    <row r="282" spans="1:24" x14ac:dyDescent="0.2">
      <c r="A282" s="440"/>
      <c r="B282" s="443"/>
      <c r="C282" s="447"/>
      <c r="D282" s="449"/>
      <c r="E282" s="234" t="s">
        <v>767</v>
      </c>
      <c r="F282" s="237"/>
      <c r="G282" s="237"/>
      <c r="H282" s="237"/>
      <c r="I282" s="237"/>
      <c r="J282" s="237"/>
      <c r="K282" s="237"/>
      <c r="L282" s="237"/>
      <c r="M282" s="237"/>
      <c r="N282" s="237"/>
      <c r="O282" s="237"/>
      <c r="P282" s="237"/>
      <c r="Q282" s="237"/>
      <c r="R282" s="238" t="str">
        <f t="shared" si="37"/>
        <v/>
      </c>
      <c r="X282" s="392" t="str">
        <f>CONCATENATE(C279,"_",E282)</f>
        <v>Zugänge_… davon Einspeisezählpunkte</v>
      </c>
    </row>
    <row r="283" spans="1:24" x14ac:dyDescent="0.2">
      <c r="A283" s="440"/>
      <c r="B283" s="443"/>
      <c r="C283" s="445" t="s">
        <v>765</v>
      </c>
      <c r="D283" s="445" t="s">
        <v>282</v>
      </c>
      <c r="E283" s="189" t="s">
        <v>766</v>
      </c>
      <c r="F283" s="237"/>
      <c r="G283" s="237"/>
      <c r="H283" s="237"/>
      <c r="I283" s="237"/>
      <c r="J283" s="237"/>
      <c r="K283" s="237"/>
      <c r="L283" s="237"/>
      <c r="M283" s="237"/>
      <c r="N283" s="237"/>
      <c r="O283" s="237"/>
      <c r="P283" s="237"/>
      <c r="Q283" s="237"/>
      <c r="R283" s="238" t="str">
        <f t="shared" si="37"/>
        <v/>
      </c>
      <c r="X283" s="392" t="str">
        <f>CONCATENATE(C283,"_",E283)</f>
        <v>Abgänge_insgesamt</v>
      </c>
    </row>
    <row r="284" spans="1:24" x14ac:dyDescent="0.2">
      <c r="A284" s="440"/>
      <c r="B284" s="443"/>
      <c r="C284" s="446"/>
      <c r="D284" s="448"/>
      <c r="E284" s="234" t="s">
        <v>767</v>
      </c>
      <c r="F284" s="237"/>
      <c r="G284" s="237"/>
      <c r="H284" s="237"/>
      <c r="I284" s="237"/>
      <c r="J284" s="237"/>
      <c r="K284" s="237"/>
      <c r="L284" s="237"/>
      <c r="M284" s="237"/>
      <c r="N284" s="237"/>
      <c r="O284" s="237"/>
      <c r="P284" s="237"/>
      <c r="Q284" s="237"/>
      <c r="R284" s="238" t="str">
        <f t="shared" si="37"/>
        <v/>
      </c>
      <c r="X284" s="392" t="str">
        <f>CONCATENATE(C283,"_",E284)</f>
        <v>Abgänge_… davon Einspeisezählpunkte</v>
      </c>
    </row>
    <row r="285" spans="1:24" x14ac:dyDescent="0.2">
      <c r="A285" s="440"/>
      <c r="B285" s="443"/>
      <c r="C285" s="446"/>
      <c r="D285" s="445" t="s">
        <v>512</v>
      </c>
      <c r="E285" s="189" t="s">
        <v>766</v>
      </c>
      <c r="F285" s="235"/>
      <c r="G285" s="235"/>
      <c r="H285" s="235"/>
      <c r="I285" s="235"/>
      <c r="J285" s="235"/>
      <c r="K285" s="235"/>
      <c r="L285" s="235"/>
      <c r="M285" s="235"/>
      <c r="N285" s="235"/>
      <c r="O285" s="235"/>
      <c r="P285" s="235"/>
      <c r="Q285" s="235"/>
      <c r="R285" s="236" t="str">
        <f t="shared" si="37"/>
        <v/>
      </c>
      <c r="X285" s="392" t="str">
        <f>CONCATENATE(C283,"_",E285)</f>
        <v>Abgänge_insgesamt</v>
      </c>
    </row>
    <row r="286" spans="1:24" x14ac:dyDescent="0.2">
      <c r="A286" s="441"/>
      <c r="B286" s="444"/>
      <c r="C286" s="447"/>
      <c r="D286" s="449"/>
      <c r="E286" s="234" t="s">
        <v>767</v>
      </c>
      <c r="F286" s="233"/>
      <c r="G286" s="233"/>
      <c r="H286" s="233"/>
      <c r="I286" s="233"/>
      <c r="J286" s="233"/>
      <c r="K286" s="233"/>
      <c r="L286" s="233"/>
      <c r="M286" s="233"/>
      <c r="N286" s="233"/>
      <c r="O286" s="233"/>
      <c r="P286" s="233"/>
      <c r="Q286" s="233"/>
      <c r="R286" s="230" t="str">
        <f t="shared" si="37"/>
        <v/>
      </c>
      <c r="X286" s="392" t="str">
        <f>CONCATENATE(C283,"_",E286)</f>
        <v>Abgänge_… davon Einspeisezählpunkte</v>
      </c>
    </row>
    <row r="287" spans="1:24" x14ac:dyDescent="0.2">
      <c r="A287" s="439"/>
      <c r="B287" s="442" t="str">
        <f>IF(A287&lt;&gt;"",IFERROR(VLOOKUP(A287,L!$J$11:$K$260,2,FALSE),"Eingabeart wurde geändert"),"")</f>
        <v/>
      </c>
      <c r="C287" s="445" t="s">
        <v>764</v>
      </c>
      <c r="D287" s="445" t="s">
        <v>282</v>
      </c>
      <c r="E287" s="189" t="s">
        <v>766</v>
      </c>
      <c r="F287" s="232"/>
      <c r="G287" s="232"/>
      <c r="H287" s="232"/>
      <c r="I287" s="232"/>
      <c r="J287" s="232"/>
      <c r="K287" s="232"/>
      <c r="L287" s="232"/>
      <c r="M287" s="232"/>
      <c r="N287" s="232"/>
      <c r="O287" s="232"/>
      <c r="P287" s="232"/>
      <c r="Q287" s="232"/>
      <c r="R287" s="190" t="str">
        <f>IF(SUM(F287:Q287)&gt;0,SUM(F287:Q287),"")</f>
        <v/>
      </c>
      <c r="X287" s="392" t="str">
        <f>CONCATENATE(C287,"_",E287)</f>
        <v>Zugänge_insgesamt</v>
      </c>
    </row>
    <row r="288" spans="1:24" x14ac:dyDescent="0.2">
      <c r="A288" s="440"/>
      <c r="B288" s="443"/>
      <c r="C288" s="446"/>
      <c r="D288" s="448"/>
      <c r="E288" s="234" t="s">
        <v>767</v>
      </c>
      <c r="F288" s="237"/>
      <c r="G288" s="237"/>
      <c r="H288" s="237"/>
      <c r="I288" s="237"/>
      <c r="J288" s="237"/>
      <c r="K288" s="237"/>
      <c r="L288" s="237"/>
      <c r="M288" s="237"/>
      <c r="N288" s="237"/>
      <c r="O288" s="237"/>
      <c r="P288" s="237"/>
      <c r="Q288" s="237"/>
      <c r="R288" s="238" t="str">
        <f t="shared" ref="R288:R294" si="38">IF(SUM(F288:Q288)&gt;0,SUM(F288:Q288),"")</f>
        <v/>
      </c>
      <c r="X288" s="392" t="str">
        <f>CONCATENATE(C287,"_",E288)</f>
        <v>Zugänge_… davon Einspeisezählpunkte</v>
      </c>
    </row>
    <row r="289" spans="1:24" x14ac:dyDescent="0.2">
      <c r="A289" s="440"/>
      <c r="B289" s="443"/>
      <c r="C289" s="446"/>
      <c r="D289" s="445" t="s">
        <v>512</v>
      </c>
      <c r="E289" s="189" t="s">
        <v>766</v>
      </c>
      <c r="F289" s="237"/>
      <c r="G289" s="237"/>
      <c r="H289" s="237"/>
      <c r="I289" s="237"/>
      <c r="J289" s="237"/>
      <c r="K289" s="237"/>
      <c r="L289" s="237"/>
      <c r="M289" s="237"/>
      <c r="N289" s="237"/>
      <c r="O289" s="237"/>
      <c r="P289" s="237"/>
      <c r="Q289" s="237"/>
      <c r="R289" s="238" t="str">
        <f t="shared" si="38"/>
        <v/>
      </c>
      <c r="X289" s="392" t="str">
        <f>CONCATENATE(C287,"_",E289)</f>
        <v>Zugänge_insgesamt</v>
      </c>
    </row>
    <row r="290" spans="1:24" x14ac:dyDescent="0.2">
      <c r="A290" s="440"/>
      <c r="B290" s="443"/>
      <c r="C290" s="447"/>
      <c r="D290" s="449"/>
      <c r="E290" s="234" t="s">
        <v>767</v>
      </c>
      <c r="F290" s="237"/>
      <c r="G290" s="237"/>
      <c r="H290" s="237"/>
      <c r="I290" s="237"/>
      <c r="J290" s="237"/>
      <c r="K290" s="237"/>
      <c r="L290" s="237"/>
      <c r="M290" s="237"/>
      <c r="N290" s="237"/>
      <c r="O290" s="237"/>
      <c r="P290" s="237"/>
      <c r="Q290" s="237"/>
      <c r="R290" s="238" t="str">
        <f t="shared" si="38"/>
        <v/>
      </c>
      <c r="X290" s="392" t="str">
        <f>CONCATENATE(C287,"_",E290)</f>
        <v>Zugänge_… davon Einspeisezählpunkte</v>
      </c>
    </row>
    <row r="291" spans="1:24" x14ac:dyDescent="0.2">
      <c r="A291" s="440"/>
      <c r="B291" s="443"/>
      <c r="C291" s="445" t="s">
        <v>765</v>
      </c>
      <c r="D291" s="445" t="s">
        <v>282</v>
      </c>
      <c r="E291" s="189" t="s">
        <v>766</v>
      </c>
      <c r="F291" s="237"/>
      <c r="G291" s="237"/>
      <c r="H291" s="237"/>
      <c r="I291" s="237"/>
      <c r="J291" s="237"/>
      <c r="K291" s="237"/>
      <c r="L291" s="237"/>
      <c r="M291" s="237"/>
      <c r="N291" s="237"/>
      <c r="O291" s="237"/>
      <c r="P291" s="237"/>
      <c r="Q291" s="237"/>
      <c r="R291" s="238" t="str">
        <f t="shared" si="38"/>
        <v/>
      </c>
      <c r="X291" s="392" t="str">
        <f>CONCATENATE(C291,"_",E291)</f>
        <v>Abgänge_insgesamt</v>
      </c>
    </row>
    <row r="292" spans="1:24" x14ac:dyDescent="0.2">
      <c r="A292" s="440"/>
      <c r="B292" s="443"/>
      <c r="C292" s="446"/>
      <c r="D292" s="448"/>
      <c r="E292" s="234" t="s">
        <v>767</v>
      </c>
      <c r="F292" s="237"/>
      <c r="G292" s="237"/>
      <c r="H292" s="237"/>
      <c r="I292" s="237"/>
      <c r="J292" s="237"/>
      <c r="K292" s="237"/>
      <c r="L292" s="237"/>
      <c r="M292" s="237"/>
      <c r="N292" s="237"/>
      <c r="O292" s="237"/>
      <c r="P292" s="237"/>
      <c r="Q292" s="237"/>
      <c r="R292" s="238" t="str">
        <f t="shared" si="38"/>
        <v/>
      </c>
      <c r="X292" s="392" t="str">
        <f>CONCATENATE(C291,"_",E292)</f>
        <v>Abgänge_… davon Einspeisezählpunkte</v>
      </c>
    </row>
    <row r="293" spans="1:24" x14ac:dyDescent="0.2">
      <c r="A293" s="440"/>
      <c r="B293" s="443"/>
      <c r="C293" s="446"/>
      <c r="D293" s="445" t="s">
        <v>512</v>
      </c>
      <c r="E293" s="189" t="s">
        <v>766</v>
      </c>
      <c r="F293" s="235"/>
      <c r="G293" s="235"/>
      <c r="H293" s="235"/>
      <c r="I293" s="235"/>
      <c r="J293" s="235"/>
      <c r="K293" s="235"/>
      <c r="L293" s="235"/>
      <c r="M293" s="235"/>
      <c r="N293" s="235"/>
      <c r="O293" s="235"/>
      <c r="P293" s="235"/>
      <c r="Q293" s="235"/>
      <c r="R293" s="236" t="str">
        <f t="shared" si="38"/>
        <v/>
      </c>
      <c r="X293" s="392" t="str">
        <f>CONCATENATE(C291,"_",E293)</f>
        <v>Abgänge_insgesamt</v>
      </c>
    </row>
    <row r="294" spans="1:24" x14ac:dyDescent="0.2">
      <c r="A294" s="441"/>
      <c r="B294" s="444"/>
      <c r="C294" s="447"/>
      <c r="D294" s="449"/>
      <c r="E294" s="234" t="s">
        <v>767</v>
      </c>
      <c r="F294" s="233"/>
      <c r="G294" s="233"/>
      <c r="H294" s="233"/>
      <c r="I294" s="233"/>
      <c r="J294" s="233"/>
      <c r="K294" s="233"/>
      <c r="L294" s="233"/>
      <c r="M294" s="233"/>
      <c r="N294" s="233"/>
      <c r="O294" s="233"/>
      <c r="P294" s="233"/>
      <c r="Q294" s="233"/>
      <c r="R294" s="230" t="str">
        <f t="shared" si="38"/>
        <v/>
      </c>
      <c r="X294" s="392" t="str">
        <f>CONCATENATE(C291,"_",E294)</f>
        <v>Abgänge_… davon Einspeisezählpunkte</v>
      </c>
    </row>
    <row r="295" spans="1:24" x14ac:dyDescent="0.2">
      <c r="A295" s="439"/>
      <c r="B295" s="442" t="str">
        <f>IF(A295&lt;&gt;"",IFERROR(VLOOKUP(A295,L!$J$11:$K$260,2,FALSE),"Eingabeart wurde geändert"),"")</f>
        <v/>
      </c>
      <c r="C295" s="445" t="s">
        <v>764</v>
      </c>
      <c r="D295" s="445" t="s">
        <v>282</v>
      </c>
      <c r="E295" s="189" t="s">
        <v>766</v>
      </c>
      <c r="F295" s="232"/>
      <c r="G295" s="232"/>
      <c r="H295" s="232"/>
      <c r="I295" s="232"/>
      <c r="J295" s="232"/>
      <c r="K295" s="232"/>
      <c r="L295" s="232"/>
      <c r="M295" s="232"/>
      <c r="N295" s="232"/>
      <c r="O295" s="232"/>
      <c r="P295" s="232"/>
      <c r="Q295" s="232"/>
      <c r="R295" s="190" t="str">
        <f>IF(SUM(F295:Q295)&gt;0,SUM(F295:Q295),"")</f>
        <v/>
      </c>
      <c r="X295" s="392" t="str">
        <f>CONCATENATE(C295,"_",E295)</f>
        <v>Zugänge_insgesamt</v>
      </c>
    </row>
    <row r="296" spans="1:24" x14ac:dyDescent="0.2">
      <c r="A296" s="440"/>
      <c r="B296" s="443"/>
      <c r="C296" s="446"/>
      <c r="D296" s="448"/>
      <c r="E296" s="234" t="s">
        <v>767</v>
      </c>
      <c r="F296" s="237"/>
      <c r="G296" s="237"/>
      <c r="H296" s="237"/>
      <c r="I296" s="237"/>
      <c r="J296" s="237"/>
      <c r="K296" s="237"/>
      <c r="L296" s="237"/>
      <c r="M296" s="237"/>
      <c r="N296" s="237"/>
      <c r="O296" s="237"/>
      <c r="P296" s="237"/>
      <c r="Q296" s="237"/>
      <c r="R296" s="238" t="str">
        <f t="shared" ref="R296:R302" si="39">IF(SUM(F296:Q296)&gt;0,SUM(F296:Q296),"")</f>
        <v/>
      </c>
      <c r="X296" s="392" t="str">
        <f>CONCATENATE(C295,"_",E296)</f>
        <v>Zugänge_… davon Einspeisezählpunkte</v>
      </c>
    </row>
    <row r="297" spans="1:24" x14ac:dyDescent="0.2">
      <c r="A297" s="440"/>
      <c r="B297" s="443"/>
      <c r="C297" s="446"/>
      <c r="D297" s="445" t="s">
        <v>512</v>
      </c>
      <c r="E297" s="189" t="s">
        <v>766</v>
      </c>
      <c r="F297" s="237"/>
      <c r="G297" s="237"/>
      <c r="H297" s="237"/>
      <c r="I297" s="237"/>
      <c r="J297" s="237"/>
      <c r="K297" s="237"/>
      <c r="L297" s="237"/>
      <c r="M297" s="237"/>
      <c r="N297" s="237"/>
      <c r="O297" s="237"/>
      <c r="P297" s="237"/>
      <c r="Q297" s="237"/>
      <c r="R297" s="238" t="str">
        <f t="shared" si="39"/>
        <v/>
      </c>
      <c r="X297" s="392" t="str">
        <f>CONCATENATE(C295,"_",E297)</f>
        <v>Zugänge_insgesamt</v>
      </c>
    </row>
    <row r="298" spans="1:24" x14ac:dyDescent="0.2">
      <c r="A298" s="440"/>
      <c r="B298" s="443"/>
      <c r="C298" s="447"/>
      <c r="D298" s="449"/>
      <c r="E298" s="234" t="s">
        <v>767</v>
      </c>
      <c r="F298" s="237"/>
      <c r="G298" s="237"/>
      <c r="H298" s="237"/>
      <c r="I298" s="237"/>
      <c r="J298" s="237"/>
      <c r="K298" s="237"/>
      <c r="L298" s="237"/>
      <c r="M298" s="237"/>
      <c r="N298" s="237"/>
      <c r="O298" s="237"/>
      <c r="P298" s="237"/>
      <c r="Q298" s="237"/>
      <c r="R298" s="238" t="str">
        <f t="shared" si="39"/>
        <v/>
      </c>
      <c r="X298" s="392" t="str">
        <f>CONCATENATE(C295,"_",E298)</f>
        <v>Zugänge_… davon Einspeisezählpunkte</v>
      </c>
    </row>
    <row r="299" spans="1:24" x14ac:dyDescent="0.2">
      <c r="A299" s="440"/>
      <c r="B299" s="443"/>
      <c r="C299" s="445" t="s">
        <v>765</v>
      </c>
      <c r="D299" s="445" t="s">
        <v>282</v>
      </c>
      <c r="E299" s="189" t="s">
        <v>766</v>
      </c>
      <c r="F299" s="237"/>
      <c r="G299" s="237"/>
      <c r="H299" s="237"/>
      <c r="I299" s="237"/>
      <c r="J299" s="237"/>
      <c r="K299" s="237"/>
      <c r="L299" s="237"/>
      <c r="M299" s="237"/>
      <c r="N299" s="237"/>
      <c r="O299" s="237"/>
      <c r="P299" s="237"/>
      <c r="Q299" s="237"/>
      <c r="R299" s="238" t="str">
        <f t="shared" si="39"/>
        <v/>
      </c>
      <c r="X299" s="392" t="str">
        <f>CONCATENATE(C299,"_",E299)</f>
        <v>Abgänge_insgesamt</v>
      </c>
    </row>
    <row r="300" spans="1:24" x14ac:dyDescent="0.2">
      <c r="A300" s="440"/>
      <c r="B300" s="443"/>
      <c r="C300" s="446"/>
      <c r="D300" s="448"/>
      <c r="E300" s="234" t="s">
        <v>767</v>
      </c>
      <c r="F300" s="237"/>
      <c r="G300" s="237"/>
      <c r="H300" s="237"/>
      <c r="I300" s="237"/>
      <c r="J300" s="237"/>
      <c r="K300" s="237"/>
      <c r="L300" s="237"/>
      <c r="M300" s="237"/>
      <c r="N300" s="237"/>
      <c r="O300" s="237"/>
      <c r="P300" s="237"/>
      <c r="Q300" s="237"/>
      <c r="R300" s="238" t="str">
        <f t="shared" si="39"/>
        <v/>
      </c>
      <c r="X300" s="392" t="str">
        <f>CONCATENATE(C299,"_",E300)</f>
        <v>Abgänge_… davon Einspeisezählpunkte</v>
      </c>
    </row>
    <row r="301" spans="1:24" x14ac:dyDescent="0.2">
      <c r="A301" s="440"/>
      <c r="B301" s="443"/>
      <c r="C301" s="446"/>
      <c r="D301" s="445" t="s">
        <v>512</v>
      </c>
      <c r="E301" s="189" t="s">
        <v>766</v>
      </c>
      <c r="F301" s="235"/>
      <c r="G301" s="235"/>
      <c r="H301" s="235"/>
      <c r="I301" s="235"/>
      <c r="J301" s="235"/>
      <c r="K301" s="235"/>
      <c r="L301" s="235"/>
      <c r="M301" s="235"/>
      <c r="N301" s="235"/>
      <c r="O301" s="235"/>
      <c r="P301" s="235"/>
      <c r="Q301" s="235"/>
      <c r="R301" s="236" t="str">
        <f t="shared" si="39"/>
        <v/>
      </c>
      <c r="X301" s="392" t="str">
        <f>CONCATENATE(C299,"_",E301)</f>
        <v>Abgänge_insgesamt</v>
      </c>
    </row>
    <row r="302" spans="1:24" x14ac:dyDescent="0.2">
      <c r="A302" s="441"/>
      <c r="B302" s="444"/>
      <c r="C302" s="447"/>
      <c r="D302" s="449"/>
      <c r="E302" s="234" t="s">
        <v>767</v>
      </c>
      <c r="F302" s="233"/>
      <c r="G302" s="233"/>
      <c r="H302" s="233"/>
      <c r="I302" s="233"/>
      <c r="J302" s="233"/>
      <c r="K302" s="233"/>
      <c r="L302" s="233"/>
      <c r="M302" s="233"/>
      <c r="N302" s="233"/>
      <c r="O302" s="233"/>
      <c r="P302" s="233"/>
      <c r="Q302" s="233"/>
      <c r="R302" s="230" t="str">
        <f t="shared" si="39"/>
        <v/>
      </c>
      <c r="X302" s="392" t="str">
        <f>CONCATENATE(C299,"_",E302)</f>
        <v>Abgänge_… davon Einspeisezählpunkte</v>
      </c>
    </row>
    <row r="303" spans="1:24" x14ac:dyDescent="0.2">
      <c r="A303" s="439"/>
      <c r="B303" s="442" t="str">
        <f>IF(A303&lt;&gt;"",IFERROR(VLOOKUP(A303,L!$J$11:$K$260,2,FALSE),"Eingabeart wurde geändert"),"")</f>
        <v/>
      </c>
      <c r="C303" s="445" t="s">
        <v>764</v>
      </c>
      <c r="D303" s="445" t="s">
        <v>282</v>
      </c>
      <c r="E303" s="189" t="s">
        <v>766</v>
      </c>
      <c r="F303" s="232"/>
      <c r="G303" s="232"/>
      <c r="H303" s="232"/>
      <c r="I303" s="232"/>
      <c r="J303" s="232"/>
      <c r="K303" s="232"/>
      <c r="L303" s="232"/>
      <c r="M303" s="232"/>
      <c r="N303" s="232"/>
      <c r="O303" s="232"/>
      <c r="P303" s="232"/>
      <c r="Q303" s="232"/>
      <c r="R303" s="190" t="str">
        <f>IF(SUM(F303:Q303)&gt;0,SUM(F303:Q303),"")</f>
        <v/>
      </c>
      <c r="X303" s="392" t="str">
        <f>CONCATENATE(C303,"_",E303)</f>
        <v>Zugänge_insgesamt</v>
      </c>
    </row>
    <row r="304" spans="1:24" x14ac:dyDescent="0.2">
      <c r="A304" s="440"/>
      <c r="B304" s="443"/>
      <c r="C304" s="446"/>
      <c r="D304" s="448"/>
      <c r="E304" s="234" t="s">
        <v>767</v>
      </c>
      <c r="F304" s="237"/>
      <c r="G304" s="237"/>
      <c r="H304" s="237"/>
      <c r="I304" s="237"/>
      <c r="J304" s="237"/>
      <c r="K304" s="237"/>
      <c r="L304" s="237"/>
      <c r="M304" s="237"/>
      <c r="N304" s="237"/>
      <c r="O304" s="237"/>
      <c r="P304" s="237"/>
      <c r="Q304" s="237"/>
      <c r="R304" s="238" t="str">
        <f t="shared" ref="R304:R310" si="40">IF(SUM(F304:Q304)&gt;0,SUM(F304:Q304),"")</f>
        <v/>
      </c>
      <c r="X304" s="392" t="str">
        <f>CONCATENATE(C303,"_",E304)</f>
        <v>Zugänge_… davon Einspeisezählpunkte</v>
      </c>
    </row>
    <row r="305" spans="1:24" x14ac:dyDescent="0.2">
      <c r="A305" s="440"/>
      <c r="B305" s="443"/>
      <c r="C305" s="446"/>
      <c r="D305" s="445" t="s">
        <v>512</v>
      </c>
      <c r="E305" s="189" t="s">
        <v>766</v>
      </c>
      <c r="F305" s="237"/>
      <c r="G305" s="237"/>
      <c r="H305" s="237"/>
      <c r="I305" s="237"/>
      <c r="J305" s="237"/>
      <c r="K305" s="237"/>
      <c r="L305" s="237"/>
      <c r="M305" s="237"/>
      <c r="N305" s="237"/>
      <c r="O305" s="237"/>
      <c r="P305" s="237"/>
      <c r="Q305" s="237"/>
      <c r="R305" s="238" t="str">
        <f t="shared" si="40"/>
        <v/>
      </c>
      <c r="X305" s="392" t="str">
        <f>CONCATENATE(C303,"_",E305)</f>
        <v>Zugänge_insgesamt</v>
      </c>
    </row>
    <row r="306" spans="1:24" x14ac:dyDescent="0.2">
      <c r="A306" s="440"/>
      <c r="B306" s="443"/>
      <c r="C306" s="447"/>
      <c r="D306" s="449"/>
      <c r="E306" s="234" t="s">
        <v>767</v>
      </c>
      <c r="F306" s="237"/>
      <c r="G306" s="237"/>
      <c r="H306" s="237"/>
      <c r="I306" s="237"/>
      <c r="J306" s="237"/>
      <c r="K306" s="237"/>
      <c r="L306" s="237"/>
      <c r="M306" s="237"/>
      <c r="N306" s="237"/>
      <c r="O306" s="237"/>
      <c r="P306" s="237"/>
      <c r="Q306" s="237"/>
      <c r="R306" s="238" t="str">
        <f t="shared" si="40"/>
        <v/>
      </c>
      <c r="X306" s="392" t="str">
        <f>CONCATENATE(C303,"_",E306)</f>
        <v>Zugänge_… davon Einspeisezählpunkte</v>
      </c>
    </row>
    <row r="307" spans="1:24" x14ac:dyDescent="0.2">
      <c r="A307" s="440"/>
      <c r="B307" s="443"/>
      <c r="C307" s="445" t="s">
        <v>765</v>
      </c>
      <c r="D307" s="445" t="s">
        <v>282</v>
      </c>
      <c r="E307" s="189" t="s">
        <v>766</v>
      </c>
      <c r="F307" s="237"/>
      <c r="G307" s="237"/>
      <c r="H307" s="237"/>
      <c r="I307" s="237"/>
      <c r="J307" s="237"/>
      <c r="K307" s="237"/>
      <c r="L307" s="237"/>
      <c r="M307" s="237"/>
      <c r="N307" s="237"/>
      <c r="O307" s="237"/>
      <c r="P307" s="237"/>
      <c r="Q307" s="237"/>
      <c r="R307" s="238" t="str">
        <f t="shared" si="40"/>
        <v/>
      </c>
      <c r="X307" s="392" t="str">
        <f>CONCATENATE(C307,"_",E307)</f>
        <v>Abgänge_insgesamt</v>
      </c>
    </row>
    <row r="308" spans="1:24" x14ac:dyDescent="0.2">
      <c r="A308" s="440"/>
      <c r="B308" s="443"/>
      <c r="C308" s="446"/>
      <c r="D308" s="448"/>
      <c r="E308" s="234" t="s">
        <v>767</v>
      </c>
      <c r="F308" s="237"/>
      <c r="G308" s="237"/>
      <c r="H308" s="237"/>
      <c r="I308" s="237"/>
      <c r="J308" s="237"/>
      <c r="K308" s="237"/>
      <c r="L308" s="237"/>
      <c r="M308" s="237"/>
      <c r="N308" s="237"/>
      <c r="O308" s="237"/>
      <c r="P308" s="237"/>
      <c r="Q308" s="237"/>
      <c r="R308" s="238" t="str">
        <f t="shared" si="40"/>
        <v/>
      </c>
      <c r="X308" s="392" t="str">
        <f>CONCATENATE(C307,"_",E308)</f>
        <v>Abgänge_… davon Einspeisezählpunkte</v>
      </c>
    </row>
    <row r="309" spans="1:24" x14ac:dyDescent="0.2">
      <c r="A309" s="440"/>
      <c r="B309" s="443"/>
      <c r="C309" s="446"/>
      <c r="D309" s="445" t="s">
        <v>512</v>
      </c>
      <c r="E309" s="189" t="s">
        <v>766</v>
      </c>
      <c r="F309" s="235"/>
      <c r="G309" s="235"/>
      <c r="H309" s="235"/>
      <c r="I309" s="235"/>
      <c r="J309" s="235"/>
      <c r="K309" s="235"/>
      <c r="L309" s="235"/>
      <c r="M309" s="235"/>
      <c r="N309" s="235"/>
      <c r="O309" s="235"/>
      <c r="P309" s="235"/>
      <c r="Q309" s="235"/>
      <c r="R309" s="236" t="str">
        <f t="shared" si="40"/>
        <v/>
      </c>
      <c r="X309" s="392" t="str">
        <f>CONCATENATE(C307,"_",E309)</f>
        <v>Abgänge_insgesamt</v>
      </c>
    </row>
    <row r="310" spans="1:24" x14ac:dyDescent="0.2">
      <c r="A310" s="441"/>
      <c r="B310" s="444"/>
      <c r="C310" s="447"/>
      <c r="D310" s="449"/>
      <c r="E310" s="234" t="s">
        <v>767</v>
      </c>
      <c r="F310" s="233"/>
      <c r="G310" s="233"/>
      <c r="H310" s="233"/>
      <c r="I310" s="233"/>
      <c r="J310" s="233"/>
      <c r="K310" s="233"/>
      <c r="L310" s="233"/>
      <c r="M310" s="233"/>
      <c r="N310" s="233"/>
      <c r="O310" s="233"/>
      <c r="P310" s="233"/>
      <c r="Q310" s="233"/>
      <c r="R310" s="230" t="str">
        <f t="shared" si="40"/>
        <v/>
      </c>
      <c r="X310" s="392" t="str">
        <f>CONCATENATE(C307,"_",E310)</f>
        <v>Abgänge_… davon Einspeisezählpunkte</v>
      </c>
    </row>
    <row r="311" spans="1:24" x14ac:dyDescent="0.2">
      <c r="A311" s="439"/>
      <c r="B311" s="442" t="str">
        <f>IF(A311&lt;&gt;"",IFERROR(VLOOKUP(A311,L!$J$11:$K$260,2,FALSE),"Eingabeart wurde geändert"),"")</f>
        <v/>
      </c>
      <c r="C311" s="445" t="s">
        <v>764</v>
      </c>
      <c r="D311" s="445" t="s">
        <v>282</v>
      </c>
      <c r="E311" s="189" t="s">
        <v>766</v>
      </c>
      <c r="F311" s="232"/>
      <c r="G311" s="232"/>
      <c r="H311" s="232"/>
      <c r="I311" s="232"/>
      <c r="J311" s="232"/>
      <c r="K311" s="232"/>
      <c r="L311" s="232"/>
      <c r="M311" s="232"/>
      <c r="N311" s="232"/>
      <c r="O311" s="232"/>
      <c r="P311" s="232"/>
      <c r="Q311" s="232"/>
      <c r="R311" s="190" t="str">
        <f>IF(SUM(F311:Q311)&gt;0,SUM(F311:Q311),"")</f>
        <v/>
      </c>
      <c r="X311" s="392" t="str">
        <f>CONCATENATE(C311,"_",E311)</f>
        <v>Zugänge_insgesamt</v>
      </c>
    </row>
    <row r="312" spans="1:24" x14ac:dyDescent="0.2">
      <c r="A312" s="440"/>
      <c r="B312" s="443"/>
      <c r="C312" s="446"/>
      <c r="D312" s="448"/>
      <c r="E312" s="234" t="s">
        <v>767</v>
      </c>
      <c r="F312" s="237"/>
      <c r="G312" s="237"/>
      <c r="H312" s="237"/>
      <c r="I312" s="237"/>
      <c r="J312" s="237"/>
      <c r="K312" s="237"/>
      <c r="L312" s="237"/>
      <c r="M312" s="237"/>
      <c r="N312" s="237"/>
      <c r="O312" s="237"/>
      <c r="P312" s="237"/>
      <c r="Q312" s="237"/>
      <c r="R312" s="238" t="str">
        <f t="shared" ref="R312:R318" si="41">IF(SUM(F312:Q312)&gt;0,SUM(F312:Q312),"")</f>
        <v/>
      </c>
      <c r="X312" s="392" t="str">
        <f>CONCATENATE(C311,"_",E312)</f>
        <v>Zugänge_… davon Einspeisezählpunkte</v>
      </c>
    </row>
    <row r="313" spans="1:24" x14ac:dyDescent="0.2">
      <c r="A313" s="440"/>
      <c r="B313" s="443"/>
      <c r="C313" s="446"/>
      <c r="D313" s="445" t="s">
        <v>512</v>
      </c>
      <c r="E313" s="189" t="s">
        <v>766</v>
      </c>
      <c r="F313" s="237"/>
      <c r="G313" s="237"/>
      <c r="H313" s="237"/>
      <c r="I313" s="237"/>
      <c r="J313" s="237"/>
      <c r="K313" s="237"/>
      <c r="L313" s="237"/>
      <c r="M313" s="237"/>
      <c r="N313" s="237"/>
      <c r="O313" s="237"/>
      <c r="P313" s="237"/>
      <c r="Q313" s="237"/>
      <c r="R313" s="238" t="str">
        <f t="shared" si="41"/>
        <v/>
      </c>
      <c r="X313" s="392" t="str">
        <f>CONCATENATE(C311,"_",E313)</f>
        <v>Zugänge_insgesamt</v>
      </c>
    </row>
    <row r="314" spans="1:24" x14ac:dyDescent="0.2">
      <c r="A314" s="440"/>
      <c r="B314" s="443"/>
      <c r="C314" s="447"/>
      <c r="D314" s="449"/>
      <c r="E314" s="234" t="s">
        <v>767</v>
      </c>
      <c r="F314" s="237"/>
      <c r="G314" s="237"/>
      <c r="H314" s="237"/>
      <c r="I314" s="237"/>
      <c r="J314" s="237"/>
      <c r="K314" s="237"/>
      <c r="L314" s="237"/>
      <c r="M314" s="237"/>
      <c r="N314" s="237"/>
      <c r="O314" s="237"/>
      <c r="P314" s="237"/>
      <c r="Q314" s="237"/>
      <c r="R314" s="238" t="str">
        <f t="shared" si="41"/>
        <v/>
      </c>
      <c r="X314" s="392" t="str">
        <f>CONCATENATE(C311,"_",E314)</f>
        <v>Zugänge_… davon Einspeisezählpunkte</v>
      </c>
    </row>
    <row r="315" spans="1:24" x14ac:dyDescent="0.2">
      <c r="A315" s="440"/>
      <c r="B315" s="443"/>
      <c r="C315" s="445" t="s">
        <v>765</v>
      </c>
      <c r="D315" s="445" t="s">
        <v>282</v>
      </c>
      <c r="E315" s="189" t="s">
        <v>766</v>
      </c>
      <c r="F315" s="237"/>
      <c r="G315" s="237"/>
      <c r="H315" s="237"/>
      <c r="I315" s="237"/>
      <c r="J315" s="237"/>
      <c r="K315" s="237"/>
      <c r="L315" s="237"/>
      <c r="M315" s="237"/>
      <c r="N315" s="237"/>
      <c r="O315" s="237"/>
      <c r="P315" s="237"/>
      <c r="Q315" s="237"/>
      <c r="R315" s="238" t="str">
        <f t="shared" si="41"/>
        <v/>
      </c>
      <c r="X315" s="392" t="str">
        <f>CONCATENATE(C315,"_",E315)</f>
        <v>Abgänge_insgesamt</v>
      </c>
    </row>
    <row r="316" spans="1:24" x14ac:dyDescent="0.2">
      <c r="A316" s="440"/>
      <c r="B316" s="443"/>
      <c r="C316" s="446"/>
      <c r="D316" s="448"/>
      <c r="E316" s="234" t="s">
        <v>767</v>
      </c>
      <c r="F316" s="237"/>
      <c r="G316" s="237"/>
      <c r="H316" s="237"/>
      <c r="I316" s="237"/>
      <c r="J316" s="237"/>
      <c r="K316" s="237"/>
      <c r="L316" s="237"/>
      <c r="M316" s="237"/>
      <c r="N316" s="237"/>
      <c r="O316" s="237"/>
      <c r="P316" s="237"/>
      <c r="Q316" s="237"/>
      <c r="R316" s="238" t="str">
        <f t="shared" si="41"/>
        <v/>
      </c>
      <c r="X316" s="392" t="str">
        <f>CONCATENATE(C315,"_",E316)</f>
        <v>Abgänge_… davon Einspeisezählpunkte</v>
      </c>
    </row>
    <row r="317" spans="1:24" x14ac:dyDescent="0.2">
      <c r="A317" s="440"/>
      <c r="B317" s="443"/>
      <c r="C317" s="446"/>
      <c r="D317" s="445" t="s">
        <v>512</v>
      </c>
      <c r="E317" s="189" t="s">
        <v>766</v>
      </c>
      <c r="F317" s="235"/>
      <c r="G317" s="235"/>
      <c r="H317" s="235"/>
      <c r="I317" s="235"/>
      <c r="J317" s="235"/>
      <c r="K317" s="235"/>
      <c r="L317" s="235"/>
      <c r="M317" s="235"/>
      <c r="N317" s="235"/>
      <c r="O317" s="235"/>
      <c r="P317" s="235"/>
      <c r="Q317" s="235"/>
      <c r="R317" s="236" t="str">
        <f t="shared" si="41"/>
        <v/>
      </c>
      <c r="X317" s="392" t="str">
        <f>CONCATENATE(C315,"_",E317)</f>
        <v>Abgänge_insgesamt</v>
      </c>
    </row>
    <row r="318" spans="1:24" x14ac:dyDescent="0.2">
      <c r="A318" s="441"/>
      <c r="B318" s="444"/>
      <c r="C318" s="447"/>
      <c r="D318" s="449"/>
      <c r="E318" s="234" t="s">
        <v>767</v>
      </c>
      <c r="F318" s="233"/>
      <c r="G318" s="233"/>
      <c r="H318" s="233"/>
      <c r="I318" s="233"/>
      <c r="J318" s="233"/>
      <c r="K318" s="233"/>
      <c r="L318" s="233"/>
      <c r="M318" s="233"/>
      <c r="N318" s="233"/>
      <c r="O318" s="233"/>
      <c r="P318" s="233"/>
      <c r="Q318" s="233"/>
      <c r="R318" s="230" t="str">
        <f t="shared" si="41"/>
        <v/>
      </c>
      <c r="X318" s="392" t="str">
        <f>CONCATENATE(C315,"_",E318)</f>
        <v>Abgänge_… davon Einspeisezählpunkte</v>
      </c>
    </row>
    <row r="319" spans="1:24" x14ac:dyDescent="0.2">
      <c r="A319" s="439"/>
      <c r="B319" s="442" t="str">
        <f>IF(A319&lt;&gt;"",IFERROR(VLOOKUP(A319,L!$J$11:$K$260,2,FALSE),"Eingabeart wurde geändert"),"")</f>
        <v/>
      </c>
      <c r="C319" s="445" t="s">
        <v>764</v>
      </c>
      <c r="D319" s="445" t="s">
        <v>282</v>
      </c>
      <c r="E319" s="189" t="s">
        <v>766</v>
      </c>
      <c r="F319" s="232"/>
      <c r="G319" s="232"/>
      <c r="H319" s="232"/>
      <c r="I319" s="232"/>
      <c r="J319" s="232"/>
      <c r="K319" s="232"/>
      <c r="L319" s="232"/>
      <c r="M319" s="232"/>
      <c r="N319" s="232"/>
      <c r="O319" s="232"/>
      <c r="P319" s="232"/>
      <c r="Q319" s="232"/>
      <c r="R319" s="190" t="str">
        <f>IF(SUM(F319:Q319)&gt;0,SUM(F319:Q319),"")</f>
        <v/>
      </c>
      <c r="X319" s="392" t="str">
        <f>CONCATENATE(C319,"_",E319)</f>
        <v>Zugänge_insgesamt</v>
      </c>
    </row>
    <row r="320" spans="1:24" x14ac:dyDescent="0.2">
      <c r="A320" s="440"/>
      <c r="B320" s="443"/>
      <c r="C320" s="446"/>
      <c r="D320" s="448"/>
      <c r="E320" s="234" t="s">
        <v>767</v>
      </c>
      <c r="F320" s="237"/>
      <c r="G320" s="237"/>
      <c r="H320" s="237"/>
      <c r="I320" s="237"/>
      <c r="J320" s="237"/>
      <c r="K320" s="237"/>
      <c r="L320" s="237"/>
      <c r="M320" s="237"/>
      <c r="N320" s="237"/>
      <c r="O320" s="237"/>
      <c r="P320" s="237"/>
      <c r="Q320" s="237"/>
      <c r="R320" s="238" t="str">
        <f t="shared" ref="R320:R326" si="42">IF(SUM(F320:Q320)&gt;0,SUM(F320:Q320),"")</f>
        <v/>
      </c>
      <c r="X320" s="392" t="str">
        <f>CONCATENATE(C319,"_",E320)</f>
        <v>Zugänge_… davon Einspeisezählpunkte</v>
      </c>
    </row>
    <row r="321" spans="1:24" x14ac:dyDescent="0.2">
      <c r="A321" s="440"/>
      <c r="B321" s="443"/>
      <c r="C321" s="446"/>
      <c r="D321" s="445" t="s">
        <v>512</v>
      </c>
      <c r="E321" s="189" t="s">
        <v>766</v>
      </c>
      <c r="F321" s="237"/>
      <c r="G321" s="237"/>
      <c r="H321" s="237"/>
      <c r="I321" s="237"/>
      <c r="J321" s="237"/>
      <c r="K321" s="237"/>
      <c r="L321" s="237"/>
      <c r="M321" s="237"/>
      <c r="N321" s="237"/>
      <c r="O321" s="237"/>
      <c r="P321" s="237"/>
      <c r="Q321" s="237"/>
      <c r="R321" s="238" t="str">
        <f t="shared" si="42"/>
        <v/>
      </c>
      <c r="X321" s="392" t="str">
        <f>CONCATENATE(C319,"_",E321)</f>
        <v>Zugänge_insgesamt</v>
      </c>
    </row>
    <row r="322" spans="1:24" x14ac:dyDescent="0.2">
      <c r="A322" s="440"/>
      <c r="B322" s="443"/>
      <c r="C322" s="447"/>
      <c r="D322" s="449"/>
      <c r="E322" s="234" t="s">
        <v>767</v>
      </c>
      <c r="F322" s="237"/>
      <c r="G322" s="237"/>
      <c r="H322" s="237"/>
      <c r="I322" s="237"/>
      <c r="J322" s="237"/>
      <c r="K322" s="237"/>
      <c r="L322" s="237"/>
      <c r="M322" s="237"/>
      <c r="N322" s="237"/>
      <c r="O322" s="237"/>
      <c r="P322" s="237"/>
      <c r="Q322" s="237"/>
      <c r="R322" s="238" t="str">
        <f t="shared" si="42"/>
        <v/>
      </c>
      <c r="X322" s="392" t="str">
        <f>CONCATENATE(C319,"_",E322)</f>
        <v>Zugänge_… davon Einspeisezählpunkte</v>
      </c>
    </row>
    <row r="323" spans="1:24" x14ac:dyDescent="0.2">
      <c r="A323" s="440"/>
      <c r="B323" s="443"/>
      <c r="C323" s="445" t="s">
        <v>765</v>
      </c>
      <c r="D323" s="445" t="s">
        <v>282</v>
      </c>
      <c r="E323" s="189" t="s">
        <v>766</v>
      </c>
      <c r="F323" s="237"/>
      <c r="G323" s="237"/>
      <c r="H323" s="237"/>
      <c r="I323" s="237"/>
      <c r="J323" s="237"/>
      <c r="K323" s="237"/>
      <c r="L323" s="237"/>
      <c r="M323" s="237"/>
      <c r="N323" s="237"/>
      <c r="O323" s="237"/>
      <c r="P323" s="237"/>
      <c r="Q323" s="237"/>
      <c r="R323" s="238" t="str">
        <f t="shared" si="42"/>
        <v/>
      </c>
      <c r="X323" s="392" t="str">
        <f>CONCATENATE(C323,"_",E323)</f>
        <v>Abgänge_insgesamt</v>
      </c>
    </row>
    <row r="324" spans="1:24" x14ac:dyDescent="0.2">
      <c r="A324" s="440"/>
      <c r="B324" s="443"/>
      <c r="C324" s="446"/>
      <c r="D324" s="448"/>
      <c r="E324" s="234" t="s">
        <v>767</v>
      </c>
      <c r="F324" s="237"/>
      <c r="G324" s="237"/>
      <c r="H324" s="237"/>
      <c r="I324" s="237"/>
      <c r="J324" s="237"/>
      <c r="K324" s="237"/>
      <c r="L324" s="237"/>
      <c r="M324" s="237"/>
      <c r="N324" s="237"/>
      <c r="O324" s="237"/>
      <c r="P324" s="237"/>
      <c r="Q324" s="237"/>
      <c r="R324" s="238" t="str">
        <f t="shared" si="42"/>
        <v/>
      </c>
      <c r="X324" s="392" t="str">
        <f>CONCATENATE(C323,"_",E324)</f>
        <v>Abgänge_… davon Einspeisezählpunkte</v>
      </c>
    </row>
    <row r="325" spans="1:24" x14ac:dyDescent="0.2">
      <c r="A325" s="440"/>
      <c r="B325" s="443"/>
      <c r="C325" s="446"/>
      <c r="D325" s="445" t="s">
        <v>512</v>
      </c>
      <c r="E325" s="189" t="s">
        <v>766</v>
      </c>
      <c r="F325" s="235"/>
      <c r="G325" s="235"/>
      <c r="H325" s="235"/>
      <c r="I325" s="235"/>
      <c r="J325" s="235"/>
      <c r="K325" s="235"/>
      <c r="L325" s="235"/>
      <c r="M325" s="235"/>
      <c r="N325" s="235"/>
      <c r="O325" s="235"/>
      <c r="P325" s="235"/>
      <c r="Q325" s="235"/>
      <c r="R325" s="236" t="str">
        <f t="shared" si="42"/>
        <v/>
      </c>
      <c r="X325" s="392" t="str">
        <f>CONCATENATE(C323,"_",E325)</f>
        <v>Abgänge_insgesamt</v>
      </c>
    </row>
    <row r="326" spans="1:24" x14ac:dyDescent="0.2">
      <c r="A326" s="441"/>
      <c r="B326" s="444"/>
      <c r="C326" s="447"/>
      <c r="D326" s="449"/>
      <c r="E326" s="234" t="s">
        <v>767</v>
      </c>
      <c r="F326" s="233"/>
      <c r="G326" s="233"/>
      <c r="H326" s="233"/>
      <c r="I326" s="233"/>
      <c r="J326" s="233"/>
      <c r="K326" s="233"/>
      <c r="L326" s="233"/>
      <c r="M326" s="233"/>
      <c r="N326" s="233"/>
      <c r="O326" s="233"/>
      <c r="P326" s="233"/>
      <c r="Q326" s="233"/>
      <c r="R326" s="230" t="str">
        <f t="shared" si="42"/>
        <v/>
      </c>
      <c r="X326" s="392" t="str">
        <f>CONCATENATE(C323,"_",E326)</f>
        <v>Abgänge_… davon Einspeisezählpunkte</v>
      </c>
    </row>
    <row r="327" spans="1:24" x14ac:dyDescent="0.2">
      <c r="A327" s="439"/>
      <c r="B327" s="442" t="str">
        <f>IF(A327&lt;&gt;"",IFERROR(VLOOKUP(A327,L!$J$11:$K$260,2,FALSE),"Eingabeart wurde geändert"),"")</f>
        <v/>
      </c>
      <c r="C327" s="445" t="s">
        <v>764</v>
      </c>
      <c r="D327" s="445" t="s">
        <v>282</v>
      </c>
      <c r="E327" s="189" t="s">
        <v>766</v>
      </c>
      <c r="F327" s="232"/>
      <c r="G327" s="232"/>
      <c r="H327" s="232"/>
      <c r="I327" s="232"/>
      <c r="J327" s="232"/>
      <c r="K327" s="232"/>
      <c r="L327" s="232"/>
      <c r="M327" s="232"/>
      <c r="N327" s="232"/>
      <c r="O327" s="232"/>
      <c r="P327" s="232"/>
      <c r="Q327" s="232"/>
      <c r="R327" s="190" t="str">
        <f>IF(SUM(F327:Q327)&gt;0,SUM(F327:Q327),"")</f>
        <v/>
      </c>
      <c r="X327" s="392" t="str">
        <f>CONCATENATE(C327,"_",E327)</f>
        <v>Zugänge_insgesamt</v>
      </c>
    </row>
    <row r="328" spans="1:24" x14ac:dyDescent="0.2">
      <c r="A328" s="440"/>
      <c r="B328" s="443"/>
      <c r="C328" s="446"/>
      <c r="D328" s="448"/>
      <c r="E328" s="234" t="s">
        <v>767</v>
      </c>
      <c r="F328" s="237"/>
      <c r="G328" s="237"/>
      <c r="H328" s="237"/>
      <c r="I328" s="237"/>
      <c r="J328" s="237"/>
      <c r="K328" s="237"/>
      <c r="L328" s="237"/>
      <c r="M328" s="237"/>
      <c r="N328" s="237"/>
      <c r="O328" s="237"/>
      <c r="P328" s="237"/>
      <c r="Q328" s="237"/>
      <c r="R328" s="238" t="str">
        <f t="shared" ref="R328:R334" si="43">IF(SUM(F328:Q328)&gt;0,SUM(F328:Q328),"")</f>
        <v/>
      </c>
      <c r="X328" s="392" t="str">
        <f>CONCATENATE(C327,"_",E328)</f>
        <v>Zugänge_… davon Einspeisezählpunkte</v>
      </c>
    </row>
    <row r="329" spans="1:24" x14ac:dyDescent="0.2">
      <c r="A329" s="440"/>
      <c r="B329" s="443"/>
      <c r="C329" s="446"/>
      <c r="D329" s="445" t="s">
        <v>512</v>
      </c>
      <c r="E329" s="189" t="s">
        <v>766</v>
      </c>
      <c r="F329" s="237"/>
      <c r="G329" s="237"/>
      <c r="H329" s="237"/>
      <c r="I329" s="237"/>
      <c r="J329" s="237"/>
      <c r="K329" s="237"/>
      <c r="L329" s="237"/>
      <c r="M329" s="237"/>
      <c r="N329" s="237"/>
      <c r="O329" s="237"/>
      <c r="P329" s="237"/>
      <c r="Q329" s="237"/>
      <c r="R329" s="238" t="str">
        <f t="shared" si="43"/>
        <v/>
      </c>
      <c r="X329" s="392" t="str">
        <f>CONCATENATE(C327,"_",E329)</f>
        <v>Zugänge_insgesamt</v>
      </c>
    </row>
    <row r="330" spans="1:24" x14ac:dyDescent="0.2">
      <c r="A330" s="440"/>
      <c r="B330" s="443"/>
      <c r="C330" s="447"/>
      <c r="D330" s="449"/>
      <c r="E330" s="234" t="s">
        <v>767</v>
      </c>
      <c r="F330" s="237"/>
      <c r="G330" s="237"/>
      <c r="H330" s="237"/>
      <c r="I330" s="237"/>
      <c r="J330" s="237"/>
      <c r="K330" s="237"/>
      <c r="L330" s="237"/>
      <c r="M330" s="237"/>
      <c r="N330" s="237"/>
      <c r="O330" s="237"/>
      <c r="P330" s="237"/>
      <c r="Q330" s="237"/>
      <c r="R330" s="238" t="str">
        <f t="shared" si="43"/>
        <v/>
      </c>
      <c r="X330" s="392" t="str">
        <f>CONCATENATE(C327,"_",E330)</f>
        <v>Zugänge_… davon Einspeisezählpunkte</v>
      </c>
    </row>
    <row r="331" spans="1:24" x14ac:dyDescent="0.2">
      <c r="A331" s="440"/>
      <c r="B331" s="443"/>
      <c r="C331" s="445" t="s">
        <v>765</v>
      </c>
      <c r="D331" s="445" t="s">
        <v>282</v>
      </c>
      <c r="E331" s="189" t="s">
        <v>766</v>
      </c>
      <c r="F331" s="237"/>
      <c r="G331" s="237"/>
      <c r="H331" s="237"/>
      <c r="I331" s="237"/>
      <c r="J331" s="237"/>
      <c r="K331" s="237"/>
      <c r="L331" s="237"/>
      <c r="M331" s="237"/>
      <c r="N331" s="237"/>
      <c r="O331" s="237"/>
      <c r="P331" s="237"/>
      <c r="Q331" s="237"/>
      <c r="R331" s="238" t="str">
        <f t="shared" si="43"/>
        <v/>
      </c>
      <c r="X331" s="392" t="str">
        <f>CONCATENATE(C331,"_",E331)</f>
        <v>Abgänge_insgesamt</v>
      </c>
    </row>
    <row r="332" spans="1:24" x14ac:dyDescent="0.2">
      <c r="A332" s="440"/>
      <c r="B332" s="443"/>
      <c r="C332" s="446"/>
      <c r="D332" s="448"/>
      <c r="E332" s="234" t="s">
        <v>767</v>
      </c>
      <c r="F332" s="237"/>
      <c r="G332" s="237"/>
      <c r="H332" s="237"/>
      <c r="I332" s="237"/>
      <c r="J332" s="237"/>
      <c r="K332" s="237"/>
      <c r="L332" s="237"/>
      <c r="M332" s="237"/>
      <c r="N332" s="237"/>
      <c r="O332" s="237"/>
      <c r="P332" s="237"/>
      <c r="Q332" s="237"/>
      <c r="R332" s="238" t="str">
        <f t="shared" si="43"/>
        <v/>
      </c>
      <c r="X332" s="392" t="str">
        <f>CONCATENATE(C331,"_",E332)</f>
        <v>Abgänge_… davon Einspeisezählpunkte</v>
      </c>
    </row>
    <row r="333" spans="1:24" x14ac:dyDescent="0.2">
      <c r="A333" s="440"/>
      <c r="B333" s="443"/>
      <c r="C333" s="446"/>
      <c r="D333" s="445" t="s">
        <v>512</v>
      </c>
      <c r="E333" s="189" t="s">
        <v>766</v>
      </c>
      <c r="F333" s="235"/>
      <c r="G333" s="235"/>
      <c r="H333" s="235"/>
      <c r="I333" s="235"/>
      <c r="J333" s="235"/>
      <c r="K333" s="235"/>
      <c r="L333" s="235"/>
      <c r="M333" s="235"/>
      <c r="N333" s="235"/>
      <c r="O333" s="235"/>
      <c r="P333" s="235"/>
      <c r="Q333" s="235"/>
      <c r="R333" s="236" t="str">
        <f t="shared" si="43"/>
        <v/>
      </c>
      <c r="X333" s="392" t="str">
        <f>CONCATENATE(C331,"_",E333)</f>
        <v>Abgänge_insgesamt</v>
      </c>
    </row>
    <row r="334" spans="1:24" x14ac:dyDescent="0.2">
      <c r="A334" s="441"/>
      <c r="B334" s="444"/>
      <c r="C334" s="447"/>
      <c r="D334" s="449"/>
      <c r="E334" s="234" t="s">
        <v>767</v>
      </c>
      <c r="F334" s="233"/>
      <c r="G334" s="233"/>
      <c r="H334" s="233"/>
      <c r="I334" s="233"/>
      <c r="J334" s="233"/>
      <c r="K334" s="233"/>
      <c r="L334" s="233"/>
      <c r="M334" s="233"/>
      <c r="N334" s="233"/>
      <c r="O334" s="233"/>
      <c r="P334" s="233"/>
      <c r="Q334" s="233"/>
      <c r="R334" s="230" t="str">
        <f t="shared" si="43"/>
        <v/>
      </c>
      <c r="X334" s="392" t="str">
        <f>CONCATENATE(C331,"_",E334)</f>
        <v>Abgänge_… davon Einspeisezählpunkte</v>
      </c>
    </row>
    <row r="335" spans="1:24" x14ac:dyDescent="0.2">
      <c r="A335" s="439"/>
      <c r="B335" s="442" t="str">
        <f>IF(A335&lt;&gt;"",IFERROR(VLOOKUP(A335,L!$J$11:$K$260,2,FALSE),"Eingabeart wurde geändert"),"")</f>
        <v/>
      </c>
      <c r="C335" s="445" t="s">
        <v>764</v>
      </c>
      <c r="D335" s="445" t="s">
        <v>282</v>
      </c>
      <c r="E335" s="189" t="s">
        <v>766</v>
      </c>
      <c r="F335" s="232"/>
      <c r="G335" s="232"/>
      <c r="H335" s="232"/>
      <c r="I335" s="232"/>
      <c r="J335" s="232"/>
      <c r="K335" s="232"/>
      <c r="L335" s="232"/>
      <c r="M335" s="232"/>
      <c r="N335" s="232"/>
      <c r="O335" s="232"/>
      <c r="P335" s="232"/>
      <c r="Q335" s="232"/>
      <c r="R335" s="190" t="str">
        <f>IF(SUM(F335:Q335)&gt;0,SUM(F335:Q335),"")</f>
        <v/>
      </c>
      <c r="X335" s="392" t="str">
        <f>CONCATENATE(C335,"_",E335)</f>
        <v>Zugänge_insgesamt</v>
      </c>
    </row>
    <row r="336" spans="1:24" x14ac:dyDescent="0.2">
      <c r="A336" s="440"/>
      <c r="B336" s="443"/>
      <c r="C336" s="446"/>
      <c r="D336" s="448"/>
      <c r="E336" s="234" t="s">
        <v>767</v>
      </c>
      <c r="F336" s="237"/>
      <c r="G336" s="237"/>
      <c r="H336" s="237"/>
      <c r="I336" s="237"/>
      <c r="J336" s="237"/>
      <c r="K336" s="237"/>
      <c r="L336" s="237"/>
      <c r="M336" s="237"/>
      <c r="N336" s="237"/>
      <c r="O336" s="237"/>
      <c r="P336" s="237"/>
      <c r="Q336" s="237"/>
      <c r="R336" s="238" t="str">
        <f t="shared" ref="R336:R342" si="44">IF(SUM(F336:Q336)&gt;0,SUM(F336:Q336),"")</f>
        <v/>
      </c>
      <c r="X336" s="392" t="str">
        <f>CONCATENATE(C335,"_",E336)</f>
        <v>Zugänge_… davon Einspeisezählpunkte</v>
      </c>
    </row>
    <row r="337" spans="1:24" x14ac:dyDescent="0.2">
      <c r="A337" s="440"/>
      <c r="B337" s="443"/>
      <c r="C337" s="446"/>
      <c r="D337" s="445" t="s">
        <v>512</v>
      </c>
      <c r="E337" s="189" t="s">
        <v>766</v>
      </c>
      <c r="F337" s="237"/>
      <c r="G337" s="237"/>
      <c r="H337" s="237"/>
      <c r="I337" s="237"/>
      <c r="J337" s="237"/>
      <c r="K337" s="237"/>
      <c r="L337" s="237"/>
      <c r="M337" s="237"/>
      <c r="N337" s="237"/>
      <c r="O337" s="237"/>
      <c r="P337" s="237"/>
      <c r="Q337" s="237"/>
      <c r="R337" s="238" t="str">
        <f t="shared" si="44"/>
        <v/>
      </c>
      <c r="X337" s="392" t="str">
        <f>CONCATENATE(C335,"_",E337)</f>
        <v>Zugänge_insgesamt</v>
      </c>
    </row>
    <row r="338" spans="1:24" x14ac:dyDescent="0.2">
      <c r="A338" s="440"/>
      <c r="B338" s="443"/>
      <c r="C338" s="447"/>
      <c r="D338" s="449"/>
      <c r="E338" s="234" t="s">
        <v>767</v>
      </c>
      <c r="F338" s="237"/>
      <c r="G338" s="237"/>
      <c r="H338" s="237"/>
      <c r="I338" s="237"/>
      <c r="J338" s="237"/>
      <c r="K338" s="237"/>
      <c r="L338" s="237"/>
      <c r="M338" s="237"/>
      <c r="N338" s="237"/>
      <c r="O338" s="237"/>
      <c r="P338" s="237"/>
      <c r="Q338" s="237"/>
      <c r="R338" s="238" t="str">
        <f t="shared" si="44"/>
        <v/>
      </c>
      <c r="X338" s="392" t="str">
        <f>CONCATENATE(C335,"_",E338)</f>
        <v>Zugänge_… davon Einspeisezählpunkte</v>
      </c>
    </row>
    <row r="339" spans="1:24" x14ac:dyDescent="0.2">
      <c r="A339" s="440"/>
      <c r="B339" s="443"/>
      <c r="C339" s="445" t="s">
        <v>765</v>
      </c>
      <c r="D339" s="445" t="s">
        <v>282</v>
      </c>
      <c r="E339" s="189" t="s">
        <v>766</v>
      </c>
      <c r="F339" s="237"/>
      <c r="G339" s="237"/>
      <c r="H339" s="237"/>
      <c r="I339" s="237"/>
      <c r="J339" s="237"/>
      <c r="K339" s="237"/>
      <c r="L339" s="237"/>
      <c r="M339" s="237"/>
      <c r="N339" s="237"/>
      <c r="O339" s="237"/>
      <c r="P339" s="237"/>
      <c r="Q339" s="237"/>
      <c r="R339" s="238" t="str">
        <f t="shared" si="44"/>
        <v/>
      </c>
      <c r="X339" s="392" t="str">
        <f>CONCATENATE(C339,"_",E339)</f>
        <v>Abgänge_insgesamt</v>
      </c>
    </row>
    <row r="340" spans="1:24" x14ac:dyDescent="0.2">
      <c r="A340" s="440"/>
      <c r="B340" s="443"/>
      <c r="C340" s="446"/>
      <c r="D340" s="448"/>
      <c r="E340" s="234" t="s">
        <v>767</v>
      </c>
      <c r="F340" s="237"/>
      <c r="G340" s="237"/>
      <c r="H340" s="237"/>
      <c r="I340" s="237"/>
      <c r="J340" s="237"/>
      <c r="K340" s="237"/>
      <c r="L340" s="237"/>
      <c r="M340" s="237"/>
      <c r="N340" s="237"/>
      <c r="O340" s="237"/>
      <c r="P340" s="237"/>
      <c r="Q340" s="237"/>
      <c r="R340" s="238" t="str">
        <f t="shared" si="44"/>
        <v/>
      </c>
      <c r="X340" s="392" t="str">
        <f>CONCATENATE(C339,"_",E340)</f>
        <v>Abgänge_… davon Einspeisezählpunkte</v>
      </c>
    </row>
    <row r="341" spans="1:24" x14ac:dyDescent="0.2">
      <c r="A341" s="440"/>
      <c r="B341" s="443"/>
      <c r="C341" s="446"/>
      <c r="D341" s="445" t="s">
        <v>512</v>
      </c>
      <c r="E341" s="189" t="s">
        <v>766</v>
      </c>
      <c r="F341" s="235"/>
      <c r="G341" s="235"/>
      <c r="H341" s="235"/>
      <c r="I341" s="235"/>
      <c r="J341" s="235"/>
      <c r="K341" s="235"/>
      <c r="L341" s="235"/>
      <c r="M341" s="235"/>
      <c r="N341" s="235"/>
      <c r="O341" s="235"/>
      <c r="P341" s="235"/>
      <c r="Q341" s="235"/>
      <c r="R341" s="236" t="str">
        <f t="shared" si="44"/>
        <v/>
      </c>
      <c r="X341" s="392" t="str">
        <f>CONCATENATE(C339,"_",E341)</f>
        <v>Abgänge_insgesamt</v>
      </c>
    </row>
    <row r="342" spans="1:24" x14ac:dyDescent="0.2">
      <c r="A342" s="441"/>
      <c r="B342" s="444"/>
      <c r="C342" s="447"/>
      <c r="D342" s="449"/>
      <c r="E342" s="234" t="s">
        <v>767</v>
      </c>
      <c r="F342" s="233"/>
      <c r="G342" s="233"/>
      <c r="H342" s="233"/>
      <c r="I342" s="233"/>
      <c r="J342" s="233"/>
      <c r="K342" s="233"/>
      <c r="L342" s="233"/>
      <c r="M342" s="233"/>
      <c r="N342" s="233"/>
      <c r="O342" s="233"/>
      <c r="P342" s="233"/>
      <c r="Q342" s="233"/>
      <c r="R342" s="230" t="str">
        <f t="shared" si="44"/>
        <v/>
      </c>
      <c r="X342" s="392" t="str">
        <f>CONCATENATE(C339,"_",E342)</f>
        <v>Abgänge_… davon Einspeisezählpunkte</v>
      </c>
    </row>
    <row r="343" spans="1:24" x14ac:dyDescent="0.2">
      <c r="A343" s="439"/>
      <c r="B343" s="442" t="str">
        <f>IF(A343&lt;&gt;"",IFERROR(VLOOKUP(A343,L!$J$11:$K$260,2,FALSE),"Eingabeart wurde geändert"),"")</f>
        <v/>
      </c>
      <c r="C343" s="445" t="s">
        <v>764</v>
      </c>
      <c r="D343" s="445" t="s">
        <v>282</v>
      </c>
      <c r="E343" s="189" t="s">
        <v>766</v>
      </c>
      <c r="F343" s="232"/>
      <c r="G343" s="232"/>
      <c r="H343" s="232"/>
      <c r="I343" s="232"/>
      <c r="J343" s="232"/>
      <c r="K343" s="232"/>
      <c r="L343" s="232"/>
      <c r="M343" s="232"/>
      <c r="N343" s="232"/>
      <c r="O343" s="232"/>
      <c r="P343" s="232"/>
      <c r="Q343" s="232"/>
      <c r="R343" s="190" t="str">
        <f>IF(SUM(F343:Q343)&gt;0,SUM(F343:Q343),"")</f>
        <v/>
      </c>
      <c r="X343" s="392" t="str">
        <f>CONCATENATE(C343,"_",E343)</f>
        <v>Zugänge_insgesamt</v>
      </c>
    </row>
    <row r="344" spans="1:24" x14ac:dyDescent="0.2">
      <c r="A344" s="440"/>
      <c r="B344" s="443"/>
      <c r="C344" s="446"/>
      <c r="D344" s="448"/>
      <c r="E344" s="234" t="s">
        <v>767</v>
      </c>
      <c r="F344" s="237"/>
      <c r="G344" s="237"/>
      <c r="H344" s="237"/>
      <c r="I344" s="237"/>
      <c r="J344" s="237"/>
      <c r="K344" s="237"/>
      <c r="L344" s="237"/>
      <c r="M344" s="237"/>
      <c r="N344" s="237"/>
      <c r="O344" s="237"/>
      <c r="P344" s="237"/>
      <c r="Q344" s="237"/>
      <c r="R344" s="238" t="str">
        <f t="shared" ref="R344:R350" si="45">IF(SUM(F344:Q344)&gt;0,SUM(F344:Q344),"")</f>
        <v/>
      </c>
      <c r="X344" s="392" t="str">
        <f>CONCATENATE(C343,"_",E344)</f>
        <v>Zugänge_… davon Einspeisezählpunkte</v>
      </c>
    </row>
    <row r="345" spans="1:24" x14ac:dyDescent="0.2">
      <c r="A345" s="440"/>
      <c r="B345" s="443"/>
      <c r="C345" s="446"/>
      <c r="D345" s="445" t="s">
        <v>512</v>
      </c>
      <c r="E345" s="189" t="s">
        <v>766</v>
      </c>
      <c r="F345" s="237"/>
      <c r="G345" s="237"/>
      <c r="H345" s="237"/>
      <c r="I345" s="237"/>
      <c r="J345" s="237"/>
      <c r="K345" s="237"/>
      <c r="L345" s="237"/>
      <c r="M345" s="237"/>
      <c r="N345" s="237"/>
      <c r="O345" s="237"/>
      <c r="P345" s="237"/>
      <c r="Q345" s="237"/>
      <c r="R345" s="238" t="str">
        <f t="shared" si="45"/>
        <v/>
      </c>
      <c r="X345" s="392" t="str">
        <f>CONCATENATE(C343,"_",E345)</f>
        <v>Zugänge_insgesamt</v>
      </c>
    </row>
    <row r="346" spans="1:24" x14ac:dyDescent="0.2">
      <c r="A346" s="440"/>
      <c r="B346" s="443"/>
      <c r="C346" s="447"/>
      <c r="D346" s="449"/>
      <c r="E346" s="234" t="s">
        <v>767</v>
      </c>
      <c r="F346" s="237"/>
      <c r="G346" s="237"/>
      <c r="H346" s="237"/>
      <c r="I346" s="237"/>
      <c r="J346" s="237"/>
      <c r="K346" s="237"/>
      <c r="L346" s="237"/>
      <c r="M346" s="237"/>
      <c r="N346" s="237"/>
      <c r="O346" s="237"/>
      <c r="P346" s="237"/>
      <c r="Q346" s="237"/>
      <c r="R346" s="238" t="str">
        <f t="shared" si="45"/>
        <v/>
      </c>
      <c r="X346" s="392" t="str">
        <f>CONCATENATE(C343,"_",E346)</f>
        <v>Zugänge_… davon Einspeisezählpunkte</v>
      </c>
    </row>
    <row r="347" spans="1:24" x14ac:dyDescent="0.2">
      <c r="A347" s="440"/>
      <c r="B347" s="443"/>
      <c r="C347" s="445" t="s">
        <v>765</v>
      </c>
      <c r="D347" s="445" t="s">
        <v>282</v>
      </c>
      <c r="E347" s="189" t="s">
        <v>766</v>
      </c>
      <c r="F347" s="237"/>
      <c r="G347" s="237"/>
      <c r="H347" s="237"/>
      <c r="I347" s="237"/>
      <c r="J347" s="237"/>
      <c r="K347" s="237"/>
      <c r="L347" s="237"/>
      <c r="M347" s="237"/>
      <c r="N347" s="237"/>
      <c r="O347" s="237"/>
      <c r="P347" s="237"/>
      <c r="Q347" s="237"/>
      <c r="R347" s="238" t="str">
        <f t="shared" si="45"/>
        <v/>
      </c>
      <c r="X347" s="392" t="str">
        <f>CONCATENATE(C347,"_",E347)</f>
        <v>Abgänge_insgesamt</v>
      </c>
    </row>
    <row r="348" spans="1:24" x14ac:dyDescent="0.2">
      <c r="A348" s="440"/>
      <c r="B348" s="443"/>
      <c r="C348" s="446"/>
      <c r="D348" s="448"/>
      <c r="E348" s="234" t="s">
        <v>767</v>
      </c>
      <c r="F348" s="237"/>
      <c r="G348" s="237"/>
      <c r="H348" s="237"/>
      <c r="I348" s="237"/>
      <c r="J348" s="237"/>
      <c r="K348" s="237"/>
      <c r="L348" s="237"/>
      <c r="M348" s="237"/>
      <c r="N348" s="237"/>
      <c r="O348" s="237"/>
      <c r="P348" s="237"/>
      <c r="Q348" s="237"/>
      <c r="R348" s="238" t="str">
        <f t="shared" si="45"/>
        <v/>
      </c>
      <c r="X348" s="392" t="str">
        <f>CONCATENATE(C347,"_",E348)</f>
        <v>Abgänge_… davon Einspeisezählpunkte</v>
      </c>
    </row>
    <row r="349" spans="1:24" x14ac:dyDescent="0.2">
      <c r="A349" s="440"/>
      <c r="B349" s="443"/>
      <c r="C349" s="446"/>
      <c r="D349" s="445" t="s">
        <v>512</v>
      </c>
      <c r="E349" s="189" t="s">
        <v>766</v>
      </c>
      <c r="F349" s="235"/>
      <c r="G349" s="235"/>
      <c r="H349" s="235"/>
      <c r="I349" s="235"/>
      <c r="J349" s="235"/>
      <c r="K349" s="235"/>
      <c r="L349" s="235"/>
      <c r="M349" s="235"/>
      <c r="N349" s="235"/>
      <c r="O349" s="235"/>
      <c r="P349" s="235"/>
      <c r="Q349" s="235"/>
      <c r="R349" s="236" t="str">
        <f t="shared" si="45"/>
        <v/>
      </c>
      <c r="X349" s="392" t="str">
        <f>CONCATENATE(C347,"_",E349)</f>
        <v>Abgänge_insgesamt</v>
      </c>
    </row>
    <row r="350" spans="1:24" x14ac:dyDescent="0.2">
      <c r="A350" s="441"/>
      <c r="B350" s="444"/>
      <c r="C350" s="447"/>
      <c r="D350" s="449"/>
      <c r="E350" s="234" t="s">
        <v>767</v>
      </c>
      <c r="F350" s="233"/>
      <c r="G350" s="233"/>
      <c r="H350" s="233"/>
      <c r="I350" s="233"/>
      <c r="J350" s="233"/>
      <c r="K350" s="233"/>
      <c r="L350" s="233"/>
      <c r="M350" s="233"/>
      <c r="N350" s="233"/>
      <c r="O350" s="233"/>
      <c r="P350" s="233"/>
      <c r="Q350" s="233"/>
      <c r="R350" s="230" t="str">
        <f t="shared" si="45"/>
        <v/>
      </c>
      <c r="X350" s="392" t="str">
        <f>CONCATENATE(C347,"_",E350)</f>
        <v>Abgänge_… davon Einspeisezählpunkte</v>
      </c>
    </row>
    <row r="351" spans="1:24" x14ac:dyDescent="0.2">
      <c r="A351" s="439"/>
      <c r="B351" s="442" t="str">
        <f>IF(A351&lt;&gt;"",IFERROR(VLOOKUP(A351,L!$J$11:$K$260,2,FALSE),"Eingabeart wurde geändert"),"")</f>
        <v/>
      </c>
      <c r="C351" s="445" t="s">
        <v>764</v>
      </c>
      <c r="D351" s="445" t="s">
        <v>282</v>
      </c>
      <c r="E351" s="189" t="s">
        <v>766</v>
      </c>
      <c r="F351" s="232"/>
      <c r="G351" s="232"/>
      <c r="H351" s="232"/>
      <c r="I351" s="232"/>
      <c r="J351" s="232"/>
      <c r="K351" s="232"/>
      <c r="L351" s="232"/>
      <c r="M351" s="232"/>
      <c r="N351" s="232"/>
      <c r="O351" s="232"/>
      <c r="P351" s="232"/>
      <c r="Q351" s="232"/>
      <c r="R351" s="190" t="str">
        <f>IF(SUM(F351:Q351)&gt;0,SUM(F351:Q351),"")</f>
        <v/>
      </c>
      <c r="X351" s="392" t="str">
        <f>CONCATENATE(C351,"_",E351)</f>
        <v>Zugänge_insgesamt</v>
      </c>
    </row>
    <row r="352" spans="1:24" x14ac:dyDescent="0.2">
      <c r="A352" s="440"/>
      <c r="B352" s="443"/>
      <c r="C352" s="446"/>
      <c r="D352" s="448"/>
      <c r="E352" s="234" t="s">
        <v>767</v>
      </c>
      <c r="F352" s="237"/>
      <c r="G352" s="237"/>
      <c r="H352" s="237"/>
      <c r="I352" s="237"/>
      <c r="J352" s="237"/>
      <c r="K352" s="237"/>
      <c r="L352" s="237"/>
      <c r="M352" s="237"/>
      <c r="N352" s="237"/>
      <c r="O352" s="237"/>
      <c r="P352" s="237"/>
      <c r="Q352" s="237"/>
      <c r="R352" s="238" t="str">
        <f t="shared" ref="R352:R358" si="46">IF(SUM(F352:Q352)&gt;0,SUM(F352:Q352),"")</f>
        <v/>
      </c>
      <c r="X352" s="392" t="str">
        <f>CONCATENATE(C351,"_",E352)</f>
        <v>Zugänge_… davon Einspeisezählpunkte</v>
      </c>
    </row>
    <row r="353" spans="1:24" x14ac:dyDescent="0.2">
      <c r="A353" s="440"/>
      <c r="B353" s="443"/>
      <c r="C353" s="446"/>
      <c r="D353" s="445" t="s">
        <v>512</v>
      </c>
      <c r="E353" s="189" t="s">
        <v>766</v>
      </c>
      <c r="F353" s="237"/>
      <c r="G353" s="237"/>
      <c r="H353" s="237"/>
      <c r="I353" s="237"/>
      <c r="J353" s="237"/>
      <c r="K353" s="237"/>
      <c r="L353" s="237"/>
      <c r="M353" s="237"/>
      <c r="N353" s="237"/>
      <c r="O353" s="237"/>
      <c r="P353" s="237"/>
      <c r="Q353" s="237"/>
      <c r="R353" s="238" t="str">
        <f t="shared" si="46"/>
        <v/>
      </c>
      <c r="X353" s="392" t="str">
        <f>CONCATENATE(C351,"_",E353)</f>
        <v>Zugänge_insgesamt</v>
      </c>
    </row>
    <row r="354" spans="1:24" x14ac:dyDescent="0.2">
      <c r="A354" s="440"/>
      <c r="B354" s="443"/>
      <c r="C354" s="447"/>
      <c r="D354" s="449"/>
      <c r="E354" s="234" t="s">
        <v>767</v>
      </c>
      <c r="F354" s="237"/>
      <c r="G354" s="237"/>
      <c r="H354" s="237"/>
      <c r="I354" s="237"/>
      <c r="J354" s="237"/>
      <c r="K354" s="237"/>
      <c r="L354" s="237"/>
      <c r="M354" s="237"/>
      <c r="N354" s="237"/>
      <c r="O354" s="237"/>
      <c r="P354" s="237"/>
      <c r="Q354" s="237"/>
      <c r="R354" s="238" t="str">
        <f t="shared" si="46"/>
        <v/>
      </c>
      <c r="X354" s="392" t="str">
        <f>CONCATENATE(C351,"_",E354)</f>
        <v>Zugänge_… davon Einspeisezählpunkte</v>
      </c>
    </row>
    <row r="355" spans="1:24" x14ac:dyDescent="0.2">
      <c r="A355" s="440"/>
      <c r="B355" s="443"/>
      <c r="C355" s="445" t="s">
        <v>765</v>
      </c>
      <c r="D355" s="445" t="s">
        <v>282</v>
      </c>
      <c r="E355" s="189" t="s">
        <v>766</v>
      </c>
      <c r="F355" s="237"/>
      <c r="G355" s="237"/>
      <c r="H355" s="237"/>
      <c r="I355" s="237"/>
      <c r="J355" s="237"/>
      <c r="K355" s="237"/>
      <c r="L355" s="237"/>
      <c r="M355" s="237"/>
      <c r="N355" s="237"/>
      <c r="O355" s="237"/>
      <c r="P355" s="237"/>
      <c r="Q355" s="237"/>
      <c r="R355" s="238" t="str">
        <f t="shared" si="46"/>
        <v/>
      </c>
      <c r="X355" s="392" t="str">
        <f>CONCATENATE(C355,"_",E355)</f>
        <v>Abgänge_insgesamt</v>
      </c>
    </row>
    <row r="356" spans="1:24" x14ac:dyDescent="0.2">
      <c r="A356" s="440"/>
      <c r="B356" s="443"/>
      <c r="C356" s="446"/>
      <c r="D356" s="448"/>
      <c r="E356" s="234" t="s">
        <v>767</v>
      </c>
      <c r="F356" s="237"/>
      <c r="G356" s="237"/>
      <c r="H356" s="237"/>
      <c r="I356" s="237"/>
      <c r="J356" s="237"/>
      <c r="K356" s="237"/>
      <c r="L356" s="237"/>
      <c r="M356" s="237"/>
      <c r="N356" s="237"/>
      <c r="O356" s="237"/>
      <c r="P356" s="237"/>
      <c r="Q356" s="237"/>
      <c r="R356" s="238" t="str">
        <f t="shared" si="46"/>
        <v/>
      </c>
      <c r="X356" s="392" t="str">
        <f>CONCATENATE(C355,"_",E356)</f>
        <v>Abgänge_… davon Einspeisezählpunkte</v>
      </c>
    </row>
    <row r="357" spans="1:24" x14ac:dyDescent="0.2">
      <c r="A357" s="440"/>
      <c r="B357" s="443"/>
      <c r="C357" s="446"/>
      <c r="D357" s="445" t="s">
        <v>512</v>
      </c>
      <c r="E357" s="189" t="s">
        <v>766</v>
      </c>
      <c r="F357" s="235"/>
      <c r="G357" s="235"/>
      <c r="H357" s="235"/>
      <c r="I357" s="235"/>
      <c r="J357" s="235"/>
      <c r="K357" s="235"/>
      <c r="L357" s="235"/>
      <c r="M357" s="235"/>
      <c r="N357" s="235"/>
      <c r="O357" s="235"/>
      <c r="P357" s="235"/>
      <c r="Q357" s="235"/>
      <c r="R357" s="236" t="str">
        <f t="shared" si="46"/>
        <v/>
      </c>
      <c r="X357" s="392" t="str">
        <f>CONCATENATE(C355,"_",E357)</f>
        <v>Abgänge_insgesamt</v>
      </c>
    </row>
    <row r="358" spans="1:24" x14ac:dyDescent="0.2">
      <c r="A358" s="441"/>
      <c r="B358" s="444"/>
      <c r="C358" s="447"/>
      <c r="D358" s="449"/>
      <c r="E358" s="234" t="s">
        <v>767</v>
      </c>
      <c r="F358" s="233"/>
      <c r="G358" s="233"/>
      <c r="H358" s="233"/>
      <c r="I358" s="233"/>
      <c r="J358" s="233"/>
      <c r="K358" s="233"/>
      <c r="L358" s="233"/>
      <c r="M358" s="233"/>
      <c r="N358" s="233"/>
      <c r="O358" s="233"/>
      <c r="P358" s="233"/>
      <c r="Q358" s="233"/>
      <c r="R358" s="230" t="str">
        <f t="shared" si="46"/>
        <v/>
      </c>
      <c r="X358" s="392" t="str">
        <f>CONCATENATE(C355,"_",E358)</f>
        <v>Abgänge_… davon Einspeisezählpunkte</v>
      </c>
    </row>
    <row r="359" spans="1:24" x14ac:dyDescent="0.2">
      <c r="A359" s="439"/>
      <c r="B359" s="442" t="str">
        <f>IF(A359&lt;&gt;"",IFERROR(VLOOKUP(A359,L!$J$11:$K$260,2,FALSE),"Eingabeart wurde geändert"),"")</f>
        <v/>
      </c>
      <c r="C359" s="445" t="s">
        <v>764</v>
      </c>
      <c r="D359" s="445" t="s">
        <v>282</v>
      </c>
      <c r="E359" s="189" t="s">
        <v>766</v>
      </c>
      <c r="F359" s="232"/>
      <c r="G359" s="232"/>
      <c r="H359" s="232"/>
      <c r="I359" s="232"/>
      <c r="J359" s="232"/>
      <c r="K359" s="232"/>
      <c r="L359" s="232"/>
      <c r="M359" s="232"/>
      <c r="N359" s="232"/>
      <c r="O359" s="232"/>
      <c r="P359" s="232"/>
      <c r="Q359" s="232"/>
      <c r="R359" s="190" t="str">
        <f>IF(SUM(F359:Q359)&gt;0,SUM(F359:Q359),"")</f>
        <v/>
      </c>
      <c r="X359" s="392" t="str">
        <f>CONCATENATE(C359,"_",E359)</f>
        <v>Zugänge_insgesamt</v>
      </c>
    </row>
    <row r="360" spans="1:24" x14ac:dyDescent="0.2">
      <c r="A360" s="440"/>
      <c r="B360" s="443"/>
      <c r="C360" s="446"/>
      <c r="D360" s="448"/>
      <c r="E360" s="234" t="s">
        <v>767</v>
      </c>
      <c r="F360" s="237"/>
      <c r="G360" s="237"/>
      <c r="H360" s="237"/>
      <c r="I360" s="237"/>
      <c r="J360" s="237"/>
      <c r="K360" s="237"/>
      <c r="L360" s="237"/>
      <c r="M360" s="237"/>
      <c r="N360" s="237"/>
      <c r="O360" s="237"/>
      <c r="P360" s="237"/>
      <c r="Q360" s="237"/>
      <c r="R360" s="238" t="str">
        <f t="shared" ref="R360:R366" si="47">IF(SUM(F360:Q360)&gt;0,SUM(F360:Q360),"")</f>
        <v/>
      </c>
      <c r="X360" s="392" t="str">
        <f>CONCATENATE(C359,"_",E360)</f>
        <v>Zugänge_… davon Einspeisezählpunkte</v>
      </c>
    </row>
    <row r="361" spans="1:24" x14ac:dyDescent="0.2">
      <c r="A361" s="440"/>
      <c r="B361" s="443"/>
      <c r="C361" s="446"/>
      <c r="D361" s="445" t="s">
        <v>512</v>
      </c>
      <c r="E361" s="189" t="s">
        <v>766</v>
      </c>
      <c r="F361" s="237"/>
      <c r="G361" s="237"/>
      <c r="H361" s="237"/>
      <c r="I361" s="237"/>
      <c r="J361" s="237"/>
      <c r="K361" s="237"/>
      <c r="L361" s="237"/>
      <c r="M361" s="237"/>
      <c r="N361" s="237"/>
      <c r="O361" s="237"/>
      <c r="P361" s="237"/>
      <c r="Q361" s="237"/>
      <c r="R361" s="238" t="str">
        <f t="shared" si="47"/>
        <v/>
      </c>
      <c r="X361" s="392" t="str">
        <f>CONCATENATE(C359,"_",E361)</f>
        <v>Zugänge_insgesamt</v>
      </c>
    </row>
    <row r="362" spans="1:24" x14ac:dyDescent="0.2">
      <c r="A362" s="440"/>
      <c r="B362" s="443"/>
      <c r="C362" s="447"/>
      <c r="D362" s="449"/>
      <c r="E362" s="234" t="s">
        <v>767</v>
      </c>
      <c r="F362" s="237"/>
      <c r="G362" s="237"/>
      <c r="H362" s="237"/>
      <c r="I362" s="237"/>
      <c r="J362" s="237"/>
      <c r="K362" s="237"/>
      <c r="L362" s="237"/>
      <c r="M362" s="237"/>
      <c r="N362" s="237"/>
      <c r="O362" s="237"/>
      <c r="P362" s="237"/>
      <c r="Q362" s="237"/>
      <c r="R362" s="238" t="str">
        <f t="shared" si="47"/>
        <v/>
      </c>
      <c r="X362" s="392" t="str">
        <f>CONCATENATE(C359,"_",E362)</f>
        <v>Zugänge_… davon Einspeisezählpunkte</v>
      </c>
    </row>
    <row r="363" spans="1:24" x14ac:dyDescent="0.2">
      <c r="A363" s="440"/>
      <c r="B363" s="443"/>
      <c r="C363" s="445" t="s">
        <v>765</v>
      </c>
      <c r="D363" s="445" t="s">
        <v>282</v>
      </c>
      <c r="E363" s="189" t="s">
        <v>766</v>
      </c>
      <c r="F363" s="237"/>
      <c r="G363" s="237"/>
      <c r="H363" s="237"/>
      <c r="I363" s="237"/>
      <c r="J363" s="237"/>
      <c r="K363" s="237"/>
      <c r="L363" s="237"/>
      <c r="M363" s="237"/>
      <c r="N363" s="237"/>
      <c r="O363" s="237"/>
      <c r="P363" s="237"/>
      <c r="Q363" s="237"/>
      <c r="R363" s="238" t="str">
        <f t="shared" si="47"/>
        <v/>
      </c>
      <c r="X363" s="392" t="str">
        <f>CONCATENATE(C363,"_",E363)</f>
        <v>Abgänge_insgesamt</v>
      </c>
    </row>
    <row r="364" spans="1:24" x14ac:dyDescent="0.2">
      <c r="A364" s="440"/>
      <c r="B364" s="443"/>
      <c r="C364" s="446"/>
      <c r="D364" s="448"/>
      <c r="E364" s="234" t="s">
        <v>767</v>
      </c>
      <c r="F364" s="237"/>
      <c r="G364" s="237"/>
      <c r="H364" s="237"/>
      <c r="I364" s="237"/>
      <c r="J364" s="237"/>
      <c r="K364" s="237"/>
      <c r="L364" s="237"/>
      <c r="M364" s="237"/>
      <c r="N364" s="237"/>
      <c r="O364" s="237"/>
      <c r="P364" s="237"/>
      <c r="Q364" s="237"/>
      <c r="R364" s="238" t="str">
        <f t="shared" si="47"/>
        <v/>
      </c>
      <c r="X364" s="392" t="str">
        <f>CONCATENATE(C363,"_",E364)</f>
        <v>Abgänge_… davon Einspeisezählpunkte</v>
      </c>
    </row>
    <row r="365" spans="1:24" x14ac:dyDescent="0.2">
      <c r="A365" s="440"/>
      <c r="B365" s="443"/>
      <c r="C365" s="446"/>
      <c r="D365" s="445" t="s">
        <v>512</v>
      </c>
      <c r="E365" s="189" t="s">
        <v>766</v>
      </c>
      <c r="F365" s="235"/>
      <c r="G365" s="235"/>
      <c r="H365" s="235"/>
      <c r="I365" s="235"/>
      <c r="J365" s="235"/>
      <c r="K365" s="235"/>
      <c r="L365" s="235"/>
      <c r="M365" s="235"/>
      <c r="N365" s="235"/>
      <c r="O365" s="235"/>
      <c r="P365" s="235"/>
      <c r="Q365" s="235"/>
      <c r="R365" s="236" t="str">
        <f t="shared" si="47"/>
        <v/>
      </c>
      <c r="X365" s="392" t="str">
        <f>CONCATENATE(C363,"_",E365)</f>
        <v>Abgänge_insgesamt</v>
      </c>
    </row>
    <row r="366" spans="1:24" x14ac:dyDescent="0.2">
      <c r="A366" s="441"/>
      <c r="B366" s="444"/>
      <c r="C366" s="447"/>
      <c r="D366" s="449"/>
      <c r="E366" s="234" t="s">
        <v>767</v>
      </c>
      <c r="F366" s="233"/>
      <c r="G366" s="233"/>
      <c r="H366" s="233"/>
      <c r="I366" s="233"/>
      <c r="J366" s="233"/>
      <c r="K366" s="233"/>
      <c r="L366" s="233"/>
      <c r="M366" s="233"/>
      <c r="N366" s="233"/>
      <c r="O366" s="233"/>
      <c r="P366" s="233"/>
      <c r="Q366" s="233"/>
      <c r="R366" s="230" t="str">
        <f t="shared" si="47"/>
        <v/>
      </c>
      <c r="X366" s="392" t="str">
        <f>CONCATENATE(C363,"_",E366)</f>
        <v>Abgänge_… davon Einspeisezählpunkte</v>
      </c>
    </row>
    <row r="367" spans="1:24" x14ac:dyDescent="0.2">
      <c r="A367" s="439"/>
      <c r="B367" s="442" t="str">
        <f>IF(A367&lt;&gt;"",IFERROR(VLOOKUP(A367,L!$J$11:$K$260,2,FALSE),"Eingabeart wurde geändert"),"")</f>
        <v/>
      </c>
      <c r="C367" s="445" t="s">
        <v>764</v>
      </c>
      <c r="D367" s="445" t="s">
        <v>282</v>
      </c>
      <c r="E367" s="189" t="s">
        <v>766</v>
      </c>
      <c r="F367" s="232"/>
      <c r="G367" s="232"/>
      <c r="H367" s="232"/>
      <c r="I367" s="232"/>
      <c r="J367" s="232"/>
      <c r="K367" s="232"/>
      <c r="L367" s="232"/>
      <c r="M367" s="232"/>
      <c r="N367" s="232"/>
      <c r="O367" s="232"/>
      <c r="P367" s="232"/>
      <c r="Q367" s="232"/>
      <c r="R367" s="190" t="str">
        <f>IF(SUM(F367:Q367)&gt;0,SUM(F367:Q367),"")</f>
        <v/>
      </c>
      <c r="X367" s="392" t="str">
        <f>CONCATENATE(C367,"_",E367)</f>
        <v>Zugänge_insgesamt</v>
      </c>
    </row>
    <row r="368" spans="1:24" x14ac:dyDescent="0.2">
      <c r="A368" s="440"/>
      <c r="B368" s="443"/>
      <c r="C368" s="446"/>
      <c r="D368" s="448"/>
      <c r="E368" s="234" t="s">
        <v>767</v>
      </c>
      <c r="F368" s="237"/>
      <c r="G368" s="237"/>
      <c r="H368" s="237"/>
      <c r="I368" s="237"/>
      <c r="J368" s="237"/>
      <c r="K368" s="237"/>
      <c r="L368" s="237"/>
      <c r="M368" s="237"/>
      <c r="N368" s="237"/>
      <c r="O368" s="237"/>
      <c r="P368" s="237"/>
      <c r="Q368" s="237"/>
      <c r="R368" s="238" t="str">
        <f t="shared" ref="R368:R374" si="48">IF(SUM(F368:Q368)&gt;0,SUM(F368:Q368),"")</f>
        <v/>
      </c>
      <c r="X368" s="392" t="str">
        <f>CONCATENATE(C367,"_",E368)</f>
        <v>Zugänge_… davon Einspeisezählpunkte</v>
      </c>
    </row>
    <row r="369" spans="1:24" x14ac:dyDescent="0.2">
      <c r="A369" s="440"/>
      <c r="B369" s="443"/>
      <c r="C369" s="446"/>
      <c r="D369" s="445" t="s">
        <v>512</v>
      </c>
      <c r="E369" s="189" t="s">
        <v>766</v>
      </c>
      <c r="F369" s="237"/>
      <c r="G369" s="237"/>
      <c r="H369" s="237"/>
      <c r="I369" s="237"/>
      <c r="J369" s="237"/>
      <c r="K369" s="237"/>
      <c r="L369" s="237"/>
      <c r="M369" s="237"/>
      <c r="N369" s="237"/>
      <c r="O369" s="237"/>
      <c r="P369" s="237"/>
      <c r="Q369" s="237"/>
      <c r="R369" s="238" t="str">
        <f t="shared" si="48"/>
        <v/>
      </c>
      <c r="X369" s="392" t="str">
        <f>CONCATENATE(C367,"_",E369)</f>
        <v>Zugänge_insgesamt</v>
      </c>
    </row>
    <row r="370" spans="1:24" x14ac:dyDescent="0.2">
      <c r="A370" s="440"/>
      <c r="B370" s="443"/>
      <c r="C370" s="447"/>
      <c r="D370" s="449"/>
      <c r="E370" s="234" t="s">
        <v>767</v>
      </c>
      <c r="F370" s="237"/>
      <c r="G370" s="237"/>
      <c r="H370" s="237"/>
      <c r="I370" s="237"/>
      <c r="J370" s="237"/>
      <c r="K370" s="237"/>
      <c r="L370" s="237"/>
      <c r="M370" s="237"/>
      <c r="N370" s="237"/>
      <c r="O370" s="237"/>
      <c r="P370" s="237"/>
      <c r="Q370" s="237"/>
      <c r="R370" s="238" t="str">
        <f t="shared" si="48"/>
        <v/>
      </c>
      <c r="X370" s="392" t="str">
        <f>CONCATENATE(C367,"_",E370)</f>
        <v>Zugänge_… davon Einspeisezählpunkte</v>
      </c>
    </row>
    <row r="371" spans="1:24" x14ac:dyDescent="0.2">
      <c r="A371" s="440"/>
      <c r="B371" s="443"/>
      <c r="C371" s="445" t="s">
        <v>765</v>
      </c>
      <c r="D371" s="445" t="s">
        <v>282</v>
      </c>
      <c r="E371" s="189" t="s">
        <v>766</v>
      </c>
      <c r="F371" s="237"/>
      <c r="G371" s="237"/>
      <c r="H371" s="237"/>
      <c r="I371" s="237"/>
      <c r="J371" s="237"/>
      <c r="K371" s="237"/>
      <c r="L371" s="237"/>
      <c r="M371" s="237"/>
      <c r="N371" s="237"/>
      <c r="O371" s="237"/>
      <c r="P371" s="237"/>
      <c r="Q371" s="237"/>
      <c r="R371" s="238" t="str">
        <f t="shared" si="48"/>
        <v/>
      </c>
      <c r="X371" s="392" t="str">
        <f>CONCATENATE(C371,"_",E371)</f>
        <v>Abgänge_insgesamt</v>
      </c>
    </row>
    <row r="372" spans="1:24" x14ac:dyDescent="0.2">
      <c r="A372" s="440"/>
      <c r="B372" s="443"/>
      <c r="C372" s="446"/>
      <c r="D372" s="448"/>
      <c r="E372" s="234" t="s">
        <v>767</v>
      </c>
      <c r="F372" s="237"/>
      <c r="G372" s="237"/>
      <c r="H372" s="237"/>
      <c r="I372" s="237"/>
      <c r="J372" s="237"/>
      <c r="K372" s="237"/>
      <c r="L372" s="237"/>
      <c r="M372" s="237"/>
      <c r="N372" s="237"/>
      <c r="O372" s="237"/>
      <c r="P372" s="237"/>
      <c r="Q372" s="237"/>
      <c r="R372" s="238" t="str">
        <f t="shared" si="48"/>
        <v/>
      </c>
      <c r="X372" s="392" t="str">
        <f>CONCATENATE(C371,"_",E372)</f>
        <v>Abgänge_… davon Einspeisezählpunkte</v>
      </c>
    </row>
    <row r="373" spans="1:24" x14ac:dyDescent="0.2">
      <c r="A373" s="440"/>
      <c r="B373" s="443"/>
      <c r="C373" s="446"/>
      <c r="D373" s="445" t="s">
        <v>512</v>
      </c>
      <c r="E373" s="189" t="s">
        <v>766</v>
      </c>
      <c r="F373" s="235"/>
      <c r="G373" s="235"/>
      <c r="H373" s="235"/>
      <c r="I373" s="235"/>
      <c r="J373" s="235"/>
      <c r="K373" s="235"/>
      <c r="L373" s="235"/>
      <c r="M373" s="235"/>
      <c r="N373" s="235"/>
      <c r="O373" s="235"/>
      <c r="P373" s="235"/>
      <c r="Q373" s="235"/>
      <c r="R373" s="236" t="str">
        <f t="shared" si="48"/>
        <v/>
      </c>
      <c r="X373" s="392" t="str">
        <f>CONCATENATE(C371,"_",E373)</f>
        <v>Abgänge_insgesamt</v>
      </c>
    </row>
    <row r="374" spans="1:24" x14ac:dyDescent="0.2">
      <c r="A374" s="441"/>
      <c r="B374" s="444"/>
      <c r="C374" s="447"/>
      <c r="D374" s="449"/>
      <c r="E374" s="234" t="s">
        <v>767</v>
      </c>
      <c r="F374" s="233"/>
      <c r="G374" s="233"/>
      <c r="H374" s="233"/>
      <c r="I374" s="233"/>
      <c r="J374" s="233"/>
      <c r="K374" s="233"/>
      <c r="L374" s="233"/>
      <c r="M374" s="233"/>
      <c r="N374" s="233"/>
      <c r="O374" s="233"/>
      <c r="P374" s="233"/>
      <c r="Q374" s="233"/>
      <c r="R374" s="230" t="str">
        <f t="shared" si="48"/>
        <v/>
      </c>
      <c r="X374" s="392" t="str">
        <f>CONCATENATE(C371,"_",E374)</f>
        <v>Abgänge_… davon Einspeisezählpunkte</v>
      </c>
    </row>
    <row r="375" spans="1:24" x14ac:dyDescent="0.2">
      <c r="A375" s="439"/>
      <c r="B375" s="442" t="str">
        <f>IF(A375&lt;&gt;"",IFERROR(VLOOKUP(A375,L!$J$11:$K$260,2,FALSE),"Eingabeart wurde geändert"),"")</f>
        <v/>
      </c>
      <c r="C375" s="445" t="s">
        <v>764</v>
      </c>
      <c r="D375" s="445" t="s">
        <v>282</v>
      </c>
      <c r="E375" s="189" t="s">
        <v>766</v>
      </c>
      <c r="F375" s="232"/>
      <c r="G375" s="232"/>
      <c r="H375" s="232"/>
      <c r="I375" s="232"/>
      <c r="J375" s="232"/>
      <c r="K375" s="232"/>
      <c r="L375" s="232"/>
      <c r="M375" s="232"/>
      <c r="N375" s="232"/>
      <c r="O375" s="232"/>
      <c r="P375" s="232"/>
      <c r="Q375" s="232"/>
      <c r="R375" s="190" t="str">
        <f>IF(SUM(F375:Q375)&gt;0,SUM(F375:Q375),"")</f>
        <v/>
      </c>
      <c r="X375" s="392" t="str">
        <f>CONCATENATE(C375,"_",E375)</f>
        <v>Zugänge_insgesamt</v>
      </c>
    </row>
    <row r="376" spans="1:24" x14ac:dyDescent="0.2">
      <c r="A376" s="440"/>
      <c r="B376" s="443"/>
      <c r="C376" s="446"/>
      <c r="D376" s="448"/>
      <c r="E376" s="234" t="s">
        <v>767</v>
      </c>
      <c r="F376" s="237"/>
      <c r="G376" s="237"/>
      <c r="H376" s="237"/>
      <c r="I376" s="237"/>
      <c r="J376" s="237"/>
      <c r="K376" s="237"/>
      <c r="L376" s="237"/>
      <c r="M376" s="237"/>
      <c r="N376" s="237"/>
      <c r="O376" s="237"/>
      <c r="P376" s="237"/>
      <c r="Q376" s="237"/>
      <c r="R376" s="238" t="str">
        <f t="shared" ref="R376:R382" si="49">IF(SUM(F376:Q376)&gt;0,SUM(F376:Q376),"")</f>
        <v/>
      </c>
      <c r="X376" s="392" t="str">
        <f>CONCATENATE(C375,"_",E376)</f>
        <v>Zugänge_… davon Einspeisezählpunkte</v>
      </c>
    </row>
    <row r="377" spans="1:24" x14ac:dyDescent="0.2">
      <c r="A377" s="440"/>
      <c r="B377" s="443"/>
      <c r="C377" s="446"/>
      <c r="D377" s="445" t="s">
        <v>512</v>
      </c>
      <c r="E377" s="189" t="s">
        <v>766</v>
      </c>
      <c r="F377" s="237"/>
      <c r="G377" s="237"/>
      <c r="H377" s="237"/>
      <c r="I377" s="237"/>
      <c r="J377" s="237"/>
      <c r="K377" s="237"/>
      <c r="L377" s="237"/>
      <c r="M377" s="237"/>
      <c r="N377" s="237"/>
      <c r="O377" s="237"/>
      <c r="P377" s="237"/>
      <c r="Q377" s="237"/>
      <c r="R377" s="238" t="str">
        <f t="shared" si="49"/>
        <v/>
      </c>
      <c r="X377" s="392" t="str">
        <f>CONCATENATE(C375,"_",E377)</f>
        <v>Zugänge_insgesamt</v>
      </c>
    </row>
    <row r="378" spans="1:24" x14ac:dyDescent="0.2">
      <c r="A378" s="440"/>
      <c r="B378" s="443"/>
      <c r="C378" s="447"/>
      <c r="D378" s="449"/>
      <c r="E378" s="234" t="s">
        <v>767</v>
      </c>
      <c r="F378" s="237"/>
      <c r="G378" s="237"/>
      <c r="H378" s="237"/>
      <c r="I378" s="237"/>
      <c r="J378" s="237"/>
      <c r="K378" s="237"/>
      <c r="L378" s="237"/>
      <c r="M378" s="237"/>
      <c r="N378" s="237"/>
      <c r="O378" s="237"/>
      <c r="P378" s="237"/>
      <c r="Q378" s="237"/>
      <c r="R378" s="238" t="str">
        <f t="shared" si="49"/>
        <v/>
      </c>
      <c r="X378" s="392" t="str">
        <f>CONCATENATE(C375,"_",E378)</f>
        <v>Zugänge_… davon Einspeisezählpunkte</v>
      </c>
    </row>
    <row r="379" spans="1:24" x14ac:dyDescent="0.2">
      <c r="A379" s="440"/>
      <c r="B379" s="443"/>
      <c r="C379" s="445" t="s">
        <v>765</v>
      </c>
      <c r="D379" s="445" t="s">
        <v>282</v>
      </c>
      <c r="E379" s="189" t="s">
        <v>766</v>
      </c>
      <c r="F379" s="237"/>
      <c r="G379" s="237"/>
      <c r="H379" s="237"/>
      <c r="I379" s="237"/>
      <c r="J379" s="237"/>
      <c r="K379" s="237"/>
      <c r="L379" s="237"/>
      <c r="M379" s="237"/>
      <c r="N379" s="237"/>
      <c r="O379" s="237"/>
      <c r="P379" s="237"/>
      <c r="Q379" s="237"/>
      <c r="R379" s="238" t="str">
        <f t="shared" si="49"/>
        <v/>
      </c>
      <c r="X379" s="392" t="str">
        <f>CONCATENATE(C379,"_",E379)</f>
        <v>Abgänge_insgesamt</v>
      </c>
    </row>
    <row r="380" spans="1:24" x14ac:dyDescent="0.2">
      <c r="A380" s="440"/>
      <c r="B380" s="443"/>
      <c r="C380" s="446"/>
      <c r="D380" s="448"/>
      <c r="E380" s="234" t="s">
        <v>767</v>
      </c>
      <c r="F380" s="237"/>
      <c r="G380" s="237"/>
      <c r="H380" s="237"/>
      <c r="I380" s="237"/>
      <c r="J380" s="237"/>
      <c r="K380" s="237"/>
      <c r="L380" s="237"/>
      <c r="M380" s="237"/>
      <c r="N380" s="237"/>
      <c r="O380" s="237"/>
      <c r="P380" s="237"/>
      <c r="Q380" s="237"/>
      <c r="R380" s="238" t="str">
        <f t="shared" si="49"/>
        <v/>
      </c>
      <c r="X380" s="392" t="str">
        <f>CONCATENATE(C379,"_",E380)</f>
        <v>Abgänge_… davon Einspeisezählpunkte</v>
      </c>
    </row>
    <row r="381" spans="1:24" x14ac:dyDescent="0.2">
      <c r="A381" s="440"/>
      <c r="B381" s="443"/>
      <c r="C381" s="446"/>
      <c r="D381" s="445" t="s">
        <v>512</v>
      </c>
      <c r="E381" s="189" t="s">
        <v>766</v>
      </c>
      <c r="F381" s="235"/>
      <c r="G381" s="235"/>
      <c r="H381" s="235"/>
      <c r="I381" s="235"/>
      <c r="J381" s="235"/>
      <c r="K381" s="235"/>
      <c r="L381" s="235"/>
      <c r="M381" s="235"/>
      <c r="N381" s="235"/>
      <c r="O381" s="235"/>
      <c r="P381" s="235"/>
      <c r="Q381" s="235"/>
      <c r="R381" s="236" t="str">
        <f t="shared" si="49"/>
        <v/>
      </c>
      <c r="X381" s="392" t="str">
        <f>CONCATENATE(C379,"_",E381)</f>
        <v>Abgänge_insgesamt</v>
      </c>
    </row>
    <row r="382" spans="1:24" x14ac:dyDescent="0.2">
      <c r="A382" s="441"/>
      <c r="B382" s="444"/>
      <c r="C382" s="447"/>
      <c r="D382" s="449"/>
      <c r="E382" s="234" t="s">
        <v>767</v>
      </c>
      <c r="F382" s="233"/>
      <c r="G382" s="233"/>
      <c r="H382" s="233"/>
      <c r="I382" s="233"/>
      <c r="J382" s="233"/>
      <c r="K382" s="233"/>
      <c r="L382" s="233"/>
      <c r="M382" s="233"/>
      <c r="N382" s="233"/>
      <c r="O382" s="233"/>
      <c r="P382" s="233"/>
      <c r="Q382" s="233"/>
      <c r="R382" s="230" t="str">
        <f t="shared" si="49"/>
        <v/>
      </c>
      <c r="X382" s="392" t="str">
        <f>CONCATENATE(C379,"_",E382)</f>
        <v>Abgänge_… davon Einspeisezählpunkte</v>
      </c>
    </row>
    <row r="383" spans="1:24" x14ac:dyDescent="0.2">
      <c r="A383" s="439"/>
      <c r="B383" s="442" t="str">
        <f>IF(A383&lt;&gt;"",IFERROR(VLOOKUP(A383,L!$J$11:$K$260,2,FALSE),"Eingabeart wurde geändert"),"")</f>
        <v/>
      </c>
      <c r="C383" s="445" t="s">
        <v>764</v>
      </c>
      <c r="D383" s="445" t="s">
        <v>282</v>
      </c>
      <c r="E383" s="189" t="s">
        <v>766</v>
      </c>
      <c r="F383" s="232"/>
      <c r="G383" s="232"/>
      <c r="H383" s="232"/>
      <c r="I383" s="232"/>
      <c r="J383" s="232"/>
      <c r="K383" s="232"/>
      <c r="L383" s="232"/>
      <c r="M383" s="232"/>
      <c r="N383" s="232"/>
      <c r="O383" s="232"/>
      <c r="P383" s="232"/>
      <c r="Q383" s="232"/>
      <c r="R383" s="190" t="str">
        <f>IF(SUM(F383:Q383)&gt;0,SUM(F383:Q383),"")</f>
        <v/>
      </c>
      <c r="X383" s="392" t="str">
        <f>CONCATENATE(C383,"_",E383)</f>
        <v>Zugänge_insgesamt</v>
      </c>
    </row>
    <row r="384" spans="1:24" x14ac:dyDescent="0.2">
      <c r="A384" s="440"/>
      <c r="B384" s="443"/>
      <c r="C384" s="446"/>
      <c r="D384" s="448"/>
      <c r="E384" s="234" t="s">
        <v>767</v>
      </c>
      <c r="F384" s="237"/>
      <c r="G384" s="237"/>
      <c r="H384" s="237"/>
      <c r="I384" s="237"/>
      <c r="J384" s="237"/>
      <c r="K384" s="237"/>
      <c r="L384" s="237"/>
      <c r="M384" s="237"/>
      <c r="N384" s="237"/>
      <c r="O384" s="237"/>
      <c r="P384" s="237"/>
      <c r="Q384" s="237"/>
      <c r="R384" s="238" t="str">
        <f t="shared" ref="R384:R390" si="50">IF(SUM(F384:Q384)&gt;0,SUM(F384:Q384),"")</f>
        <v/>
      </c>
      <c r="X384" s="392" t="str">
        <f>CONCATENATE(C383,"_",E384)</f>
        <v>Zugänge_… davon Einspeisezählpunkte</v>
      </c>
    </row>
    <row r="385" spans="1:24" x14ac:dyDescent="0.2">
      <c r="A385" s="440"/>
      <c r="B385" s="443"/>
      <c r="C385" s="446"/>
      <c r="D385" s="445" t="s">
        <v>512</v>
      </c>
      <c r="E385" s="189" t="s">
        <v>766</v>
      </c>
      <c r="F385" s="237"/>
      <c r="G385" s="237"/>
      <c r="H385" s="237"/>
      <c r="I385" s="237"/>
      <c r="J385" s="237"/>
      <c r="K385" s="237"/>
      <c r="L385" s="237"/>
      <c r="M385" s="237"/>
      <c r="N385" s="237"/>
      <c r="O385" s="237"/>
      <c r="P385" s="237"/>
      <c r="Q385" s="237"/>
      <c r="R385" s="238" t="str">
        <f t="shared" si="50"/>
        <v/>
      </c>
      <c r="X385" s="392" t="str">
        <f>CONCATENATE(C383,"_",E385)</f>
        <v>Zugänge_insgesamt</v>
      </c>
    </row>
    <row r="386" spans="1:24" x14ac:dyDescent="0.2">
      <c r="A386" s="440"/>
      <c r="B386" s="443"/>
      <c r="C386" s="447"/>
      <c r="D386" s="449"/>
      <c r="E386" s="234" t="s">
        <v>767</v>
      </c>
      <c r="F386" s="237"/>
      <c r="G386" s="237"/>
      <c r="H386" s="237"/>
      <c r="I386" s="237"/>
      <c r="J386" s="237"/>
      <c r="K386" s="237"/>
      <c r="L386" s="237"/>
      <c r="M386" s="237"/>
      <c r="N386" s="237"/>
      <c r="O386" s="237"/>
      <c r="P386" s="237"/>
      <c r="Q386" s="237"/>
      <c r="R386" s="238" t="str">
        <f t="shared" si="50"/>
        <v/>
      </c>
      <c r="X386" s="392" t="str">
        <f>CONCATENATE(C383,"_",E386)</f>
        <v>Zugänge_… davon Einspeisezählpunkte</v>
      </c>
    </row>
    <row r="387" spans="1:24" x14ac:dyDescent="0.2">
      <c r="A387" s="440"/>
      <c r="B387" s="443"/>
      <c r="C387" s="445" t="s">
        <v>765</v>
      </c>
      <c r="D387" s="445" t="s">
        <v>282</v>
      </c>
      <c r="E387" s="189" t="s">
        <v>766</v>
      </c>
      <c r="F387" s="237"/>
      <c r="G387" s="237"/>
      <c r="H387" s="237"/>
      <c r="I387" s="237"/>
      <c r="J387" s="237"/>
      <c r="K387" s="237"/>
      <c r="L387" s="237"/>
      <c r="M387" s="237"/>
      <c r="N387" s="237"/>
      <c r="O387" s="237"/>
      <c r="P387" s="237"/>
      <c r="Q387" s="237"/>
      <c r="R387" s="238" t="str">
        <f t="shared" si="50"/>
        <v/>
      </c>
      <c r="X387" s="392" t="str">
        <f>CONCATENATE(C387,"_",E387)</f>
        <v>Abgänge_insgesamt</v>
      </c>
    </row>
    <row r="388" spans="1:24" x14ac:dyDescent="0.2">
      <c r="A388" s="440"/>
      <c r="B388" s="443"/>
      <c r="C388" s="446"/>
      <c r="D388" s="448"/>
      <c r="E388" s="234" t="s">
        <v>767</v>
      </c>
      <c r="F388" s="237"/>
      <c r="G388" s="237"/>
      <c r="H388" s="237"/>
      <c r="I388" s="237"/>
      <c r="J388" s="237"/>
      <c r="K388" s="237"/>
      <c r="L388" s="237"/>
      <c r="M388" s="237"/>
      <c r="N388" s="237"/>
      <c r="O388" s="237"/>
      <c r="P388" s="237"/>
      <c r="Q388" s="237"/>
      <c r="R388" s="238" t="str">
        <f t="shared" si="50"/>
        <v/>
      </c>
      <c r="X388" s="392" t="str">
        <f>CONCATENATE(C387,"_",E388)</f>
        <v>Abgänge_… davon Einspeisezählpunkte</v>
      </c>
    </row>
    <row r="389" spans="1:24" x14ac:dyDescent="0.2">
      <c r="A389" s="440"/>
      <c r="B389" s="443"/>
      <c r="C389" s="446"/>
      <c r="D389" s="445" t="s">
        <v>512</v>
      </c>
      <c r="E389" s="189" t="s">
        <v>766</v>
      </c>
      <c r="F389" s="235"/>
      <c r="G389" s="235"/>
      <c r="H389" s="235"/>
      <c r="I389" s="235"/>
      <c r="J389" s="235"/>
      <c r="K389" s="235"/>
      <c r="L389" s="235"/>
      <c r="M389" s="235"/>
      <c r="N389" s="235"/>
      <c r="O389" s="235"/>
      <c r="P389" s="235"/>
      <c r="Q389" s="235"/>
      <c r="R389" s="236" t="str">
        <f t="shared" si="50"/>
        <v/>
      </c>
      <c r="X389" s="392" t="str">
        <f>CONCATENATE(C387,"_",E389)</f>
        <v>Abgänge_insgesamt</v>
      </c>
    </row>
    <row r="390" spans="1:24" x14ac:dyDescent="0.2">
      <c r="A390" s="441"/>
      <c r="B390" s="444"/>
      <c r="C390" s="447"/>
      <c r="D390" s="449"/>
      <c r="E390" s="234" t="s">
        <v>767</v>
      </c>
      <c r="F390" s="233"/>
      <c r="G390" s="233"/>
      <c r="H390" s="233"/>
      <c r="I390" s="233"/>
      <c r="J390" s="233"/>
      <c r="K390" s="233"/>
      <c r="L390" s="233"/>
      <c r="M390" s="233"/>
      <c r="N390" s="233"/>
      <c r="O390" s="233"/>
      <c r="P390" s="233"/>
      <c r="Q390" s="233"/>
      <c r="R390" s="230" t="str">
        <f t="shared" si="50"/>
        <v/>
      </c>
      <c r="X390" s="392" t="str">
        <f>CONCATENATE(C387,"_",E390)</f>
        <v>Abgänge_… davon Einspeisezählpunkte</v>
      </c>
    </row>
    <row r="391" spans="1:24" x14ac:dyDescent="0.2">
      <c r="A391" s="439"/>
      <c r="B391" s="442" t="str">
        <f>IF(A391&lt;&gt;"",IFERROR(VLOOKUP(A391,L!$J$11:$K$260,2,FALSE),"Eingabeart wurde geändert"),"")</f>
        <v/>
      </c>
      <c r="C391" s="445" t="s">
        <v>764</v>
      </c>
      <c r="D391" s="445" t="s">
        <v>282</v>
      </c>
      <c r="E391" s="189" t="s">
        <v>766</v>
      </c>
      <c r="F391" s="232"/>
      <c r="G391" s="232"/>
      <c r="H391" s="232"/>
      <c r="I391" s="232"/>
      <c r="J391" s="232"/>
      <c r="K391" s="232"/>
      <c r="L391" s="232"/>
      <c r="M391" s="232"/>
      <c r="N391" s="232"/>
      <c r="O391" s="232"/>
      <c r="P391" s="232"/>
      <c r="Q391" s="232"/>
      <c r="R391" s="190" t="str">
        <f>IF(SUM(F391:Q391)&gt;0,SUM(F391:Q391),"")</f>
        <v/>
      </c>
      <c r="X391" s="392" t="str">
        <f>CONCATENATE(C391,"_",E391)</f>
        <v>Zugänge_insgesamt</v>
      </c>
    </row>
    <row r="392" spans="1:24" x14ac:dyDescent="0.2">
      <c r="A392" s="440"/>
      <c r="B392" s="443"/>
      <c r="C392" s="446"/>
      <c r="D392" s="448"/>
      <c r="E392" s="234" t="s">
        <v>767</v>
      </c>
      <c r="F392" s="237"/>
      <c r="G392" s="237"/>
      <c r="H392" s="237"/>
      <c r="I392" s="237"/>
      <c r="J392" s="237"/>
      <c r="K392" s="237"/>
      <c r="L392" s="237"/>
      <c r="M392" s="237"/>
      <c r="N392" s="237"/>
      <c r="O392" s="237"/>
      <c r="P392" s="237"/>
      <c r="Q392" s="237"/>
      <c r="R392" s="238" t="str">
        <f t="shared" ref="R392:R398" si="51">IF(SUM(F392:Q392)&gt;0,SUM(F392:Q392),"")</f>
        <v/>
      </c>
      <c r="X392" s="392" t="str">
        <f>CONCATENATE(C391,"_",E392)</f>
        <v>Zugänge_… davon Einspeisezählpunkte</v>
      </c>
    </row>
    <row r="393" spans="1:24" x14ac:dyDescent="0.2">
      <c r="A393" s="440"/>
      <c r="B393" s="443"/>
      <c r="C393" s="446"/>
      <c r="D393" s="445" t="s">
        <v>512</v>
      </c>
      <c r="E393" s="189" t="s">
        <v>766</v>
      </c>
      <c r="F393" s="237"/>
      <c r="G393" s="237"/>
      <c r="H393" s="237"/>
      <c r="I393" s="237"/>
      <c r="J393" s="237"/>
      <c r="K393" s="237"/>
      <c r="L393" s="237"/>
      <c r="M393" s="237"/>
      <c r="N393" s="237"/>
      <c r="O393" s="237"/>
      <c r="P393" s="237"/>
      <c r="Q393" s="237"/>
      <c r="R393" s="238" t="str">
        <f t="shared" si="51"/>
        <v/>
      </c>
      <c r="X393" s="392" t="str">
        <f>CONCATENATE(C391,"_",E393)</f>
        <v>Zugänge_insgesamt</v>
      </c>
    </row>
    <row r="394" spans="1:24" x14ac:dyDescent="0.2">
      <c r="A394" s="440"/>
      <c r="B394" s="443"/>
      <c r="C394" s="447"/>
      <c r="D394" s="449"/>
      <c r="E394" s="234" t="s">
        <v>767</v>
      </c>
      <c r="F394" s="237"/>
      <c r="G394" s="237"/>
      <c r="H394" s="237"/>
      <c r="I394" s="237"/>
      <c r="J394" s="237"/>
      <c r="K394" s="237"/>
      <c r="L394" s="237"/>
      <c r="M394" s="237"/>
      <c r="N394" s="237"/>
      <c r="O394" s="237"/>
      <c r="P394" s="237"/>
      <c r="Q394" s="237"/>
      <c r="R394" s="238" t="str">
        <f t="shared" si="51"/>
        <v/>
      </c>
      <c r="X394" s="392" t="str">
        <f>CONCATENATE(C391,"_",E394)</f>
        <v>Zugänge_… davon Einspeisezählpunkte</v>
      </c>
    </row>
    <row r="395" spans="1:24" x14ac:dyDescent="0.2">
      <c r="A395" s="440"/>
      <c r="B395" s="443"/>
      <c r="C395" s="445" t="s">
        <v>765</v>
      </c>
      <c r="D395" s="445" t="s">
        <v>282</v>
      </c>
      <c r="E395" s="189" t="s">
        <v>766</v>
      </c>
      <c r="F395" s="237"/>
      <c r="G395" s="237"/>
      <c r="H395" s="237"/>
      <c r="I395" s="237"/>
      <c r="J395" s="237"/>
      <c r="K395" s="237"/>
      <c r="L395" s="237"/>
      <c r="M395" s="237"/>
      <c r="N395" s="237"/>
      <c r="O395" s="237"/>
      <c r="P395" s="237"/>
      <c r="Q395" s="237"/>
      <c r="R395" s="238" t="str">
        <f t="shared" si="51"/>
        <v/>
      </c>
      <c r="X395" s="392" t="str">
        <f>CONCATENATE(C395,"_",E395)</f>
        <v>Abgänge_insgesamt</v>
      </c>
    </row>
    <row r="396" spans="1:24" x14ac:dyDescent="0.2">
      <c r="A396" s="440"/>
      <c r="B396" s="443"/>
      <c r="C396" s="446"/>
      <c r="D396" s="448"/>
      <c r="E396" s="234" t="s">
        <v>767</v>
      </c>
      <c r="F396" s="237"/>
      <c r="G396" s="237"/>
      <c r="H396" s="237"/>
      <c r="I396" s="237"/>
      <c r="J396" s="237"/>
      <c r="K396" s="237"/>
      <c r="L396" s="237"/>
      <c r="M396" s="237"/>
      <c r="N396" s="237"/>
      <c r="O396" s="237"/>
      <c r="P396" s="237"/>
      <c r="Q396" s="237"/>
      <c r="R396" s="238" t="str">
        <f t="shared" si="51"/>
        <v/>
      </c>
      <c r="X396" s="392" t="str">
        <f>CONCATENATE(C395,"_",E396)</f>
        <v>Abgänge_… davon Einspeisezählpunkte</v>
      </c>
    </row>
    <row r="397" spans="1:24" x14ac:dyDescent="0.2">
      <c r="A397" s="440"/>
      <c r="B397" s="443"/>
      <c r="C397" s="446"/>
      <c r="D397" s="445" t="s">
        <v>512</v>
      </c>
      <c r="E397" s="189" t="s">
        <v>766</v>
      </c>
      <c r="F397" s="235"/>
      <c r="G397" s="235"/>
      <c r="H397" s="235"/>
      <c r="I397" s="235"/>
      <c r="J397" s="235"/>
      <c r="K397" s="235"/>
      <c r="L397" s="235"/>
      <c r="M397" s="235"/>
      <c r="N397" s="235"/>
      <c r="O397" s="235"/>
      <c r="P397" s="235"/>
      <c r="Q397" s="235"/>
      <c r="R397" s="236" t="str">
        <f t="shared" si="51"/>
        <v/>
      </c>
      <c r="X397" s="392" t="str">
        <f>CONCATENATE(C395,"_",E397)</f>
        <v>Abgänge_insgesamt</v>
      </c>
    </row>
    <row r="398" spans="1:24" x14ac:dyDescent="0.2">
      <c r="A398" s="441"/>
      <c r="B398" s="444"/>
      <c r="C398" s="447"/>
      <c r="D398" s="449"/>
      <c r="E398" s="234" t="s">
        <v>767</v>
      </c>
      <c r="F398" s="233"/>
      <c r="G398" s="233"/>
      <c r="H398" s="233"/>
      <c r="I398" s="233"/>
      <c r="J398" s="233"/>
      <c r="K398" s="233"/>
      <c r="L398" s="233"/>
      <c r="M398" s="233"/>
      <c r="N398" s="233"/>
      <c r="O398" s="233"/>
      <c r="P398" s="233"/>
      <c r="Q398" s="233"/>
      <c r="R398" s="230" t="str">
        <f t="shared" si="51"/>
        <v/>
      </c>
      <c r="X398" s="392" t="str">
        <f>CONCATENATE(C395,"_",E398)</f>
        <v>Abgänge_… davon Einspeisezählpunkte</v>
      </c>
    </row>
    <row r="399" spans="1:24" x14ac:dyDescent="0.2">
      <c r="A399" s="439"/>
      <c r="B399" s="442" t="str">
        <f>IF(A399&lt;&gt;"",IFERROR(VLOOKUP(A399,L!$J$11:$K$260,2,FALSE),"Eingabeart wurde geändert"),"")</f>
        <v/>
      </c>
      <c r="C399" s="445" t="s">
        <v>764</v>
      </c>
      <c r="D399" s="445" t="s">
        <v>282</v>
      </c>
      <c r="E399" s="189" t="s">
        <v>766</v>
      </c>
      <c r="F399" s="232"/>
      <c r="G399" s="232"/>
      <c r="H399" s="232"/>
      <c r="I399" s="232"/>
      <c r="J399" s="232"/>
      <c r="K399" s="232"/>
      <c r="L399" s="232"/>
      <c r="M399" s="232"/>
      <c r="N399" s="232"/>
      <c r="O399" s="232"/>
      <c r="P399" s="232"/>
      <c r="Q399" s="232"/>
      <c r="R399" s="190" t="str">
        <f>IF(SUM(F399:Q399)&gt;0,SUM(F399:Q399),"")</f>
        <v/>
      </c>
      <c r="X399" s="392" t="str">
        <f>CONCATENATE(C399,"_",E399)</f>
        <v>Zugänge_insgesamt</v>
      </c>
    </row>
    <row r="400" spans="1:24" x14ac:dyDescent="0.2">
      <c r="A400" s="440"/>
      <c r="B400" s="443"/>
      <c r="C400" s="446"/>
      <c r="D400" s="448"/>
      <c r="E400" s="234" t="s">
        <v>767</v>
      </c>
      <c r="F400" s="237"/>
      <c r="G400" s="237"/>
      <c r="H400" s="237"/>
      <c r="I400" s="237"/>
      <c r="J400" s="237"/>
      <c r="K400" s="237"/>
      <c r="L400" s="237"/>
      <c r="M400" s="237"/>
      <c r="N400" s="237"/>
      <c r="O400" s="237"/>
      <c r="P400" s="237"/>
      <c r="Q400" s="237"/>
      <c r="R400" s="238" t="str">
        <f t="shared" ref="R400:R406" si="52">IF(SUM(F400:Q400)&gt;0,SUM(F400:Q400),"")</f>
        <v/>
      </c>
      <c r="X400" s="392" t="str">
        <f>CONCATENATE(C399,"_",E400)</f>
        <v>Zugänge_… davon Einspeisezählpunkte</v>
      </c>
    </row>
    <row r="401" spans="1:24" x14ac:dyDescent="0.2">
      <c r="A401" s="440"/>
      <c r="B401" s="443"/>
      <c r="C401" s="446"/>
      <c r="D401" s="445" t="s">
        <v>512</v>
      </c>
      <c r="E401" s="189" t="s">
        <v>766</v>
      </c>
      <c r="F401" s="237"/>
      <c r="G401" s="237"/>
      <c r="H401" s="237"/>
      <c r="I401" s="237"/>
      <c r="J401" s="237"/>
      <c r="K401" s="237"/>
      <c r="L401" s="237"/>
      <c r="M401" s="237"/>
      <c r="N401" s="237"/>
      <c r="O401" s="237"/>
      <c r="P401" s="237"/>
      <c r="Q401" s="237"/>
      <c r="R401" s="238" t="str">
        <f t="shared" si="52"/>
        <v/>
      </c>
      <c r="X401" s="392" t="str">
        <f>CONCATENATE(C399,"_",E401)</f>
        <v>Zugänge_insgesamt</v>
      </c>
    </row>
    <row r="402" spans="1:24" x14ac:dyDescent="0.2">
      <c r="A402" s="440"/>
      <c r="B402" s="443"/>
      <c r="C402" s="447"/>
      <c r="D402" s="449"/>
      <c r="E402" s="234" t="s">
        <v>767</v>
      </c>
      <c r="F402" s="237"/>
      <c r="G402" s="237"/>
      <c r="H402" s="237"/>
      <c r="I402" s="237"/>
      <c r="J402" s="237"/>
      <c r="K402" s="237"/>
      <c r="L402" s="237"/>
      <c r="M402" s="237"/>
      <c r="N402" s="237"/>
      <c r="O402" s="237"/>
      <c r="P402" s="237"/>
      <c r="Q402" s="237"/>
      <c r="R402" s="238" t="str">
        <f t="shared" si="52"/>
        <v/>
      </c>
      <c r="X402" s="392" t="str">
        <f>CONCATENATE(C399,"_",E402)</f>
        <v>Zugänge_… davon Einspeisezählpunkte</v>
      </c>
    </row>
    <row r="403" spans="1:24" x14ac:dyDescent="0.2">
      <c r="A403" s="440"/>
      <c r="B403" s="443"/>
      <c r="C403" s="445" t="s">
        <v>765</v>
      </c>
      <c r="D403" s="445" t="s">
        <v>282</v>
      </c>
      <c r="E403" s="189" t="s">
        <v>766</v>
      </c>
      <c r="F403" s="237"/>
      <c r="G403" s="237"/>
      <c r="H403" s="237"/>
      <c r="I403" s="237"/>
      <c r="J403" s="237"/>
      <c r="K403" s="237"/>
      <c r="L403" s="237"/>
      <c r="M403" s="237"/>
      <c r="N403" s="237"/>
      <c r="O403" s="237"/>
      <c r="P403" s="237"/>
      <c r="Q403" s="237"/>
      <c r="R403" s="238" t="str">
        <f t="shared" si="52"/>
        <v/>
      </c>
      <c r="X403" s="392" t="str">
        <f>CONCATENATE(C403,"_",E403)</f>
        <v>Abgänge_insgesamt</v>
      </c>
    </row>
    <row r="404" spans="1:24" x14ac:dyDescent="0.2">
      <c r="A404" s="440"/>
      <c r="B404" s="443"/>
      <c r="C404" s="446"/>
      <c r="D404" s="448"/>
      <c r="E404" s="234" t="s">
        <v>767</v>
      </c>
      <c r="F404" s="237"/>
      <c r="G404" s="237"/>
      <c r="H404" s="237"/>
      <c r="I404" s="237"/>
      <c r="J404" s="237"/>
      <c r="K404" s="237"/>
      <c r="L404" s="237"/>
      <c r="M404" s="237"/>
      <c r="N404" s="237"/>
      <c r="O404" s="237"/>
      <c r="P404" s="237"/>
      <c r="Q404" s="237"/>
      <c r="R404" s="238" t="str">
        <f t="shared" si="52"/>
        <v/>
      </c>
      <c r="X404" s="392" t="str">
        <f>CONCATENATE(C403,"_",E404)</f>
        <v>Abgänge_… davon Einspeisezählpunkte</v>
      </c>
    </row>
    <row r="405" spans="1:24" x14ac:dyDescent="0.2">
      <c r="A405" s="440"/>
      <c r="B405" s="443"/>
      <c r="C405" s="446"/>
      <c r="D405" s="445" t="s">
        <v>512</v>
      </c>
      <c r="E405" s="189" t="s">
        <v>766</v>
      </c>
      <c r="F405" s="235"/>
      <c r="G405" s="235"/>
      <c r="H405" s="235"/>
      <c r="I405" s="235"/>
      <c r="J405" s="235"/>
      <c r="K405" s="235"/>
      <c r="L405" s="235"/>
      <c r="M405" s="235"/>
      <c r="N405" s="235"/>
      <c r="O405" s="235"/>
      <c r="P405" s="235"/>
      <c r="Q405" s="235"/>
      <c r="R405" s="236" t="str">
        <f t="shared" si="52"/>
        <v/>
      </c>
      <c r="X405" s="392" t="str">
        <f>CONCATENATE(C403,"_",E405)</f>
        <v>Abgänge_insgesamt</v>
      </c>
    </row>
    <row r="406" spans="1:24" x14ac:dyDescent="0.2">
      <c r="A406" s="441"/>
      <c r="B406" s="444"/>
      <c r="C406" s="447"/>
      <c r="D406" s="449"/>
      <c r="E406" s="234" t="s">
        <v>767</v>
      </c>
      <c r="F406" s="233"/>
      <c r="G406" s="233"/>
      <c r="H406" s="233"/>
      <c r="I406" s="233"/>
      <c r="J406" s="233"/>
      <c r="K406" s="233"/>
      <c r="L406" s="233"/>
      <c r="M406" s="233"/>
      <c r="N406" s="233"/>
      <c r="O406" s="233"/>
      <c r="P406" s="233"/>
      <c r="Q406" s="233"/>
      <c r="R406" s="230" t="str">
        <f t="shared" si="52"/>
        <v/>
      </c>
      <c r="X406" s="392" t="str">
        <f>CONCATENATE(C403,"_",E406)</f>
        <v>Abgänge_… davon Einspeisezählpunkte</v>
      </c>
    </row>
    <row r="407" spans="1:24" x14ac:dyDescent="0.2">
      <c r="A407" s="439"/>
      <c r="B407" s="442" t="str">
        <f>IF(A407&lt;&gt;"",IFERROR(VLOOKUP(A407,L!$J$11:$K$260,2,FALSE),"Eingabeart wurde geändert"),"")</f>
        <v/>
      </c>
      <c r="C407" s="445" t="s">
        <v>764</v>
      </c>
      <c r="D407" s="445" t="s">
        <v>282</v>
      </c>
      <c r="E407" s="189" t="s">
        <v>766</v>
      </c>
      <c r="F407" s="232"/>
      <c r="G407" s="232"/>
      <c r="H407" s="232"/>
      <c r="I407" s="232"/>
      <c r="J407" s="232"/>
      <c r="K407" s="232"/>
      <c r="L407" s="232"/>
      <c r="M407" s="232"/>
      <c r="N407" s="232"/>
      <c r="O407" s="232"/>
      <c r="P407" s="232"/>
      <c r="Q407" s="232"/>
      <c r="R407" s="190" t="str">
        <f>IF(SUM(F407:Q407)&gt;0,SUM(F407:Q407),"")</f>
        <v/>
      </c>
      <c r="X407" s="392" t="str">
        <f>CONCATENATE(C407,"_",E407)</f>
        <v>Zugänge_insgesamt</v>
      </c>
    </row>
    <row r="408" spans="1:24" x14ac:dyDescent="0.2">
      <c r="A408" s="440"/>
      <c r="B408" s="443"/>
      <c r="C408" s="446"/>
      <c r="D408" s="448"/>
      <c r="E408" s="234" t="s">
        <v>767</v>
      </c>
      <c r="F408" s="237"/>
      <c r="G408" s="237"/>
      <c r="H408" s="237"/>
      <c r="I408" s="237"/>
      <c r="J408" s="237"/>
      <c r="K408" s="237"/>
      <c r="L408" s="237"/>
      <c r="M408" s="237"/>
      <c r="N408" s="237"/>
      <c r="O408" s="237"/>
      <c r="P408" s="237"/>
      <c r="Q408" s="237"/>
      <c r="R408" s="238" t="str">
        <f t="shared" ref="R408:R414" si="53">IF(SUM(F408:Q408)&gt;0,SUM(F408:Q408),"")</f>
        <v/>
      </c>
      <c r="X408" s="392" t="str">
        <f>CONCATENATE(C407,"_",E408)</f>
        <v>Zugänge_… davon Einspeisezählpunkte</v>
      </c>
    </row>
    <row r="409" spans="1:24" x14ac:dyDescent="0.2">
      <c r="A409" s="440"/>
      <c r="B409" s="443"/>
      <c r="C409" s="446"/>
      <c r="D409" s="445" t="s">
        <v>512</v>
      </c>
      <c r="E409" s="189" t="s">
        <v>766</v>
      </c>
      <c r="F409" s="237"/>
      <c r="G409" s="237"/>
      <c r="H409" s="237"/>
      <c r="I409" s="237"/>
      <c r="J409" s="237"/>
      <c r="K409" s="237"/>
      <c r="L409" s="237"/>
      <c r="M409" s="237"/>
      <c r="N409" s="237"/>
      <c r="O409" s="237"/>
      <c r="P409" s="237"/>
      <c r="Q409" s="237"/>
      <c r="R409" s="238" t="str">
        <f t="shared" si="53"/>
        <v/>
      </c>
      <c r="X409" s="392" t="str">
        <f>CONCATENATE(C407,"_",E409)</f>
        <v>Zugänge_insgesamt</v>
      </c>
    </row>
    <row r="410" spans="1:24" x14ac:dyDescent="0.2">
      <c r="A410" s="440"/>
      <c r="B410" s="443"/>
      <c r="C410" s="447"/>
      <c r="D410" s="449"/>
      <c r="E410" s="234" t="s">
        <v>767</v>
      </c>
      <c r="F410" s="237"/>
      <c r="G410" s="237"/>
      <c r="H410" s="237"/>
      <c r="I410" s="237"/>
      <c r="J410" s="237"/>
      <c r="K410" s="237"/>
      <c r="L410" s="237"/>
      <c r="M410" s="237"/>
      <c r="N410" s="237"/>
      <c r="O410" s="237"/>
      <c r="P410" s="237"/>
      <c r="Q410" s="237"/>
      <c r="R410" s="238" t="str">
        <f t="shared" si="53"/>
        <v/>
      </c>
      <c r="X410" s="392" t="str">
        <f>CONCATENATE(C407,"_",E410)</f>
        <v>Zugänge_… davon Einspeisezählpunkte</v>
      </c>
    </row>
    <row r="411" spans="1:24" x14ac:dyDescent="0.2">
      <c r="A411" s="440"/>
      <c r="B411" s="443"/>
      <c r="C411" s="445" t="s">
        <v>765</v>
      </c>
      <c r="D411" s="445" t="s">
        <v>282</v>
      </c>
      <c r="E411" s="189" t="s">
        <v>766</v>
      </c>
      <c r="F411" s="237"/>
      <c r="G411" s="237"/>
      <c r="H411" s="237"/>
      <c r="I411" s="237"/>
      <c r="J411" s="237"/>
      <c r="K411" s="237"/>
      <c r="L411" s="237"/>
      <c r="M411" s="237"/>
      <c r="N411" s="237"/>
      <c r="O411" s="237"/>
      <c r="P411" s="237"/>
      <c r="Q411" s="237"/>
      <c r="R411" s="238" t="str">
        <f t="shared" si="53"/>
        <v/>
      </c>
      <c r="X411" s="392" t="str">
        <f>CONCATENATE(C411,"_",E411)</f>
        <v>Abgänge_insgesamt</v>
      </c>
    </row>
    <row r="412" spans="1:24" x14ac:dyDescent="0.2">
      <c r="A412" s="440"/>
      <c r="B412" s="443"/>
      <c r="C412" s="446"/>
      <c r="D412" s="448"/>
      <c r="E412" s="234" t="s">
        <v>767</v>
      </c>
      <c r="F412" s="237"/>
      <c r="G412" s="237"/>
      <c r="H412" s="237"/>
      <c r="I412" s="237"/>
      <c r="J412" s="237"/>
      <c r="K412" s="237"/>
      <c r="L412" s="237"/>
      <c r="M412" s="237"/>
      <c r="N412" s="237"/>
      <c r="O412" s="237"/>
      <c r="P412" s="237"/>
      <c r="Q412" s="237"/>
      <c r="R412" s="238" t="str">
        <f t="shared" si="53"/>
        <v/>
      </c>
      <c r="X412" s="392" t="str">
        <f>CONCATENATE(C411,"_",E412)</f>
        <v>Abgänge_… davon Einspeisezählpunkte</v>
      </c>
    </row>
    <row r="413" spans="1:24" x14ac:dyDescent="0.2">
      <c r="A413" s="440"/>
      <c r="B413" s="443"/>
      <c r="C413" s="446"/>
      <c r="D413" s="445" t="s">
        <v>512</v>
      </c>
      <c r="E413" s="189" t="s">
        <v>766</v>
      </c>
      <c r="F413" s="235"/>
      <c r="G413" s="235"/>
      <c r="H413" s="235"/>
      <c r="I413" s="235"/>
      <c r="J413" s="235"/>
      <c r="K413" s="235"/>
      <c r="L413" s="235"/>
      <c r="M413" s="235"/>
      <c r="N413" s="235"/>
      <c r="O413" s="235"/>
      <c r="P413" s="235"/>
      <c r="Q413" s="235"/>
      <c r="R413" s="236" t="str">
        <f t="shared" si="53"/>
        <v/>
      </c>
      <c r="X413" s="392" t="str">
        <f>CONCATENATE(C411,"_",E413)</f>
        <v>Abgänge_insgesamt</v>
      </c>
    </row>
    <row r="414" spans="1:24" x14ac:dyDescent="0.2">
      <c r="A414" s="441"/>
      <c r="B414" s="444"/>
      <c r="C414" s="447"/>
      <c r="D414" s="449"/>
      <c r="E414" s="234" t="s">
        <v>767</v>
      </c>
      <c r="F414" s="233"/>
      <c r="G414" s="233"/>
      <c r="H414" s="233"/>
      <c r="I414" s="233"/>
      <c r="J414" s="233"/>
      <c r="K414" s="233"/>
      <c r="L414" s="233"/>
      <c r="M414" s="233"/>
      <c r="N414" s="233"/>
      <c r="O414" s="233"/>
      <c r="P414" s="233"/>
      <c r="Q414" s="233"/>
      <c r="R414" s="230" t="str">
        <f t="shared" si="53"/>
        <v/>
      </c>
      <c r="X414" s="392" t="str">
        <f>CONCATENATE(C411,"_",E414)</f>
        <v>Abgänge_… davon Einspeisezählpunkte</v>
      </c>
    </row>
    <row r="415" spans="1:24" x14ac:dyDescent="0.2">
      <c r="A415" s="439"/>
      <c r="B415" s="442" t="str">
        <f>IF(A415&lt;&gt;"",IFERROR(VLOOKUP(A415,L!$J$11:$K$260,2,FALSE),"Eingabeart wurde geändert"),"")</f>
        <v/>
      </c>
      <c r="C415" s="445" t="s">
        <v>764</v>
      </c>
      <c r="D415" s="445" t="s">
        <v>282</v>
      </c>
      <c r="E415" s="189" t="s">
        <v>766</v>
      </c>
      <c r="F415" s="232"/>
      <c r="G415" s="232"/>
      <c r="H415" s="232"/>
      <c r="I415" s="232"/>
      <c r="J415" s="232"/>
      <c r="K415" s="232"/>
      <c r="L415" s="232"/>
      <c r="M415" s="232"/>
      <c r="N415" s="232"/>
      <c r="O415" s="232"/>
      <c r="P415" s="232"/>
      <c r="Q415" s="232"/>
      <c r="R415" s="190" t="str">
        <f>IF(SUM(F415:Q415)&gt;0,SUM(F415:Q415),"")</f>
        <v/>
      </c>
      <c r="X415" s="392" t="str">
        <f>CONCATENATE(C415,"_",E415)</f>
        <v>Zugänge_insgesamt</v>
      </c>
    </row>
    <row r="416" spans="1:24" x14ac:dyDescent="0.2">
      <c r="A416" s="440"/>
      <c r="B416" s="443"/>
      <c r="C416" s="446"/>
      <c r="D416" s="448"/>
      <c r="E416" s="234" t="s">
        <v>767</v>
      </c>
      <c r="F416" s="237"/>
      <c r="G416" s="237"/>
      <c r="H416" s="237"/>
      <c r="I416" s="237"/>
      <c r="J416" s="237"/>
      <c r="K416" s="237"/>
      <c r="L416" s="237"/>
      <c r="M416" s="237"/>
      <c r="N416" s="237"/>
      <c r="O416" s="237"/>
      <c r="P416" s="237"/>
      <c r="Q416" s="237"/>
      <c r="R416" s="238" t="str">
        <f t="shared" ref="R416:R422" si="54">IF(SUM(F416:Q416)&gt;0,SUM(F416:Q416),"")</f>
        <v/>
      </c>
      <c r="X416" s="392" t="str">
        <f>CONCATENATE(C415,"_",E416)</f>
        <v>Zugänge_… davon Einspeisezählpunkte</v>
      </c>
    </row>
    <row r="417" spans="1:24" x14ac:dyDescent="0.2">
      <c r="A417" s="440"/>
      <c r="B417" s="443"/>
      <c r="C417" s="446"/>
      <c r="D417" s="445" t="s">
        <v>512</v>
      </c>
      <c r="E417" s="189" t="s">
        <v>766</v>
      </c>
      <c r="F417" s="237"/>
      <c r="G417" s="237"/>
      <c r="H417" s="237"/>
      <c r="I417" s="237"/>
      <c r="J417" s="237"/>
      <c r="K417" s="237"/>
      <c r="L417" s="237"/>
      <c r="M417" s="237"/>
      <c r="N417" s="237"/>
      <c r="O417" s="237"/>
      <c r="P417" s="237"/>
      <c r="Q417" s="237"/>
      <c r="R417" s="238" t="str">
        <f t="shared" si="54"/>
        <v/>
      </c>
      <c r="X417" s="392" t="str">
        <f>CONCATENATE(C415,"_",E417)</f>
        <v>Zugänge_insgesamt</v>
      </c>
    </row>
    <row r="418" spans="1:24" x14ac:dyDescent="0.2">
      <c r="A418" s="440"/>
      <c r="B418" s="443"/>
      <c r="C418" s="447"/>
      <c r="D418" s="449"/>
      <c r="E418" s="234" t="s">
        <v>767</v>
      </c>
      <c r="F418" s="237"/>
      <c r="G418" s="237"/>
      <c r="H418" s="237"/>
      <c r="I418" s="237"/>
      <c r="J418" s="237"/>
      <c r="K418" s="237"/>
      <c r="L418" s="237"/>
      <c r="M418" s="237"/>
      <c r="N418" s="237"/>
      <c r="O418" s="237"/>
      <c r="P418" s="237"/>
      <c r="Q418" s="237"/>
      <c r="R418" s="238" t="str">
        <f t="shared" si="54"/>
        <v/>
      </c>
      <c r="X418" s="392" t="str">
        <f>CONCATENATE(C415,"_",E418)</f>
        <v>Zugänge_… davon Einspeisezählpunkte</v>
      </c>
    </row>
    <row r="419" spans="1:24" x14ac:dyDescent="0.2">
      <c r="A419" s="440"/>
      <c r="B419" s="443"/>
      <c r="C419" s="445" t="s">
        <v>765</v>
      </c>
      <c r="D419" s="445" t="s">
        <v>282</v>
      </c>
      <c r="E419" s="189" t="s">
        <v>766</v>
      </c>
      <c r="F419" s="237"/>
      <c r="G419" s="237"/>
      <c r="H419" s="237"/>
      <c r="I419" s="237"/>
      <c r="J419" s="237"/>
      <c r="K419" s="237"/>
      <c r="L419" s="237"/>
      <c r="M419" s="237"/>
      <c r="N419" s="237"/>
      <c r="O419" s="237"/>
      <c r="P419" s="237"/>
      <c r="Q419" s="237"/>
      <c r="R419" s="238" t="str">
        <f t="shared" si="54"/>
        <v/>
      </c>
      <c r="X419" s="392" t="str">
        <f>CONCATENATE(C419,"_",E419)</f>
        <v>Abgänge_insgesamt</v>
      </c>
    </row>
    <row r="420" spans="1:24" x14ac:dyDescent="0.2">
      <c r="A420" s="440"/>
      <c r="B420" s="443"/>
      <c r="C420" s="446"/>
      <c r="D420" s="448"/>
      <c r="E420" s="234" t="s">
        <v>767</v>
      </c>
      <c r="F420" s="237"/>
      <c r="G420" s="237"/>
      <c r="H420" s="237"/>
      <c r="I420" s="237"/>
      <c r="J420" s="237"/>
      <c r="K420" s="237"/>
      <c r="L420" s="237"/>
      <c r="M420" s="237"/>
      <c r="N420" s="237"/>
      <c r="O420" s="237"/>
      <c r="P420" s="237"/>
      <c r="Q420" s="237"/>
      <c r="R420" s="238" t="str">
        <f t="shared" si="54"/>
        <v/>
      </c>
      <c r="X420" s="392" t="str">
        <f>CONCATENATE(C419,"_",E420)</f>
        <v>Abgänge_… davon Einspeisezählpunkte</v>
      </c>
    </row>
    <row r="421" spans="1:24" x14ac:dyDescent="0.2">
      <c r="A421" s="440"/>
      <c r="B421" s="443"/>
      <c r="C421" s="446"/>
      <c r="D421" s="445" t="s">
        <v>512</v>
      </c>
      <c r="E421" s="189" t="s">
        <v>766</v>
      </c>
      <c r="F421" s="235"/>
      <c r="G421" s="235"/>
      <c r="H421" s="235"/>
      <c r="I421" s="235"/>
      <c r="J421" s="235"/>
      <c r="K421" s="235"/>
      <c r="L421" s="235"/>
      <c r="M421" s="235"/>
      <c r="N421" s="235"/>
      <c r="O421" s="235"/>
      <c r="P421" s="235"/>
      <c r="Q421" s="235"/>
      <c r="R421" s="236" t="str">
        <f t="shared" si="54"/>
        <v/>
      </c>
      <c r="X421" s="392" t="str">
        <f>CONCATENATE(C419,"_",E421)</f>
        <v>Abgänge_insgesamt</v>
      </c>
    </row>
    <row r="422" spans="1:24" x14ac:dyDescent="0.2">
      <c r="A422" s="441"/>
      <c r="B422" s="444"/>
      <c r="C422" s="447"/>
      <c r="D422" s="449"/>
      <c r="E422" s="234" t="s">
        <v>767</v>
      </c>
      <c r="F422" s="233"/>
      <c r="G422" s="233"/>
      <c r="H422" s="233"/>
      <c r="I422" s="233"/>
      <c r="J422" s="233"/>
      <c r="K422" s="233"/>
      <c r="L422" s="233"/>
      <c r="M422" s="233"/>
      <c r="N422" s="233"/>
      <c r="O422" s="233"/>
      <c r="P422" s="233"/>
      <c r="Q422" s="233"/>
      <c r="R422" s="230" t="str">
        <f t="shared" si="54"/>
        <v/>
      </c>
      <c r="X422" s="392" t="str">
        <f>CONCATENATE(C419,"_",E422)</f>
        <v>Abgänge_… davon Einspeisezählpunkte</v>
      </c>
    </row>
    <row r="423" spans="1:24" x14ac:dyDescent="0.2">
      <c r="A423" s="439"/>
      <c r="B423" s="442" t="str">
        <f>IF(A423&lt;&gt;"",IFERROR(VLOOKUP(A423,L!$J$11:$K$260,2,FALSE),"Eingabeart wurde geändert"),"")</f>
        <v/>
      </c>
      <c r="C423" s="445" t="s">
        <v>764</v>
      </c>
      <c r="D423" s="445" t="s">
        <v>282</v>
      </c>
      <c r="E423" s="189" t="s">
        <v>766</v>
      </c>
      <c r="F423" s="232"/>
      <c r="G423" s="232"/>
      <c r="H423" s="232"/>
      <c r="I423" s="232"/>
      <c r="J423" s="232"/>
      <c r="K423" s="232"/>
      <c r="L423" s="232"/>
      <c r="M423" s="232"/>
      <c r="N423" s="232"/>
      <c r="O423" s="232"/>
      <c r="P423" s="232"/>
      <c r="Q423" s="232"/>
      <c r="R423" s="190" t="str">
        <f>IF(SUM(F423:Q423)&gt;0,SUM(F423:Q423),"")</f>
        <v/>
      </c>
      <c r="X423" s="392" t="str">
        <f>CONCATENATE(C423,"_",E423)</f>
        <v>Zugänge_insgesamt</v>
      </c>
    </row>
    <row r="424" spans="1:24" x14ac:dyDescent="0.2">
      <c r="A424" s="440"/>
      <c r="B424" s="443"/>
      <c r="C424" s="446"/>
      <c r="D424" s="448"/>
      <c r="E424" s="234" t="s">
        <v>767</v>
      </c>
      <c r="F424" s="237"/>
      <c r="G424" s="237"/>
      <c r="H424" s="237"/>
      <c r="I424" s="237"/>
      <c r="J424" s="237"/>
      <c r="K424" s="237"/>
      <c r="L424" s="237"/>
      <c r="M424" s="237"/>
      <c r="N424" s="237"/>
      <c r="O424" s="237"/>
      <c r="P424" s="237"/>
      <c r="Q424" s="237"/>
      <c r="R424" s="238" t="str">
        <f t="shared" ref="R424:R430" si="55">IF(SUM(F424:Q424)&gt;0,SUM(F424:Q424),"")</f>
        <v/>
      </c>
      <c r="X424" s="392" t="str">
        <f>CONCATENATE(C423,"_",E424)</f>
        <v>Zugänge_… davon Einspeisezählpunkte</v>
      </c>
    </row>
    <row r="425" spans="1:24" x14ac:dyDescent="0.2">
      <c r="A425" s="440"/>
      <c r="B425" s="443"/>
      <c r="C425" s="446"/>
      <c r="D425" s="445" t="s">
        <v>512</v>
      </c>
      <c r="E425" s="189" t="s">
        <v>766</v>
      </c>
      <c r="F425" s="237"/>
      <c r="G425" s="237"/>
      <c r="H425" s="237"/>
      <c r="I425" s="237"/>
      <c r="J425" s="237"/>
      <c r="K425" s="237"/>
      <c r="L425" s="237"/>
      <c r="M425" s="237"/>
      <c r="N425" s="237"/>
      <c r="O425" s="237"/>
      <c r="P425" s="237"/>
      <c r="Q425" s="237"/>
      <c r="R425" s="238" t="str">
        <f t="shared" si="55"/>
        <v/>
      </c>
      <c r="X425" s="392" t="str">
        <f>CONCATENATE(C423,"_",E425)</f>
        <v>Zugänge_insgesamt</v>
      </c>
    </row>
    <row r="426" spans="1:24" x14ac:dyDescent="0.2">
      <c r="A426" s="440"/>
      <c r="B426" s="443"/>
      <c r="C426" s="447"/>
      <c r="D426" s="449"/>
      <c r="E426" s="234" t="s">
        <v>767</v>
      </c>
      <c r="F426" s="237"/>
      <c r="G426" s="237"/>
      <c r="H426" s="237"/>
      <c r="I426" s="237"/>
      <c r="J426" s="237"/>
      <c r="K426" s="237"/>
      <c r="L426" s="237"/>
      <c r="M426" s="237"/>
      <c r="N426" s="237"/>
      <c r="O426" s="237"/>
      <c r="P426" s="237"/>
      <c r="Q426" s="237"/>
      <c r="R426" s="238" t="str">
        <f t="shared" si="55"/>
        <v/>
      </c>
      <c r="X426" s="392" t="str">
        <f>CONCATENATE(C423,"_",E426)</f>
        <v>Zugänge_… davon Einspeisezählpunkte</v>
      </c>
    </row>
    <row r="427" spans="1:24" x14ac:dyDescent="0.2">
      <c r="A427" s="440"/>
      <c r="B427" s="443"/>
      <c r="C427" s="445" t="s">
        <v>765</v>
      </c>
      <c r="D427" s="445" t="s">
        <v>282</v>
      </c>
      <c r="E427" s="189" t="s">
        <v>766</v>
      </c>
      <c r="F427" s="237"/>
      <c r="G427" s="237"/>
      <c r="H427" s="237"/>
      <c r="I427" s="237"/>
      <c r="J427" s="237"/>
      <c r="K427" s="237"/>
      <c r="L427" s="237"/>
      <c r="M427" s="237"/>
      <c r="N427" s="237"/>
      <c r="O427" s="237"/>
      <c r="P427" s="237"/>
      <c r="Q427" s="237"/>
      <c r="R427" s="238" t="str">
        <f t="shared" si="55"/>
        <v/>
      </c>
      <c r="X427" s="392" t="str">
        <f>CONCATENATE(C427,"_",E427)</f>
        <v>Abgänge_insgesamt</v>
      </c>
    </row>
    <row r="428" spans="1:24" x14ac:dyDescent="0.2">
      <c r="A428" s="440"/>
      <c r="B428" s="443"/>
      <c r="C428" s="446"/>
      <c r="D428" s="448"/>
      <c r="E428" s="234" t="s">
        <v>767</v>
      </c>
      <c r="F428" s="237"/>
      <c r="G428" s="237"/>
      <c r="H428" s="237"/>
      <c r="I428" s="237"/>
      <c r="J428" s="237"/>
      <c r="K428" s="237"/>
      <c r="L428" s="237"/>
      <c r="M428" s="237"/>
      <c r="N428" s="237"/>
      <c r="O428" s="237"/>
      <c r="P428" s="237"/>
      <c r="Q428" s="237"/>
      <c r="R428" s="238" t="str">
        <f t="shared" si="55"/>
        <v/>
      </c>
      <c r="X428" s="392" t="str">
        <f>CONCATENATE(C427,"_",E428)</f>
        <v>Abgänge_… davon Einspeisezählpunkte</v>
      </c>
    </row>
    <row r="429" spans="1:24" x14ac:dyDescent="0.2">
      <c r="A429" s="440"/>
      <c r="B429" s="443"/>
      <c r="C429" s="446"/>
      <c r="D429" s="445" t="s">
        <v>512</v>
      </c>
      <c r="E429" s="189" t="s">
        <v>766</v>
      </c>
      <c r="F429" s="235"/>
      <c r="G429" s="235"/>
      <c r="H429" s="235"/>
      <c r="I429" s="235"/>
      <c r="J429" s="235"/>
      <c r="K429" s="235"/>
      <c r="L429" s="235"/>
      <c r="M429" s="235"/>
      <c r="N429" s="235"/>
      <c r="O429" s="235"/>
      <c r="P429" s="235"/>
      <c r="Q429" s="235"/>
      <c r="R429" s="236" t="str">
        <f t="shared" si="55"/>
        <v/>
      </c>
      <c r="X429" s="392" t="str">
        <f>CONCATENATE(C427,"_",E429)</f>
        <v>Abgänge_insgesamt</v>
      </c>
    </row>
    <row r="430" spans="1:24" x14ac:dyDescent="0.2">
      <c r="A430" s="441"/>
      <c r="B430" s="444"/>
      <c r="C430" s="447"/>
      <c r="D430" s="449"/>
      <c r="E430" s="234" t="s">
        <v>767</v>
      </c>
      <c r="F430" s="233"/>
      <c r="G430" s="233"/>
      <c r="H430" s="233"/>
      <c r="I430" s="233"/>
      <c r="J430" s="233"/>
      <c r="K430" s="233"/>
      <c r="L430" s="233"/>
      <c r="M430" s="233"/>
      <c r="N430" s="233"/>
      <c r="O430" s="233"/>
      <c r="P430" s="233"/>
      <c r="Q430" s="233"/>
      <c r="R430" s="230" t="str">
        <f t="shared" si="55"/>
        <v/>
      </c>
      <c r="X430" s="392" t="str">
        <f>CONCATENATE(C427,"_",E430)</f>
        <v>Abgänge_… davon Einspeisezählpunkte</v>
      </c>
    </row>
    <row r="431" spans="1:24" x14ac:dyDescent="0.2">
      <c r="A431" s="439"/>
      <c r="B431" s="442" t="str">
        <f>IF(A431&lt;&gt;"",IFERROR(VLOOKUP(A431,L!$J$11:$K$260,2,FALSE),"Eingabeart wurde geändert"),"")</f>
        <v/>
      </c>
      <c r="C431" s="445" t="s">
        <v>764</v>
      </c>
      <c r="D431" s="445" t="s">
        <v>282</v>
      </c>
      <c r="E431" s="189" t="s">
        <v>766</v>
      </c>
      <c r="F431" s="232"/>
      <c r="G431" s="232"/>
      <c r="H431" s="232"/>
      <c r="I431" s="232"/>
      <c r="J431" s="232"/>
      <c r="K431" s="232"/>
      <c r="L431" s="232"/>
      <c r="M431" s="232"/>
      <c r="N431" s="232"/>
      <c r="O431" s="232"/>
      <c r="P431" s="232"/>
      <c r="Q431" s="232"/>
      <c r="R431" s="190" t="str">
        <f>IF(SUM(F431:Q431)&gt;0,SUM(F431:Q431),"")</f>
        <v/>
      </c>
      <c r="X431" s="392" t="str">
        <f t="shared" ref="X431" si="56">CONCATENATE(C431,"_",E431)</f>
        <v>Zugänge_insgesamt</v>
      </c>
    </row>
    <row r="432" spans="1:24" x14ac:dyDescent="0.2">
      <c r="A432" s="440"/>
      <c r="B432" s="443"/>
      <c r="C432" s="446"/>
      <c r="D432" s="448"/>
      <c r="E432" s="234" t="s">
        <v>767</v>
      </c>
      <c r="F432" s="237"/>
      <c r="G432" s="237"/>
      <c r="H432" s="237"/>
      <c r="I432" s="237"/>
      <c r="J432" s="237"/>
      <c r="K432" s="237"/>
      <c r="L432" s="237"/>
      <c r="M432" s="237"/>
      <c r="N432" s="237"/>
      <c r="O432" s="237"/>
      <c r="P432" s="237"/>
      <c r="Q432" s="237"/>
      <c r="R432" s="238" t="str">
        <f t="shared" ref="R432:R438" si="57">IF(SUM(F432:Q432)&gt;0,SUM(F432:Q432),"")</f>
        <v/>
      </c>
      <c r="X432" s="392" t="str">
        <f t="shared" ref="X432" si="58">CONCATENATE(C431,"_",E432)</f>
        <v>Zugänge_… davon Einspeisezählpunkte</v>
      </c>
    </row>
    <row r="433" spans="1:24" ht="12.75" customHeight="1" x14ac:dyDescent="0.2">
      <c r="A433" s="440"/>
      <c r="B433" s="443"/>
      <c r="C433" s="446"/>
      <c r="D433" s="445" t="s">
        <v>512</v>
      </c>
      <c r="E433" s="189" t="s">
        <v>766</v>
      </c>
      <c r="F433" s="237"/>
      <c r="G433" s="237"/>
      <c r="H433" s="237"/>
      <c r="I433" s="237"/>
      <c r="J433" s="237"/>
      <c r="K433" s="237"/>
      <c r="L433" s="237"/>
      <c r="M433" s="237"/>
      <c r="N433" s="237"/>
      <c r="O433" s="237"/>
      <c r="P433" s="237"/>
      <c r="Q433" s="237"/>
      <c r="R433" s="238" t="str">
        <f t="shared" si="57"/>
        <v/>
      </c>
      <c r="X433" s="392" t="str">
        <f t="shared" ref="X433" si="59">CONCATENATE(C431,"_",E433)</f>
        <v>Zugänge_insgesamt</v>
      </c>
    </row>
    <row r="434" spans="1:24" x14ac:dyDescent="0.2">
      <c r="A434" s="440"/>
      <c r="B434" s="443"/>
      <c r="C434" s="447"/>
      <c r="D434" s="449"/>
      <c r="E434" s="234" t="s">
        <v>767</v>
      </c>
      <c r="F434" s="237"/>
      <c r="G434" s="237"/>
      <c r="H434" s="237"/>
      <c r="I434" s="237"/>
      <c r="J434" s="237"/>
      <c r="K434" s="237"/>
      <c r="L434" s="237"/>
      <c r="M434" s="237"/>
      <c r="N434" s="237"/>
      <c r="O434" s="237"/>
      <c r="P434" s="237"/>
      <c r="Q434" s="237"/>
      <c r="R434" s="238" t="str">
        <f t="shared" si="57"/>
        <v/>
      </c>
      <c r="X434" s="392" t="str">
        <f t="shared" ref="X434" si="60">CONCATENATE(C431,"_",E434)</f>
        <v>Zugänge_… davon Einspeisezählpunkte</v>
      </c>
    </row>
    <row r="435" spans="1:24" x14ac:dyDescent="0.2">
      <c r="A435" s="440"/>
      <c r="B435" s="443"/>
      <c r="C435" s="445" t="s">
        <v>765</v>
      </c>
      <c r="D435" s="445" t="s">
        <v>282</v>
      </c>
      <c r="E435" s="189" t="s">
        <v>766</v>
      </c>
      <c r="F435" s="237"/>
      <c r="G435" s="237"/>
      <c r="H435" s="237"/>
      <c r="I435" s="237"/>
      <c r="J435" s="237"/>
      <c r="K435" s="237"/>
      <c r="L435" s="237"/>
      <c r="M435" s="237"/>
      <c r="N435" s="237"/>
      <c r="O435" s="237"/>
      <c r="P435" s="237"/>
      <c r="Q435" s="237"/>
      <c r="R435" s="238" t="str">
        <f t="shared" si="57"/>
        <v/>
      </c>
      <c r="X435" s="392" t="str">
        <f t="shared" ref="X435" si="61">CONCATENATE(C435,"_",E435)</f>
        <v>Abgänge_insgesamt</v>
      </c>
    </row>
    <row r="436" spans="1:24" x14ac:dyDescent="0.2">
      <c r="A436" s="440"/>
      <c r="B436" s="443"/>
      <c r="C436" s="446"/>
      <c r="D436" s="448"/>
      <c r="E436" s="234" t="s">
        <v>767</v>
      </c>
      <c r="F436" s="237"/>
      <c r="G436" s="237"/>
      <c r="H436" s="237"/>
      <c r="I436" s="237"/>
      <c r="J436" s="237"/>
      <c r="K436" s="237"/>
      <c r="L436" s="237"/>
      <c r="M436" s="237"/>
      <c r="N436" s="237"/>
      <c r="O436" s="237"/>
      <c r="P436" s="237"/>
      <c r="Q436" s="237"/>
      <c r="R436" s="238" t="str">
        <f t="shared" si="57"/>
        <v/>
      </c>
      <c r="X436" s="392" t="str">
        <f t="shared" ref="X436" si="62">CONCATENATE(C435,"_",E436)</f>
        <v>Abgänge_… davon Einspeisezählpunkte</v>
      </c>
    </row>
    <row r="437" spans="1:24" ht="12.75" customHeight="1" x14ac:dyDescent="0.2">
      <c r="A437" s="440"/>
      <c r="B437" s="443"/>
      <c r="C437" s="446"/>
      <c r="D437" s="445" t="s">
        <v>512</v>
      </c>
      <c r="E437" s="189" t="s">
        <v>766</v>
      </c>
      <c r="F437" s="235"/>
      <c r="G437" s="235"/>
      <c r="H437" s="235"/>
      <c r="I437" s="235"/>
      <c r="J437" s="235"/>
      <c r="K437" s="235"/>
      <c r="L437" s="235"/>
      <c r="M437" s="235"/>
      <c r="N437" s="235"/>
      <c r="O437" s="235"/>
      <c r="P437" s="235"/>
      <c r="Q437" s="235"/>
      <c r="R437" s="236" t="str">
        <f t="shared" si="57"/>
        <v/>
      </c>
      <c r="X437" s="392" t="str">
        <f t="shared" ref="X437" si="63">CONCATENATE(C435,"_",E437)</f>
        <v>Abgänge_insgesamt</v>
      </c>
    </row>
    <row r="438" spans="1:24" x14ac:dyDescent="0.2">
      <c r="A438" s="441"/>
      <c r="B438" s="444"/>
      <c r="C438" s="447"/>
      <c r="D438" s="449"/>
      <c r="E438" s="234" t="s">
        <v>767</v>
      </c>
      <c r="F438" s="233"/>
      <c r="G438" s="233"/>
      <c r="H438" s="233"/>
      <c r="I438" s="233"/>
      <c r="J438" s="233"/>
      <c r="K438" s="233"/>
      <c r="L438" s="233"/>
      <c r="M438" s="233"/>
      <c r="N438" s="233"/>
      <c r="O438" s="233"/>
      <c r="P438" s="233"/>
      <c r="Q438" s="233"/>
      <c r="R438" s="230" t="str">
        <f t="shared" si="57"/>
        <v/>
      </c>
      <c r="X438" s="392" t="str">
        <f t="shared" ref="X438" si="64">CONCATENATE(C435,"_",E438)</f>
        <v>Abgänge_… davon Einspeisezählpunkte</v>
      </c>
    </row>
    <row r="439" spans="1:24" x14ac:dyDescent="0.2">
      <c r="A439" s="439"/>
      <c r="B439" s="442" t="str">
        <f>IF(A439&lt;&gt;"",IFERROR(VLOOKUP(A439,L!$J$11:$K$260,2,FALSE),"Eingabeart wurde geändert"),"")</f>
        <v/>
      </c>
      <c r="C439" s="445" t="s">
        <v>764</v>
      </c>
      <c r="D439" s="445" t="s">
        <v>282</v>
      </c>
      <c r="E439" s="189" t="s">
        <v>766</v>
      </c>
      <c r="F439" s="232"/>
      <c r="G439" s="232"/>
      <c r="H439" s="232"/>
      <c r="I439" s="232"/>
      <c r="J439" s="232"/>
      <c r="K439" s="232"/>
      <c r="L439" s="232"/>
      <c r="M439" s="232"/>
      <c r="N439" s="232"/>
      <c r="O439" s="232"/>
      <c r="P439" s="232"/>
      <c r="Q439" s="232"/>
      <c r="R439" s="190" t="str">
        <f>IF(SUM(F439:Q439)&gt;0,SUM(F439:Q439),"")</f>
        <v/>
      </c>
      <c r="X439" s="392" t="str">
        <f t="shared" ref="X439" si="65">CONCATENATE(C439,"_",E439)</f>
        <v>Zugänge_insgesamt</v>
      </c>
    </row>
    <row r="440" spans="1:24" x14ac:dyDescent="0.2">
      <c r="A440" s="440"/>
      <c r="B440" s="443"/>
      <c r="C440" s="446"/>
      <c r="D440" s="448"/>
      <c r="E440" s="234" t="s">
        <v>767</v>
      </c>
      <c r="F440" s="237"/>
      <c r="G440" s="237"/>
      <c r="H440" s="237"/>
      <c r="I440" s="237"/>
      <c r="J440" s="237"/>
      <c r="K440" s="237"/>
      <c r="L440" s="237"/>
      <c r="M440" s="237"/>
      <c r="N440" s="237"/>
      <c r="O440" s="237"/>
      <c r="P440" s="237"/>
      <c r="Q440" s="237"/>
      <c r="R440" s="238" t="str">
        <f t="shared" ref="R440:R446" si="66">IF(SUM(F440:Q440)&gt;0,SUM(F440:Q440),"")</f>
        <v/>
      </c>
      <c r="X440" s="392" t="str">
        <f t="shared" ref="X440" si="67">CONCATENATE(C439,"_",E440)</f>
        <v>Zugänge_… davon Einspeisezählpunkte</v>
      </c>
    </row>
    <row r="441" spans="1:24" x14ac:dyDescent="0.2">
      <c r="A441" s="440"/>
      <c r="B441" s="443"/>
      <c r="C441" s="446"/>
      <c r="D441" s="445" t="s">
        <v>512</v>
      </c>
      <c r="E441" s="189" t="s">
        <v>766</v>
      </c>
      <c r="F441" s="237"/>
      <c r="G441" s="237"/>
      <c r="H441" s="237"/>
      <c r="I441" s="237"/>
      <c r="J441" s="237"/>
      <c r="K441" s="237"/>
      <c r="L441" s="237"/>
      <c r="M441" s="237"/>
      <c r="N441" s="237"/>
      <c r="O441" s="237"/>
      <c r="P441" s="237"/>
      <c r="Q441" s="237"/>
      <c r="R441" s="238" t="str">
        <f t="shared" si="66"/>
        <v/>
      </c>
      <c r="X441" s="392" t="str">
        <f t="shared" ref="X441" si="68">CONCATENATE(C439,"_",E441)</f>
        <v>Zugänge_insgesamt</v>
      </c>
    </row>
    <row r="442" spans="1:24" x14ac:dyDescent="0.2">
      <c r="A442" s="440"/>
      <c r="B442" s="443"/>
      <c r="C442" s="447"/>
      <c r="D442" s="449"/>
      <c r="E442" s="234" t="s">
        <v>767</v>
      </c>
      <c r="F442" s="237"/>
      <c r="G442" s="237"/>
      <c r="H442" s="237"/>
      <c r="I442" s="237"/>
      <c r="J442" s="237"/>
      <c r="K442" s="237"/>
      <c r="L442" s="237"/>
      <c r="M442" s="237"/>
      <c r="N442" s="237"/>
      <c r="O442" s="237"/>
      <c r="P442" s="237"/>
      <c r="Q442" s="237"/>
      <c r="R442" s="238" t="str">
        <f t="shared" si="66"/>
        <v/>
      </c>
      <c r="X442" s="392" t="str">
        <f t="shared" ref="X442" si="69">CONCATENATE(C439,"_",E442)</f>
        <v>Zugänge_… davon Einspeisezählpunkte</v>
      </c>
    </row>
    <row r="443" spans="1:24" x14ac:dyDescent="0.2">
      <c r="A443" s="440"/>
      <c r="B443" s="443"/>
      <c r="C443" s="445" t="s">
        <v>765</v>
      </c>
      <c r="D443" s="445" t="s">
        <v>282</v>
      </c>
      <c r="E443" s="189" t="s">
        <v>766</v>
      </c>
      <c r="F443" s="237"/>
      <c r="G443" s="237"/>
      <c r="H443" s="237"/>
      <c r="I443" s="237"/>
      <c r="J443" s="237"/>
      <c r="K443" s="237"/>
      <c r="L443" s="237"/>
      <c r="M443" s="237"/>
      <c r="N443" s="237"/>
      <c r="O443" s="237"/>
      <c r="P443" s="237"/>
      <c r="Q443" s="237"/>
      <c r="R443" s="238" t="str">
        <f t="shared" si="66"/>
        <v/>
      </c>
      <c r="X443" s="392" t="str">
        <f t="shared" ref="X443" si="70">CONCATENATE(C443,"_",E443)</f>
        <v>Abgänge_insgesamt</v>
      </c>
    </row>
    <row r="444" spans="1:24" x14ac:dyDescent="0.2">
      <c r="A444" s="440"/>
      <c r="B444" s="443"/>
      <c r="C444" s="446"/>
      <c r="D444" s="448"/>
      <c r="E444" s="234" t="s">
        <v>767</v>
      </c>
      <c r="F444" s="237"/>
      <c r="G444" s="237"/>
      <c r="H444" s="237"/>
      <c r="I444" s="237"/>
      <c r="J444" s="237"/>
      <c r="K444" s="237"/>
      <c r="L444" s="237"/>
      <c r="M444" s="237"/>
      <c r="N444" s="237"/>
      <c r="O444" s="237"/>
      <c r="P444" s="237"/>
      <c r="Q444" s="237"/>
      <c r="R444" s="238" t="str">
        <f t="shared" si="66"/>
        <v/>
      </c>
      <c r="X444" s="392" t="str">
        <f t="shared" ref="X444" si="71">CONCATENATE(C443,"_",E444)</f>
        <v>Abgänge_… davon Einspeisezählpunkte</v>
      </c>
    </row>
    <row r="445" spans="1:24" x14ac:dyDescent="0.2">
      <c r="A445" s="440"/>
      <c r="B445" s="443"/>
      <c r="C445" s="446"/>
      <c r="D445" s="445" t="s">
        <v>512</v>
      </c>
      <c r="E445" s="189" t="s">
        <v>766</v>
      </c>
      <c r="F445" s="235"/>
      <c r="G445" s="235"/>
      <c r="H445" s="235"/>
      <c r="I445" s="235"/>
      <c r="J445" s="235"/>
      <c r="K445" s="235"/>
      <c r="L445" s="235"/>
      <c r="M445" s="235"/>
      <c r="N445" s="235"/>
      <c r="O445" s="235"/>
      <c r="P445" s="235"/>
      <c r="Q445" s="235"/>
      <c r="R445" s="236" t="str">
        <f t="shared" si="66"/>
        <v/>
      </c>
      <c r="X445" s="392" t="str">
        <f t="shared" ref="X445" si="72">CONCATENATE(C443,"_",E445)</f>
        <v>Abgänge_insgesamt</v>
      </c>
    </row>
    <row r="446" spans="1:24" x14ac:dyDescent="0.2">
      <c r="A446" s="441"/>
      <c r="B446" s="444"/>
      <c r="C446" s="447"/>
      <c r="D446" s="449"/>
      <c r="E446" s="234" t="s">
        <v>767</v>
      </c>
      <c r="F446" s="233"/>
      <c r="G446" s="233"/>
      <c r="H446" s="233"/>
      <c r="I446" s="233"/>
      <c r="J446" s="233"/>
      <c r="K446" s="233"/>
      <c r="L446" s="233"/>
      <c r="M446" s="233"/>
      <c r="N446" s="233"/>
      <c r="O446" s="233"/>
      <c r="P446" s="233"/>
      <c r="Q446" s="233"/>
      <c r="R446" s="230" t="str">
        <f t="shared" si="66"/>
        <v/>
      </c>
      <c r="X446" s="392" t="str">
        <f t="shared" ref="X446" si="73">CONCATENATE(C443,"_",E446)</f>
        <v>Abgänge_… davon Einspeisezählpunkte</v>
      </c>
    </row>
    <row r="447" spans="1:24" x14ac:dyDescent="0.2">
      <c r="A447" s="439"/>
      <c r="B447" s="442" t="str">
        <f>IF(A447&lt;&gt;"",IFERROR(VLOOKUP(A447,L!$J$11:$K$260,2,FALSE),"Eingabeart wurde geändert"),"")</f>
        <v/>
      </c>
      <c r="C447" s="445" t="s">
        <v>764</v>
      </c>
      <c r="D447" s="445" t="s">
        <v>282</v>
      </c>
      <c r="E447" s="189" t="s">
        <v>766</v>
      </c>
      <c r="F447" s="232"/>
      <c r="G447" s="232"/>
      <c r="H447" s="232"/>
      <c r="I447" s="232"/>
      <c r="J447" s="232"/>
      <c r="K447" s="232"/>
      <c r="L447" s="232"/>
      <c r="M447" s="232"/>
      <c r="N447" s="232"/>
      <c r="O447" s="232"/>
      <c r="P447" s="232"/>
      <c r="Q447" s="232"/>
      <c r="R447" s="190" t="str">
        <f>IF(SUM(F447:Q447)&gt;0,SUM(F447:Q447),"")</f>
        <v/>
      </c>
      <c r="X447" s="392" t="str">
        <f t="shared" ref="X447" si="74">CONCATENATE(C447,"_",E447)</f>
        <v>Zugänge_insgesamt</v>
      </c>
    </row>
    <row r="448" spans="1:24" x14ac:dyDescent="0.2">
      <c r="A448" s="440"/>
      <c r="B448" s="443"/>
      <c r="C448" s="446"/>
      <c r="D448" s="448"/>
      <c r="E448" s="234" t="s">
        <v>767</v>
      </c>
      <c r="F448" s="237"/>
      <c r="G448" s="237"/>
      <c r="H448" s="237"/>
      <c r="I448" s="237"/>
      <c r="J448" s="237"/>
      <c r="K448" s="237"/>
      <c r="L448" s="237"/>
      <c r="M448" s="237"/>
      <c r="N448" s="237"/>
      <c r="O448" s="237"/>
      <c r="P448" s="237"/>
      <c r="Q448" s="237"/>
      <c r="R448" s="238" t="str">
        <f t="shared" ref="R448:R454" si="75">IF(SUM(F448:Q448)&gt;0,SUM(F448:Q448),"")</f>
        <v/>
      </c>
      <c r="X448" s="392" t="str">
        <f t="shared" ref="X448" si="76">CONCATENATE(C447,"_",E448)</f>
        <v>Zugänge_… davon Einspeisezählpunkte</v>
      </c>
    </row>
    <row r="449" spans="1:24" x14ac:dyDescent="0.2">
      <c r="A449" s="440"/>
      <c r="B449" s="443"/>
      <c r="C449" s="446"/>
      <c r="D449" s="445" t="s">
        <v>512</v>
      </c>
      <c r="E449" s="189" t="s">
        <v>766</v>
      </c>
      <c r="F449" s="237"/>
      <c r="G449" s="237"/>
      <c r="H449" s="237"/>
      <c r="I449" s="237"/>
      <c r="J449" s="237"/>
      <c r="K449" s="237"/>
      <c r="L449" s="237"/>
      <c r="M449" s="237"/>
      <c r="N449" s="237"/>
      <c r="O449" s="237"/>
      <c r="P449" s="237"/>
      <c r="Q449" s="237"/>
      <c r="R449" s="238" t="str">
        <f t="shared" si="75"/>
        <v/>
      </c>
      <c r="X449" s="392" t="str">
        <f t="shared" ref="X449" si="77">CONCATENATE(C447,"_",E449)</f>
        <v>Zugänge_insgesamt</v>
      </c>
    </row>
    <row r="450" spans="1:24" x14ac:dyDescent="0.2">
      <c r="A450" s="440"/>
      <c r="B450" s="443"/>
      <c r="C450" s="447"/>
      <c r="D450" s="449"/>
      <c r="E450" s="234" t="s">
        <v>767</v>
      </c>
      <c r="F450" s="237"/>
      <c r="G450" s="237"/>
      <c r="H450" s="237"/>
      <c r="I450" s="237"/>
      <c r="J450" s="237"/>
      <c r="K450" s="237"/>
      <c r="L450" s="237"/>
      <c r="M450" s="237"/>
      <c r="N450" s="237"/>
      <c r="O450" s="237"/>
      <c r="P450" s="237"/>
      <c r="Q450" s="237"/>
      <c r="R450" s="238" t="str">
        <f t="shared" si="75"/>
        <v/>
      </c>
      <c r="X450" s="392" t="str">
        <f t="shared" ref="X450" si="78">CONCATENATE(C447,"_",E450)</f>
        <v>Zugänge_… davon Einspeisezählpunkte</v>
      </c>
    </row>
    <row r="451" spans="1:24" x14ac:dyDescent="0.2">
      <c r="A451" s="440"/>
      <c r="B451" s="443"/>
      <c r="C451" s="445" t="s">
        <v>765</v>
      </c>
      <c r="D451" s="445" t="s">
        <v>282</v>
      </c>
      <c r="E451" s="189" t="s">
        <v>766</v>
      </c>
      <c r="F451" s="237"/>
      <c r="G451" s="237"/>
      <c r="H451" s="237"/>
      <c r="I451" s="237"/>
      <c r="J451" s="237"/>
      <c r="K451" s="237"/>
      <c r="L451" s="237"/>
      <c r="M451" s="237"/>
      <c r="N451" s="237"/>
      <c r="O451" s="237"/>
      <c r="P451" s="237"/>
      <c r="Q451" s="237"/>
      <c r="R451" s="238" t="str">
        <f t="shared" si="75"/>
        <v/>
      </c>
      <c r="X451" s="392" t="str">
        <f t="shared" ref="X451" si="79">CONCATENATE(C451,"_",E451)</f>
        <v>Abgänge_insgesamt</v>
      </c>
    </row>
    <row r="452" spans="1:24" x14ac:dyDescent="0.2">
      <c r="A452" s="440"/>
      <c r="B452" s="443"/>
      <c r="C452" s="446"/>
      <c r="D452" s="448"/>
      <c r="E452" s="234" t="s">
        <v>767</v>
      </c>
      <c r="F452" s="237"/>
      <c r="G452" s="237"/>
      <c r="H452" s="237"/>
      <c r="I452" s="237"/>
      <c r="J452" s="237"/>
      <c r="K452" s="237"/>
      <c r="L452" s="237"/>
      <c r="M452" s="237"/>
      <c r="N452" s="237"/>
      <c r="O452" s="237"/>
      <c r="P452" s="237"/>
      <c r="Q452" s="237"/>
      <c r="R452" s="238" t="str">
        <f t="shared" si="75"/>
        <v/>
      </c>
      <c r="X452" s="392" t="str">
        <f t="shared" ref="X452" si="80">CONCATENATE(C451,"_",E452)</f>
        <v>Abgänge_… davon Einspeisezählpunkte</v>
      </c>
    </row>
    <row r="453" spans="1:24" x14ac:dyDescent="0.2">
      <c r="A453" s="440"/>
      <c r="B453" s="443"/>
      <c r="C453" s="446"/>
      <c r="D453" s="445" t="s">
        <v>512</v>
      </c>
      <c r="E453" s="189" t="s">
        <v>766</v>
      </c>
      <c r="F453" s="235"/>
      <c r="G453" s="235"/>
      <c r="H453" s="235"/>
      <c r="I453" s="235"/>
      <c r="J453" s="235"/>
      <c r="K453" s="235"/>
      <c r="L453" s="235"/>
      <c r="M453" s="235"/>
      <c r="N453" s="235"/>
      <c r="O453" s="235"/>
      <c r="P453" s="235"/>
      <c r="Q453" s="235"/>
      <c r="R453" s="236" t="str">
        <f t="shared" si="75"/>
        <v/>
      </c>
      <c r="X453" s="392" t="str">
        <f t="shared" ref="X453" si="81">CONCATENATE(C451,"_",E453)</f>
        <v>Abgänge_insgesamt</v>
      </c>
    </row>
    <row r="454" spans="1:24" x14ac:dyDescent="0.2">
      <c r="A454" s="441"/>
      <c r="B454" s="444"/>
      <c r="C454" s="447"/>
      <c r="D454" s="449"/>
      <c r="E454" s="234" t="s">
        <v>767</v>
      </c>
      <c r="F454" s="233"/>
      <c r="G454" s="233"/>
      <c r="H454" s="233"/>
      <c r="I454" s="233"/>
      <c r="J454" s="233"/>
      <c r="K454" s="233"/>
      <c r="L454" s="233"/>
      <c r="M454" s="233"/>
      <c r="N454" s="233"/>
      <c r="O454" s="233"/>
      <c r="P454" s="233"/>
      <c r="Q454" s="233"/>
      <c r="R454" s="230" t="str">
        <f t="shared" si="75"/>
        <v/>
      </c>
      <c r="X454" s="392" t="str">
        <f t="shared" ref="X454" si="82">CONCATENATE(C451,"_",E454)</f>
        <v>Abgänge_… davon Einspeisezählpunkte</v>
      </c>
    </row>
    <row r="455" spans="1:24" x14ac:dyDescent="0.2">
      <c r="A455" s="439"/>
      <c r="B455" s="442" t="str">
        <f>IF(A455&lt;&gt;"",IFERROR(VLOOKUP(A455,L!$J$11:$K$260,2,FALSE),"Eingabeart wurde geändert"),"")</f>
        <v/>
      </c>
      <c r="C455" s="445" t="s">
        <v>764</v>
      </c>
      <c r="D455" s="445" t="s">
        <v>282</v>
      </c>
      <c r="E455" s="189" t="s">
        <v>766</v>
      </c>
      <c r="F455" s="232"/>
      <c r="G455" s="232"/>
      <c r="H455" s="232"/>
      <c r="I455" s="232"/>
      <c r="J455" s="232"/>
      <c r="K455" s="232"/>
      <c r="L455" s="232"/>
      <c r="M455" s="232"/>
      <c r="N455" s="232"/>
      <c r="O455" s="232"/>
      <c r="P455" s="232"/>
      <c r="Q455" s="232"/>
      <c r="R455" s="190" t="str">
        <f>IF(SUM(F455:Q455)&gt;0,SUM(F455:Q455),"")</f>
        <v/>
      </c>
      <c r="X455" s="392" t="str">
        <f t="shared" ref="X455" si="83">CONCATENATE(C455,"_",E455)</f>
        <v>Zugänge_insgesamt</v>
      </c>
    </row>
    <row r="456" spans="1:24" x14ac:dyDescent="0.2">
      <c r="A456" s="440"/>
      <c r="B456" s="443"/>
      <c r="C456" s="446"/>
      <c r="D456" s="448"/>
      <c r="E456" s="234" t="s">
        <v>767</v>
      </c>
      <c r="F456" s="237"/>
      <c r="G456" s="237"/>
      <c r="H456" s="237"/>
      <c r="I456" s="237"/>
      <c r="J456" s="237"/>
      <c r="K456" s="237"/>
      <c r="L456" s="237"/>
      <c r="M456" s="237"/>
      <c r="N456" s="237"/>
      <c r="O456" s="237"/>
      <c r="P456" s="237"/>
      <c r="Q456" s="237"/>
      <c r="R456" s="238" t="str">
        <f t="shared" ref="R456:R462" si="84">IF(SUM(F456:Q456)&gt;0,SUM(F456:Q456),"")</f>
        <v/>
      </c>
      <c r="X456" s="392" t="str">
        <f t="shared" ref="X456" si="85">CONCATENATE(C455,"_",E456)</f>
        <v>Zugänge_… davon Einspeisezählpunkte</v>
      </c>
    </row>
    <row r="457" spans="1:24" x14ac:dyDescent="0.2">
      <c r="A457" s="440"/>
      <c r="B457" s="443"/>
      <c r="C457" s="446"/>
      <c r="D457" s="445" t="s">
        <v>512</v>
      </c>
      <c r="E457" s="189" t="s">
        <v>766</v>
      </c>
      <c r="F457" s="237"/>
      <c r="G457" s="237"/>
      <c r="H457" s="237"/>
      <c r="I457" s="237"/>
      <c r="J457" s="237"/>
      <c r="K457" s="237"/>
      <c r="L457" s="237"/>
      <c r="M457" s="237"/>
      <c r="N457" s="237"/>
      <c r="O457" s="237"/>
      <c r="P457" s="237"/>
      <c r="Q457" s="237"/>
      <c r="R457" s="238" t="str">
        <f t="shared" si="84"/>
        <v/>
      </c>
      <c r="X457" s="392" t="str">
        <f t="shared" ref="X457" si="86">CONCATENATE(C455,"_",E457)</f>
        <v>Zugänge_insgesamt</v>
      </c>
    </row>
    <row r="458" spans="1:24" x14ac:dyDescent="0.2">
      <c r="A458" s="440"/>
      <c r="B458" s="443"/>
      <c r="C458" s="447"/>
      <c r="D458" s="449"/>
      <c r="E458" s="234" t="s">
        <v>767</v>
      </c>
      <c r="F458" s="237"/>
      <c r="G458" s="237"/>
      <c r="H458" s="237"/>
      <c r="I458" s="237"/>
      <c r="J458" s="237"/>
      <c r="K458" s="237"/>
      <c r="L458" s="237"/>
      <c r="M458" s="237"/>
      <c r="N458" s="237"/>
      <c r="O458" s="237"/>
      <c r="P458" s="237"/>
      <c r="Q458" s="237"/>
      <c r="R458" s="238" t="str">
        <f t="shared" si="84"/>
        <v/>
      </c>
      <c r="X458" s="392" t="str">
        <f t="shared" ref="X458" si="87">CONCATENATE(C455,"_",E458)</f>
        <v>Zugänge_… davon Einspeisezählpunkte</v>
      </c>
    </row>
    <row r="459" spans="1:24" x14ac:dyDescent="0.2">
      <c r="A459" s="440"/>
      <c r="B459" s="443"/>
      <c r="C459" s="445" t="s">
        <v>765</v>
      </c>
      <c r="D459" s="445" t="s">
        <v>282</v>
      </c>
      <c r="E459" s="189" t="s">
        <v>766</v>
      </c>
      <c r="F459" s="237"/>
      <c r="G459" s="237"/>
      <c r="H459" s="237"/>
      <c r="I459" s="237"/>
      <c r="J459" s="237"/>
      <c r="K459" s="237"/>
      <c r="L459" s="237"/>
      <c r="M459" s="237"/>
      <c r="N459" s="237"/>
      <c r="O459" s="237"/>
      <c r="P459" s="237"/>
      <c r="Q459" s="237"/>
      <c r="R459" s="238" t="str">
        <f t="shared" si="84"/>
        <v/>
      </c>
      <c r="X459" s="392" t="str">
        <f t="shared" ref="X459" si="88">CONCATENATE(C459,"_",E459)</f>
        <v>Abgänge_insgesamt</v>
      </c>
    </row>
    <row r="460" spans="1:24" x14ac:dyDescent="0.2">
      <c r="A460" s="440"/>
      <c r="B460" s="443"/>
      <c r="C460" s="446"/>
      <c r="D460" s="448"/>
      <c r="E460" s="234" t="s">
        <v>767</v>
      </c>
      <c r="F460" s="237"/>
      <c r="G460" s="237"/>
      <c r="H460" s="237"/>
      <c r="I460" s="237"/>
      <c r="J460" s="237"/>
      <c r="K460" s="237"/>
      <c r="L460" s="237"/>
      <c r="M460" s="237"/>
      <c r="N460" s="237"/>
      <c r="O460" s="237"/>
      <c r="P460" s="237"/>
      <c r="Q460" s="237"/>
      <c r="R460" s="238" t="str">
        <f t="shared" si="84"/>
        <v/>
      </c>
      <c r="X460" s="392" t="str">
        <f t="shared" ref="X460" si="89">CONCATENATE(C459,"_",E460)</f>
        <v>Abgänge_… davon Einspeisezählpunkte</v>
      </c>
    </row>
    <row r="461" spans="1:24" x14ac:dyDescent="0.2">
      <c r="A461" s="440"/>
      <c r="B461" s="443"/>
      <c r="C461" s="446"/>
      <c r="D461" s="445" t="s">
        <v>512</v>
      </c>
      <c r="E461" s="189" t="s">
        <v>766</v>
      </c>
      <c r="F461" s="235"/>
      <c r="G461" s="235"/>
      <c r="H461" s="235"/>
      <c r="I461" s="235"/>
      <c r="J461" s="235"/>
      <c r="K461" s="235"/>
      <c r="L461" s="235"/>
      <c r="M461" s="235"/>
      <c r="N461" s="235"/>
      <c r="O461" s="235"/>
      <c r="P461" s="235"/>
      <c r="Q461" s="235"/>
      <c r="R461" s="236" t="str">
        <f t="shared" si="84"/>
        <v/>
      </c>
      <c r="X461" s="392" t="str">
        <f t="shared" ref="X461" si="90">CONCATENATE(C459,"_",E461)</f>
        <v>Abgänge_insgesamt</v>
      </c>
    </row>
    <row r="462" spans="1:24" x14ac:dyDescent="0.2">
      <c r="A462" s="441"/>
      <c r="B462" s="444"/>
      <c r="C462" s="447"/>
      <c r="D462" s="449"/>
      <c r="E462" s="234" t="s">
        <v>767</v>
      </c>
      <c r="F462" s="233"/>
      <c r="G462" s="233"/>
      <c r="H462" s="233"/>
      <c r="I462" s="233"/>
      <c r="J462" s="233"/>
      <c r="K462" s="233"/>
      <c r="L462" s="233"/>
      <c r="M462" s="233"/>
      <c r="N462" s="233"/>
      <c r="O462" s="233"/>
      <c r="P462" s="233"/>
      <c r="Q462" s="233"/>
      <c r="R462" s="230" t="str">
        <f t="shared" si="84"/>
        <v/>
      </c>
      <c r="X462" s="392" t="str">
        <f t="shared" ref="X462" si="91">CONCATENATE(C459,"_",E462)</f>
        <v>Abgänge_… davon Einspeisezählpunkte</v>
      </c>
    </row>
    <row r="463" spans="1:24" x14ac:dyDescent="0.2">
      <c r="A463" s="439"/>
      <c r="B463" s="442" t="str">
        <f>IF(A463&lt;&gt;"",IFERROR(VLOOKUP(A463,L!$J$11:$K$260,2,FALSE),"Eingabeart wurde geändert"),"")</f>
        <v/>
      </c>
      <c r="C463" s="445" t="s">
        <v>764</v>
      </c>
      <c r="D463" s="445" t="s">
        <v>282</v>
      </c>
      <c r="E463" s="189" t="s">
        <v>766</v>
      </c>
      <c r="F463" s="232"/>
      <c r="G463" s="232"/>
      <c r="H463" s="232"/>
      <c r="I463" s="232"/>
      <c r="J463" s="232"/>
      <c r="K463" s="232"/>
      <c r="L463" s="232"/>
      <c r="M463" s="232"/>
      <c r="N463" s="232"/>
      <c r="O463" s="232"/>
      <c r="P463" s="232"/>
      <c r="Q463" s="232"/>
      <c r="R463" s="190" t="str">
        <f>IF(SUM(F463:Q463)&gt;0,SUM(F463:Q463),"")</f>
        <v/>
      </c>
      <c r="X463" s="392" t="str">
        <f t="shared" ref="X463" si="92">CONCATENATE(C463,"_",E463)</f>
        <v>Zugänge_insgesamt</v>
      </c>
    </row>
    <row r="464" spans="1:24" x14ac:dyDescent="0.2">
      <c r="A464" s="440"/>
      <c r="B464" s="443"/>
      <c r="C464" s="446"/>
      <c r="D464" s="448"/>
      <c r="E464" s="234" t="s">
        <v>767</v>
      </c>
      <c r="F464" s="237"/>
      <c r="G464" s="237"/>
      <c r="H464" s="237"/>
      <c r="I464" s="237"/>
      <c r="J464" s="237"/>
      <c r="K464" s="237"/>
      <c r="L464" s="237"/>
      <c r="M464" s="237"/>
      <c r="N464" s="237"/>
      <c r="O464" s="237"/>
      <c r="P464" s="237"/>
      <c r="Q464" s="237"/>
      <c r="R464" s="238" t="str">
        <f t="shared" ref="R464:R470" si="93">IF(SUM(F464:Q464)&gt;0,SUM(F464:Q464),"")</f>
        <v/>
      </c>
      <c r="X464" s="392" t="str">
        <f t="shared" ref="X464" si="94">CONCATENATE(C463,"_",E464)</f>
        <v>Zugänge_… davon Einspeisezählpunkte</v>
      </c>
    </row>
    <row r="465" spans="1:24" x14ac:dyDescent="0.2">
      <c r="A465" s="440"/>
      <c r="B465" s="443"/>
      <c r="C465" s="446"/>
      <c r="D465" s="445" t="s">
        <v>512</v>
      </c>
      <c r="E465" s="189" t="s">
        <v>766</v>
      </c>
      <c r="F465" s="237"/>
      <c r="G465" s="237"/>
      <c r="H465" s="237"/>
      <c r="I465" s="237"/>
      <c r="J465" s="237"/>
      <c r="K465" s="237"/>
      <c r="L465" s="237"/>
      <c r="M465" s="237"/>
      <c r="N465" s="237"/>
      <c r="O465" s="237"/>
      <c r="P465" s="237"/>
      <c r="Q465" s="237"/>
      <c r="R465" s="238" t="str">
        <f t="shared" si="93"/>
        <v/>
      </c>
      <c r="X465" s="392" t="str">
        <f t="shared" ref="X465" si="95">CONCATENATE(C463,"_",E465)</f>
        <v>Zugänge_insgesamt</v>
      </c>
    </row>
    <row r="466" spans="1:24" x14ac:dyDescent="0.2">
      <c r="A466" s="440"/>
      <c r="B466" s="443"/>
      <c r="C466" s="447"/>
      <c r="D466" s="449"/>
      <c r="E466" s="234" t="s">
        <v>767</v>
      </c>
      <c r="F466" s="237"/>
      <c r="G466" s="237"/>
      <c r="H466" s="237"/>
      <c r="I466" s="237"/>
      <c r="J466" s="237"/>
      <c r="K466" s="237"/>
      <c r="L466" s="237"/>
      <c r="M466" s="237"/>
      <c r="N466" s="237"/>
      <c r="O466" s="237"/>
      <c r="P466" s="237"/>
      <c r="Q466" s="237"/>
      <c r="R466" s="238" t="str">
        <f t="shared" si="93"/>
        <v/>
      </c>
      <c r="X466" s="392" t="str">
        <f t="shared" ref="X466" si="96">CONCATENATE(C463,"_",E466)</f>
        <v>Zugänge_… davon Einspeisezählpunkte</v>
      </c>
    </row>
    <row r="467" spans="1:24" x14ac:dyDescent="0.2">
      <c r="A467" s="440"/>
      <c r="B467" s="443"/>
      <c r="C467" s="445" t="s">
        <v>765</v>
      </c>
      <c r="D467" s="445" t="s">
        <v>282</v>
      </c>
      <c r="E467" s="189" t="s">
        <v>766</v>
      </c>
      <c r="F467" s="237"/>
      <c r="G467" s="237"/>
      <c r="H467" s="237"/>
      <c r="I467" s="237"/>
      <c r="J467" s="237"/>
      <c r="K467" s="237"/>
      <c r="L467" s="237"/>
      <c r="M467" s="237"/>
      <c r="N467" s="237"/>
      <c r="O467" s="237"/>
      <c r="P467" s="237"/>
      <c r="Q467" s="237"/>
      <c r="R467" s="238" t="str">
        <f t="shared" si="93"/>
        <v/>
      </c>
      <c r="X467" s="392" t="str">
        <f t="shared" ref="X467" si="97">CONCATENATE(C467,"_",E467)</f>
        <v>Abgänge_insgesamt</v>
      </c>
    </row>
    <row r="468" spans="1:24" x14ac:dyDescent="0.2">
      <c r="A468" s="440"/>
      <c r="B468" s="443"/>
      <c r="C468" s="446"/>
      <c r="D468" s="448"/>
      <c r="E468" s="234" t="s">
        <v>767</v>
      </c>
      <c r="F468" s="237"/>
      <c r="G468" s="237"/>
      <c r="H468" s="237"/>
      <c r="I468" s="237"/>
      <c r="J468" s="237"/>
      <c r="K468" s="237"/>
      <c r="L468" s="237"/>
      <c r="M468" s="237"/>
      <c r="N468" s="237"/>
      <c r="O468" s="237"/>
      <c r="P468" s="237"/>
      <c r="Q468" s="237"/>
      <c r="R468" s="238" t="str">
        <f t="shared" si="93"/>
        <v/>
      </c>
      <c r="X468" s="392" t="str">
        <f t="shared" ref="X468" si="98">CONCATENATE(C467,"_",E468)</f>
        <v>Abgänge_… davon Einspeisezählpunkte</v>
      </c>
    </row>
    <row r="469" spans="1:24" x14ac:dyDescent="0.2">
      <c r="A469" s="440"/>
      <c r="B469" s="443"/>
      <c r="C469" s="446"/>
      <c r="D469" s="445" t="s">
        <v>512</v>
      </c>
      <c r="E469" s="189" t="s">
        <v>766</v>
      </c>
      <c r="F469" s="235"/>
      <c r="G469" s="235"/>
      <c r="H469" s="235"/>
      <c r="I469" s="235"/>
      <c r="J469" s="235"/>
      <c r="K469" s="235"/>
      <c r="L469" s="235"/>
      <c r="M469" s="235"/>
      <c r="N469" s="235"/>
      <c r="O469" s="235"/>
      <c r="P469" s="235"/>
      <c r="Q469" s="235"/>
      <c r="R469" s="236" t="str">
        <f t="shared" si="93"/>
        <v/>
      </c>
      <c r="X469" s="392" t="str">
        <f t="shared" ref="X469" si="99">CONCATENATE(C467,"_",E469)</f>
        <v>Abgänge_insgesamt</v>
      </c>
    </row>
    <row r="470" spans="1:24" x14ac:dyDescent="0.2">
      <c r="A470" s="441"/>
      <c r="B470" s="444"/>
      <c r="C470" s="447"/>
      <c r="D470" s="449"/>
      <c r="E470" s="234" t="s">
        <v>767</v>
      </c>
      <c r="F470" s="233"/>
      <c r="G470" s="233"/>
      <c r="H470" s="233"/>
      <c r="I470" s="233"/>
      <c r="J470" s="233"/>
      <c r="K470" s="233"/>
      <c r="L470" s="233"/>
      <c r="M470" s="233"/>
      <c r="N470" s="233"/>
      <c r="O470" s="233"/>
      <c r="P470" s="233"/>
      <c r="Q470" s="233"/>
      <c r="R470" s="230" t="str">
        <f t="shared" si="93"/>
        <v/>
      </c>
      <c r="X470" s="392" t="str">
        <f t="shared" ref="X470" si="100">CONCATENATE(C467,"_",E470)</f>
        <v>Abgänge_… davon Einspeisezählpunkte</v>
      </c>
    </row>
    <row r="471" spans="1:24" x14ac:dyDescent="0.2">
      <c r="A471" s="439"/>
      <c r="B471" s="442" t="str">
        <f>IF(A471&lt;&gt;"",IFERROR(VLOOKUP(A471,L!$J$11:$K$260,2,FALSE),"Eingabeart wurde geändert"),"")</f>
        <v/>
      </c>
      <c r="C471" s="445" t="s">
        <v>764</v>
      </c>
      <c r="D471" s="445" t="s">
        <v>282</v>
      </c>
      <c r="E471" s="189" t="s">
        <v>766</v>
      </c>
      <c r="F471" s="232"/>
      <c r="G471" s="232"/>
      <c r="H471" s="232"/>
      <c r="I471" s="232"/>
      <c r="J471" s="232"/>
      <c r="K471" s="232"/>
      <c r="L471" s="232"/>
      <c r="M471" s="232"/>
      <c r="N471" s="232"/>
      <c r="O471" s="232"/>
      <c r="P471" s="232"/>
      <c r="Q471" s="232"/>
      <c r="R471" s="190" t="str">
        <f>IF(SUM(F471:Q471)&gt;0,SUM(F471:Q471),"")</f>
        <v/>
      </c>
      <c r="X471" s="392" t="str">
        <f t="shared" ref="X471" si="101">CONCATENATE(C471,"_",E471)</f>
        <v>Zugänge_insgesamt</v>
      </c>
    </row>
    <row r="472" spans="1:24" x14ac:dyDescent="0.2">
      <c r="A472" s="440"/>
      <c r="B472" s="443"/>
      <c r="C472" s="446"/>
      <c r="D472" s="448"/>
      <c r="E472" s="234" t="s">
        <v>767</v>
      </c>
      <c r="F472" s="237"/>
      <c r="G472" s="237"/>
      <c r="H472" s="237"/>
      <c r="I472" s="237"/>
      <c r="J472" s="237"/>
      <c r="K472" s="237"/>
      <c r="L472" s="237"/>
      <c r="M472" s="237"/>
      <c r="N472" s="237"/>
      <c r="O472" s="237"/>
      <c r="P472" s="237"/>
      <c r="Q472" s="237"/>
      <c r="R472" s="238" t="str">
        <f t="shared" ref="R472:R478" si="102">IF(SUM(F472:Q472)&gt;0,SUM(F472:Q472),"")</f>
        <v/>
      </c>
      <c r="X472" s="392" t="str">
        <f t="shared" ref="X472" si="103">CONCATENATE(C471,"_",E472)</f>
        <v>Zugänge_… davon Einspeisezählpunkte</v>
      </c>
    </row>
    <row r="473" spans="1:24" x14ac:dyDescent="0.2">
      <c r="A473" s="440"/>
      <c r="B473" s="443"/>
      <c r="C473" s="446"/>
      <c r="D473" s="445" t="s">
        <v>512</v>
      </c>
      <c r="E473" s="189" t="s">
        <v>766</v>
      </c>
      <c r="F473" s="237"/>
      <c r="G473" s="237"/>
      <c r="H473" s="237"/>
      <c r="I473" s="237"/>
      <c r="J473" s="237"/>
      <c r="K473" s="237"/>
      <c r="L473" s="237"/>
      <c r="M473" s="237"/>
      <c r="N473" s="237"/>
      <c r="O473" s="237"/>
      <c r="P473" s="237"/>
      <c r="Q473" s="237"/>
      <c r="R473" s="238" t="str">
        <f t="shared" si="102"/>
        <v/>
      </c>
      <c r="X473" s="392" t="str">
        <f t="shared" ref="X473" si="104">CONCATENATE(C471,"_",E473)</f>
        <v>Zugänge_insgesamt</v>
      </c>
    </row>
    <row r="474" spans="1:24" x14ac:dyDescent="0.2">
      <c r="A474" s="440"/>
      <c r="B474" s="443"/>
      <c r="C474" s="447"/>
      <c r="D474" s="449"/>
      <c r="E474" s="234" t="s">
        <v>767</v>
      </c>
      <c r="F474" s="237"/>
      <c r="G474" s="237"/>
      <c r="H474" s="237"/>
      <c r="I474" s="237"/>
      <c r="J474" s="237"/>
      <c r="K474" s="237"/>
      <c r="L474" s="237"/>
      <c r="M474" s="237"/>
      <c r="N474" s="237"/>
      <c r="O474" s="237"/>
      <c r="P474" s="237"/>
      <c r="Q474" s="237"/>
      <c r="R474" s="238" t="str">
        <f t="shared" si="102"/>
        <v/>
      </c>
      <c r="X474" s="392" t="str">
        <f t="shared" ref="X474" si="105">CONCATENATE(C471,"_",E474)</f>
        <v>Zugänge_… davon Einspeisezählpunkte</v>
      </c>
    </row>
    <row r="475" spans="1:24" x14ac:dyDescent="0.2">
      <c r="A475" s="440"/>
      <c r="B475" s="443"/>
      <c r="C475" s="445" t="s">
        <v>765</v>
      </c>
      <c r="D475" s="445" t="s">
        <v>282</v>
      </c>
      <c r="E475" s="189" t="s">
        <v>766</v>
      </c>
      <c r="F475" s="237"/>
      <c r="G475" s="237"/>
      <c r="H475" s="237"/>
      <c r="I475" s="237"/>
      <c r="J475" s="237"/>
      <c r="K475" s="237"/>
      <c r="L475" s="237"/>
      <c r="M475" s="237"/>
      <c r="N475" s="237"/>
      <c r="O475" s="237"/>
      <c r="P475" s="237"/>
      <c r="Q475" s="237"/>
      <c r="R475" s="238" t="str">
        <f t="shared" si="102"/>
        <v/>
      </c>
      <c r="X475" s="392" t="str">
        <f t="shared" ref="X475" si="106">CONCATENATE(C475,"_",E475)</f>
        <v>Abgänge_insgesamt</v>
      </c>
    </row>
    <row r="476" spans="1:24" x14ac:dyDescent="0.2">
      <c r="A476" s="440"/>
      <c r="B476" s="443"/>
      <c r="C476" s="446"/>
      <c r="D476" s="448"/>
      <c r="E476" s="234" t="s">
        <v>767</v>
      </c>
      <c r="F476" s="237"/>
      <c r="G476" s="237"/>
      <c r="H476" s="237"/>
      <c r="I476" s="237"/>
      <c r="J476" s="237"/>
      <c r="K476" s="237"/>
      <c r="L476" s="237"/>
      <c r="M476" s="237"/>
      <c r="N476" s="237"/>
      <c r="O476" s="237"/>
      <c r="P476" s="237"/>
      <c r="Q476" s="237"/>
      <c r="R476" s="238" t="str">
        <f t="shared" si="102"/>
        <v/>
      </c>
      <c r="X476" s="392" t="str">
        <f t="shared" ref="X476" si="107">CONCATENATE(C475,"_",E476)</f>
        <v>Abgänge_… davon Einspeisezählpunkte</v>
      </c>
    </row>
    <row r="477" spans="1:24" x14ac:dyDescent="0.2">
      <c r="A477" s="440"/>
      <c r="B477" s="443"/>
      <c r="C477" s="446"/>
      <c r="D477" s="445" t="s">
        <v>512</v>
      </c>
      <c r="E477" s="189" t="s">
        <v>766</v>
      </c>
      <c r="F477" s="235"/>
      <c r="G477" s="235"/>
      <c r="H477" s="235"/>
      <c r="I477" s="235"/>
      <c r="J477" s="235"/>
      <c r="K477" s="235"/>
      <c r="L477" s="235"/>
      <c r="M477" s="235"/>
      <c r="N477" s="235"/>
      <c r="O477" s="235"/>
      <c r="P477" s="235"/>
      <c r="Q477" s="235"/>
      <c r="R477" s="236" t="str">
        <f t="shared" si="102"/>
        <v/>
      </c>
      <c r="X477" s="392" t="str">
        <f t="shared" ref="X477" si="108">CONCATENATE(C475,"_",E477)</f>
        <v>Abgänge_insgesamt</v>
      </c>
    </row>
    <row r="478" spans="1:24" x14ac:dyDescent="0.2">
      <c r="A478" s="441"/>
      <c r="B478" s="444"/>
      <c r="C478" s="447"/>
      <c r="D478" s="449"/>
      <c r="E478" s="234" t="s">
        <v>767</v>
      </c>
      <c r="F478" s="233"/>
      <c r="G478" s="233"/>
      <c r="H478" s="233"/>
      <c r="I478" s="233"/>
      <c r="J478" s="233"/>
      <c r="K478" s="233"/>
      <c r="L478" s="233"/>
      <c r="M478" s="233"/>
      <c r="N478" s="233"/>
      <c r="O478" s="233"/>
      <c r="P478" s="233"/>
      <c r="Q478" s="233"/>
      <c r="R478" s="230" t="str">
        <f t="shared" si="102"/>
        <v/>
      </c>
      <c r="X478" s="392" t="str">
        <f t="shared" ref="X478" si="109">CONCATENATE(C475,"_",E478)</f>
        <v>Abgänge_… davon Einspeisezählpunkte</v>
      </c>
    </row>
    <row r="479" spans="1:24" x14ac:dyDescent="0.2">
      <c r="A479" s="439"/>
      <c r="B479" s="442" t="str">
        <f>IF(A479&lt;&gt;"",IFERROR(VLOOKUP(A479,L!$J$11:$K$260,2,FALSE),"Eingabeart wurde geändert"),"")</f>
        <v/>
      </c>
      <c r="C479" s="445" t="s">
        <v>764</v>
      </c>
      <c r="D479" s="445" t="s">
        <v>282</v>
      </c>
      <c r="E479" s="189" t="s">
        <v>766</v>
      </c>
      <c r="F479" s="232"/>
      <c r="G479" s="232"/>
      <c r="H479" s="232"/>
      <c r="I479" s="232"/>
      <c r="J479" s="232"/>
      <c r="K479" s="232"/>
      <c r="L479" s="232"/>
      <c r="M479" s="232"/>
      <c r="N479" s="232"/>
      <c r="O479" s="232"/>
      <c r="P479" s="232"/>
      <c r="Q479" s="232"/>
      <c r="R479" s="190" t="str">
        <f>IF(SUM(F479:Q479)&gt;0,SUM(F479:Q479),"")</f>
        <v/>
      </c>
      <c r="X479" s="392" t="str">
        <f t="shared" ref="X479" si="110">CONCATENATE(C479,"_",E479)</f>
        <v>Zugänge_insgesamt</v>
      </c>
    </row>
    <row r="480" spans="1:24" x14ac:dyDescent="0.2">
      <c r="A480" s="440"/>
      <c r="B480" s="443"/>
      <c r="C480" s="446"/>
      <c r="D480" s="448"/>
      <c r="E480" s="234" t="s">
        <v>767</v>
      </c>
      <c r="F480" s="237"/>
      <c r="G480" s="237"/>
      <c r="H480" s="237"/>
      <c r="I480" s="237"/>
      <c r="J480" s="237"/>
      <c r="K480" s="237"/>
      <c r="L480" s="237"/>
      <c r="M480" s="237"/>
      <c r="N480" s="237"/>
      <c r="O480" s="237"/>
      <c r="P480" s="237"/>
      <c r="Q480" s="237"/>
      <c r="R480" s="238" t="str">
        <f t="shared" ref="R480:R486" si="111">IF(SUM(F480:Q480)&gt;0,SUM(F480:Q480),"")</f>
        <v/>
      </c>
      <c r="X480" s="392" t="str">
        <f t="shared" ref="X480" si="112">CONCATENATE(C479,"_",E480)</f>
        <v>Zugänge_… davon Einspeisezählpunkte</v>
      </c>
    </row>
    <row r="481" spans="1:24" x14ac:dyDescent="0.2">
      <c r="A481" s="440"/>
      <c r="B481" s="443"/>
      <c r="C481" s="446"/>
      <c r="D481" s="445" t="s">
        <v>512</v>
      </c>
      <c r="E481" s="189" t="s">
        <v>766</v>
      </c>
      <c r="F481" s="237"/>
      <c r="G481" s="237"/>
      <c r="H481" s="237"/>
      <c r="I481" s="237"/>
      <c r="J481" s="237"/>
      <c r="K481" s="237"/>
      <c r="L481" s="237"/>
      <c r="M481" s="237"/>
      <c r="N481" s="237"/>
      <c r="O481" s="237"/>
      <c r="P481" s="237"/>
      <c r="Q481" s="237"/>
      <c r="R481" s="238" t="str">
        <f t="shared" si="111"/>
        <v/>
      </c>
      <c r="X481" s="392" t="str">
        <f t="shared" ref="X481" si="113">CONCATENATE(C479,"_",E481)</f>
        <v>Zugänge_insgesamt</v>
      </c>
    </row>
    <row r="482" spans="1:24" x14ac:dyDescent="0.2">
      <c r="A482" s="440"/>
      <c r="B482" s="443"/>
      <c r="C482" s="447"/>
      <c r="D482" s="449"/>
      <c r="E482" s="234" t="s">
        <v>767</v>
      </c>
      <c r="F482" s="237"/>
      <c r="G482" s="237"/>
      <c r="H482" s="237"/>
      <c r="I482" s="237"/>
      <c r="J482" s="237"/>
      <c r="K482" s="237"/>
      <c r="L482" s="237"/>
      <c r="M482" s="237"/>
      <c r="N482" s="237"/>
      <c r="O482" s="237"/>
      <c r="P482" s="237"/>
      <c r="Q482" s="237"/>
      <c r="R482" s="238" t="str">
        <f t="shared" si="111"/>
        <v/>
      </c>
      <c r="X482" s="392" t="str">
        <f t="shared" ref="X482" si="114">CONCATENATE(C479,"_",E482)</f>
        <v>Zugänge_… davon Einspeisezählpunkte</v>
      </c>
    </row>
    <row r="483" spans="1:24" x14ac:dyDescent="0.2">
      <c r="A483" s="440"/>
      <c r="B483" s="443"/>
      <c r="C483" s="445" t="s">
        <v>765</v>
      </c>
      <c r="D483" s="445" t="s">
        <v>282</v>
      </c>
      <c r="E483" s="189" t="s">
        <v>766</v>
      </c>
      <c r="F483" s="237"/>
      <c r="G483" s="237"/>
      <c r="H483" s="237"/>
      <c r="I483" s="237"/>
      <c r="J483" s="237"/>
      <c r="K483" s="237"/>
      <c r="L483" s="237"/>
      <c r="M483" s="237"/>
      <c r="N483" s="237"/>
      <c r="O483" s="237"/>
      <c r="P483" s="237"/>
      <c r="Q483" s="237"/>
      <c r="R483" s="238" t="str">
        <f t="shared" si="111"/>
        <v/>
      </c>
      <c r="X483" s="392" t="str">
        <f t="shared" ref="X483" si="115">CONCATENATE(C483,"_",E483)</f>
        <v>Abgänge_insgesamt</v>
      </c>
    </row>
    <row r="484" spans="1:24" x14ac:dyDescent="0.2">
      <c r="A484" s="440"/>
      <c r="B484" s="443"/>
      <c r="C484" s="446"/>
      <c r="D484" s="448"/>
      <c r="E484" s="234" t="s">
        <v>767</v>
      </c>
      <c r="F484" s="237"/>
      <c r="G484" s="237"/>
      <c r="H484" s="237"/>
      <c r="I484" s="237"/>
      <c r="J484" s="237"/>
      <c r="K484" s="237"/>
      <c r="L484" s="237"/>
      <c r="M484" s="237"/>
      <c r="N484" s="237"/>
      <c r="O484" s="237"/>
      <c r="P484" s="237"/>
      <c r="Q484" s="237"/>
      <c r="R484" s="238" t="str">
        <f t="shared" si="111"/>
        <v/>
      </c>
      <c r="X484" s="392" t="str">
        <f t="shared" ref="X484" si="116">CONCATENATE(C483,"_",E484)</f>
        <v>Abgänge_… davon Einspeisezählpunkte</v>
      </c>
    </row>
    <row r="485" spans="1:24" x14ac:dyDescent="0.2">
      <c r="A485" s="440"/>
      <c r="B485" s="443"/>
      <c r="C485" s="446"/>
      <c r="D485" s="445" t="s">
        <v>512</v>
      </c>
      <c r="E485" s="189" t="s">
        <v>766</v>
      </c>
      <c r="F485" s="235"/>
      <c r="G485" s="235"/>
      <c r="H485" s="235"/>
      <c r="I485" s="235"/>
      <c r="J485" s="235"/>
      <c r="K485" s="235"/>
      <c r="L485" s="235"/>
      <c r="M485" s="235"/>
      <c r="N485" s="235"/>
      <c r="O485" s="235"/>
      <c r="P485" s="235"/>
      <c r="Q485" s="235"/>
      <c r="R485" s="236" t="str">
        <f t="shared" si="111"/>
        <v/>
      </c>
      <c r="X485" s="392" t="str">
        <f t="shared" ref="X485" si="117">CONCATENATE(C483,"_",E485)</f>
        <v>Abgänge_insgesamt</v>
      </c>
    </row>
    <row r="486" spans="1:24" x14ac:dyDescent="0.2">
      <c r="A486" s="441"/>
      <c r="B486" s="444"/>
      <c r="C486" s="447"/>
      <c r="D486" s="449"/>
      <c r="E486" s="234" t="s">
        <v>767</v>
      </c>
      <c r="F486" s="233"/>
      <c r="G486" s="233"/>
      <c r="H486" s="233"/>
      <c r="I486" s="233"/>
      <c r="J486" s="233"/>
      <c r="K486" s="233"/>
      <c r="L486" s="233"/>
      <c r="M486" s="233"/>
      <c r="N486" s="233"/>
      <c r="O486" s="233"/>
      <c r="P486" s="233"/>
      <c r="Q486" s="233"/>
      <c r="R486" s="230" t="str">
        <f t="shared" si="111"/>
        <v/>
      </c>
      <c r="X486" s="392" t="str">
        <f t="shared" ref="X486" si="118">CONCATENATE(C483,"_",E486)</f>
        <v>Abgänge_… davon Einspeisezählpunkte</v>
      </c>
    </row>
    <row r="487" spans="1:24" x14ac:dyDescent="0.2">
      <c r="A487" s="439"/>
      <c r="B487" s="442" t="str">
        <f>IF(A487&lt;&gt;"",IFERROR(VLOOKUP(A487,L!$J$11:$K$260,2,FALSE),"Eingabeart wurde geändert"),"")</f>
        <v/>
      </c>
      <c r="C487" s="445" t="s">
        <v>764</v>
      </c>
      <c r="D487" s="445" t="s">
        <v>282</v>
      </c>
      <c r="E487" s="189" t="s">
        <v>766</v>
      </c>
      <c r="F487" s="232"/>
      <c r="G487" s="232"/>
      <c r="H487" s="232"/>
      <c r="I487" s="232"/>
      <c r="J487" s="232"/>
      <c r="K487" s="232"/>
      <c r="L487" s="232"/>
      <c r="M487" s="232"/>
      <c r="N487" s="232"/>
      <c r="O487" s="232"/>
      <c r="P487" s="232"/>
      <c r="Q487" s="232"/>
      <c r="R487" s="190" t="str">
        <f>IF(SUM(F487:Q487)&gt;0,SUM(F487:Q487),"")</f>
        <v/>
      </c>
      <c r="X487" s="392" t="str">
        <f t="shared" ref="X487" si="119">CONCATENATE(C487,"_",E487)</f>
        <v>Zugänge_insgesamt</v>
      </c>
    </row>
    <row r="488" spans="1:24" x14ac:dyDescent="0.2">
      <c r="A488" s="440"/>
      <c r="B488" s="443"/>
      <c r="C488" s="446"/>
      <c r="D488" s="448"/>
      <c r="E488" s="234" t="s">
        <v>767</v>
      </c>
      <c r="F488" s="237"/>
      <c r="G488" s="237"/>
      <c r="H488" s="237"/>
      <c r="I488" s="237"/>
      <c r="J488" s="237"/>
      <c r="K488" s="237"/>
      <c r="L488" s="237"/>
      <c r="M488" s="237"/>
      <c r="N488" s="237"/>
      <c r="O488" s="237"/>
      <c r="P488" s="237"/>
      <c r="Q488" s="237"/>
      <c r="R488" s="238" t="str">
        <f t="shared" ref="R488:R494" si="120">IF(SUM(F488:Q488)&gt;0,SUM(F488:Q488),"")</f>
        <v/>
      </c>
      <c r="X488" s="392" t="str">
        <f t="shared" ref="X488" si="121">CONCATENATE(C487,"_",E488)</f>
        <v>Zugänge_… davon Einspeisezählpunkte</v>
      </c>
    </row>
    <row r="489" spans="1:24" x14ac:dyDescent="0.2">
      <c r="A489" s="440"/>
      <c r="B489" s="443"/>
      <c r="C489" s="446"/>
      <c r="D489" s="445" t="s">
        <v>512</v>
      </c>
      <c r="E489" s="189" t="s">
        <v>766</v>
      </c>
      <c r="F489" s="237"/>
      <c r="G489" s="237"/>
      <c r="H489" s="237"/>
      <c r="I489" s="237"/>
      <c r="J489" s="237"/>
      <c r="K489" s="237"/>
      <c r="L489" s="237"/>
      <c r="M489" s="237"/>
      <c r="N489" s="237"/>
      <c r="O489" s="237"/>
      <c r="P489" s="237"/>
      <c r="Q489" s="237"/>
      <c r="R489" s="238" t="str">
        <f t="shared" si="120"/>
        <v/>
      </c>
      <c r="X489" s="392" t="str">
        <f t="shared" ref="X489" si="122">CONCATENATE(C487,"_",E489)</f>
        <v>Zugänge_insgesamt</v>
      </c>
    </row>
    <row r="490" spans="1:24" x14ac:dyDescent="0.2">
      <c r="A490" s="440"/>
      <c r="B490" s="443"/>
      <c r="C490" s="447"/>
      <c r="D490" s="449"/>
      <c r="E490" s="234" t="s">
        <v>767</v>
      </c>
      <c r="F490" s="237"/>
      <c r="G490" s="237"/>
      <c r="H490" s="237"/>
      <c r="I490" s="237"/>
      <c r="J490" s="237"/>
      <c r="K490" s="237"/>
      <c r="L490" s="237"/>
      <c r="M490" s="237"/>
      <c r="N490" s="237"/>
      <c r="O490" s="237"/>
      <c r="P490" s="237"/>
      <c r="Q490" s="237"/>
      <c r="R490" s="238" t="str">
        <f t="shared" si="120"/>
        <v/>
      </c>
      <c r="X490" s="392" t="str">
        <f t="shared" ref="X490" si="123">CONCATENATE(C487,"_",E490)</f>
        <v>Zugänge_… davon Einspeisezählpunkte</v>
      </c>
    </row>
    <row r="491" spans="1:24" x14ac:dyDescent="0.2">
      <c r="A491" s="440"/>
      <c r="B491" s="443"/>
      <c r="C491" s="445" t="s">
        <v>765</v>
      </c>
      <c r="D491" s="445" t="s">
        <v>282</v>
      </c>
      <c r="E491" s="189" t="s">
        <v>766</v>
      </c>
      <c r="F491" s="237"/>
      <c r="G491" s="237"/>
      <c r="H491" s="237"/>
      <c r="I491" s="237"/>
      <c r="J491" s="237"/>
      <c r="K491" s="237"/>
      <c r="L491" s="237"/>
      <c r="M491" s="237"/>
      <c r="N491" s="237"/>
      <c r="O491" s="237"/>
      <c r="P491" s="237"/>
      <c r="Q491" s="237"/>
      <c r="R491" s="238" t="str">
        <f t="shared" si="120"/>
        <v/>
      </c>
      <c r="X491" s="392" t="str">
        <f t="shared" ref="X491" si="124">CONCATENATE(C491,"_",E491)</f>
        <v>Abgänge_insgesamt</v>
      </c>
    </row>
    <row r="492" spans="1:24" x14ac:dyDescent="0.2">
      <c r="A492" s="440"/>
      <c r="B492" s="443"/>
      <c r="C492" s="446"/>
      <c r="D492" s="448"/>
      <c r="E492" s="234" t="s">
        <v>767</v>
      </c>
      <c r="F492" s="237"/>
      <c r="G492" s="237"/>
      <c r="H492" s="237"/>
      <c r="I492" s="237"/>
      <c r="J492" s="237"/>
      <c r="K492" s="237"/>
      <c r="L492" s="237"/>
      <c r="M492" s="237"/>
      <c r="N492" s="237"/>
      <c r="O492" s="237"/>
      <c r="P492" s="237"/>
      <c r="Q492" s="237"/>
      <c r="R492" s="238" t="str">
        <f t="shared" si="120"/>
        <v/>
      </c>
      <c r="X492" s="392" t="str">
        <f t="shared" ref="X492" si="125">CONCATENATE(C491,"_",E492)</f>
        <v>Abgänge_… davon Einspeisezählpunkte</v>
      </c>
    </row>
    <row r="493" spans="1:24" x14ac:dyDescent="0.2">
      <c r="A493" s="440"/>
      <c r="B493" s="443"/>
      <c r="C493" s="446"/>
      <c r="D493" s="445" t="s">
        <v>512</v>
      </c>
      <c r="E493" s="189" t="s">
        <v>766</v>
      </c>
      <c r="F493" s="235"/>
      <c r="G493" s="235"/>
      <c r="H493" s="235"/>
      <c r="I493" s="235"/>
      <c r="J493" s="235"/>
      <c r="K493" s="235"/>
      <c r="L493" s="235"/>
      <c r="M493" s="235"/>
      <c r="N493" s="235"/>
      <c r="O493" s="235"/>
      <c r="P493" s="235"/>
      <c r="Q493" s="235"/>
      <c r="R493" s="236" t="str">
        <f t="shared" si="120"/>
        <v/>
      </c>
      <c r="X493" s="392" t="str">
        <f t="shared" ref="X493" si="126">CONCATENATE(C491,"_",E493)</f>
        <v>Abgänge_insgesamt</v>
      </c>
    </row>
    <row r="494" spans="1:24" x14ac:dyDescent="0.2">
      <c r="A494" s="441"/>
      <c r="B494" s="444"/>
      <c r="C494" s="447"/>
      <c r="D494" s="449"/>
      <c r="E494" s="234" t="s">
        <v>767</v>
      </c>
      <c r="F494" s="233"/>
      <c r="G494" s="233"/>
      <c r="H494" s="233"/>
      <c r="I494" s="233"/>
      <c r="J494" s="233"/>
      <c r="K494" s="233"/>
      <c r="L494" s="233"/>
      <c r="M494" s="233"/>
      <c r="N494" s="233"/>
      <c r="O494" s="233"/>
      <c r="P494" s="233"/>
      <c r="Q494" s="233"/>
      <c r="R494" s="230" t="str">
        <f t="shared" si="120"/>
        <v/>
      </c>
      <c r="X494" s="392" t="str">
        <f t="shared" ref="X494" si="127">CONCATENATE(C491,"_",E494)</f>
        <v>Abgänge_… davon Einspeisezählpunkte</v>
      </c>
    </row>
    <row r="495" spans="1:24" x14ac:dyDescent="0.2">
      <c r="A495" s="439"/>
      <c r="B495" s="442" t="str">
        <f>IF(A495&lt;&gt;"",IFERROR(VLOOKUP(A495,L!$J$11:$K$260,2,FALSE),"Eingabeart wurde geändert"),"")</f>
        <v/>
      </c>
      <c r="C495" s="445" t="s">
        <v>764</v>
      </c>
      <c r="D495" s="445" t="s">
        <v>282</v>
      </c>
      <c r="E495" s="189" t="s">
        <v>766</v>
      </c>
      <c r="F495" s="232"/>
      <c r="G495" s="232"/>
      <c r="H495" s="232"/>
      <c r="I495" s="232"/>
      <c r="J495" s="232"/>
      <c r="K495" s="232"/>
      <c r="L495" s="232"/>
      <c r="M495" s="232"/>
      <c r="N495" s="232"/>
      <c r="O495" s="232"/>
      <c r="P495" s="232"/>
      <c r="Q495" s="232"/>
      <c r="R495" s="190" t="str">
        <f>IF(SUM(F495:Q495)&gt;0,SUM(F495:Q495),"")</f>
        <v/>
      </c>
      <c r="X495" s="392" t="str">
        <f t="shared" ref="X495" si="128">CONCATENATE(C495,"_",E495)</f>
        <v>Zugänge_insgesamt</v>
      </c>
    </row>
    <row r="496" spans="1:24" x14ac:dyDescent="0.2">
      <c r="A496" s="440"/>
      <c r="B496" s="443"/>
      <c r="C496" s="446"/>
      <c r="D496" s="448"/>
      <c r="E496" s="234" t="s">
        <v>767</v>
      </c>
      <c r="F496" s="237"/>
      <c r="G496" s="237"/>
      <c r="H496" s="237"/>
      <c r="I496" s="237"/>
      <c r="J496" s="237"/>
      <c r="K496" s="237"/>
      <c r="L496" s="237"/>
      <c r="M496" s="237"/>
      <c r="N496" s="237"/>
      <c r="O496" s="237"/>
      <c r="P496" s="237"/>
      <c r="Q496" s="237"/>
      <c r="R496" s="238" t="str">
        <f t="shared" ref="R496:R502" si="129">IF(SUM(F496:Q496)&gt;0,SUM(F496:Q496),"")</f>
        <v/>
      </c>
      <c r="X496" s="392" t="str">
        <f t="shared" ref="X496" si="130">CONCATENATE(C495,"_",E496)</f>
        <v>Zugänge_… davon Einspeisezählpunkte</v>
      </c>
    </row>
    <row r="497" spans="1:24" x14ac:dyDescent="0.2">
      <c r="A497" s="440"/>
      <c r="B497" s="443"/>
      <c r="C497" s="446"/>
      <c r="D497" s="445" t="s">
        <v>512</v>
      </c>
      <c r="E497" s="189" t="s">
        <v>766</v>
      </c>
      <c r="F497" s="237"/>
      <c r="G497" s="237"/>
      <c r="H497" s="237"/>
      <c r="I497" s="237"/>
      <c r="J497" s="237"/>
      <c r="K497" s="237"/>
      <c r="L497" s="237"/>
      <c r="M497" s="237"/>
      <c r="N497" s="237"/>
      <c r="O497" s="237"/>
      <c r="P497" s="237"/>
      <c r="Q497" s="237"/>
      <c r="R497" s="238" t="str">
        <f t="shared" si="129"/>
        <v/>
      </c>
      <c r="X497" s="392" t="str">
        <f t="shared" ref="X497" si="131">CONCATENATE(C495,"_",E497)</f>
        <v>Zugänge_insgesamt</v>
      </c>
    </row>
    <row r="498" spans="1:24" x14ac:dyDescent="0.2">
      <c r="A498" s="440"/>
      <c r="B498" s="443"/>
      <c r="C498" s="447"/>
      <c r="D498" s="449"/>
      <c r="E498" s="234" t="s">
        <v>767</v>
      </c>
      <c r="F498" s="237"/>
      <c r="G498" s="237"/>
      <c r="H498" s="237"/>
      <c r="I498" s="237"/>
      <c r="J498" s="237"/>
      <c r="K498" s="237"/>
      <c r="L498" s="237"/>
      <c r="M498" s="237"/>
      <c r="N498" s="237"/>
      <c r="O498" s="237"/>
      <c r="P498" s="237"/>
      <c r="Q498" s="237"/>
      <c r="R498" s="238" t="str">
        <f t="shared" si="129"/>
        <v/>
      </c>
      <c r="X498" s="392" t="str">
        <f t="shared" ref="X498" si="132">CONCATENATE(C495,"_",E498)</f>
        <v>Zugänge_… davon Einspeisezählpunkte</v>
      </c>
    </row>
    <row r="499" spans="1:24" x14ac:dyDescent="0.2">
      <c r="A499" s="440"/>
      <c r="B499" s="443"/>
      <c r="C499" s="445" t="s">
        <v>765</v>
      </c>
      <c r="D499" s="445" t="s">
        <v>282</v>
      </c>
      <c r="E499" s="189" t="s">
        <v>766</v>
      </c>
      <c r="F499" s="237"/>
      <c r="G499" s="237"/>
      <c r="H499" s="237"/>
      <c r="I499" s="237"/>
      <c r="J499" s="237"/>
      <c r="K499" s="237"/>
      <c r="L499" s="237"/>
      <c r="M499" s="237"/>
      <c r="N499" s="237"/>
      <c r="O499" s="237"/>
      <c r="P499" s="237"/>
      <c r="Q499" s="237"/>
      <c r="R499" s="238" t="str">
        <f t="shared" si="129"/>
        <v/>
      </c>
      <c r="X499" s="392" t="str">
        <f t="shared" ref="X499" si="133">CONCATENATE(C499,"_",E499)</f>
        <v>Abgänge_insgesamt</v>
      </c>
    </row>
    <row r="500" spans="1:24" x14ac:dyDescent="0.2">
      <c r="A500" s="440"/>
      <c r="B500" s="443"/>
      <c r="C500" s="446"/>
      <c r="D500" s="448"/>
      <c r="E500" s="234" t="s">
        <v>767</v>
      </c>
      <c r="F500" s="237"/>
      <c r="G500" s="237"/>
      <c r="H500" s="237"/>
      <c r="I500" s="237"/>
      <c r="J500" s="237"/>
      <c r="K500" s="237"/>
      <c r="L500" s="237"/>
      <c r="M500" s="237"/>
      <c r="N500" s="237"/>
      <c r="O500" s="237"/>
      <c r="P500" s="237"/>
      <c r="Q500" s="237"/>
      <c r="R500" s="238" t="str">
        <f t="shared" si="129"/>
        <v/>
      </c>
      <c r="X500" s="392" t="str">
        <f t="shared" ref="X500" si="134">CONCATENATE(C499,"_",E500)</f>
        <v>Abgänge_… davon Einspeisezählpunkte</v>
      </c>
    </row>
    <row r="501" spans="1:24" x14ac:dyDescent="0.2">
      <c r="A501" s="440"/>
      <c r="B501" s="443"/>
      <c r="C501" s="446"/>
      <c r="D501" s="445" t="s">
        <v>512</v>
      </c>
      <c r="E501" s="189" t="s">
        <v>766</v>
      </c>
      <c r="F501" s="235"/>
      <c r="G501" s="235"/>
      <c r="H501" s="235"/>
      <c r="I501" s="235"/>
      <c r="J501" s="235"/>
      <c r="K501" s="235"/>
      <c r="L501" s="235"/>
      <c r="M501" s="235"/>
      <c r="N501" s="235"/>
      <c r="O501" s="235"/>
      <c r="P501" s="235"/>
      <c r="Q501" s="235"/>
      <c r="R501" s="236" t="str">
        <f t="shared" si="129"/>
        <v/>
      </c>
      <c r="X501" s="392" t="str">
        <f t="shared" ref="X501" si="135">CONCATENATE(C499,"_",E501)</f>
        <v>Abgänge_insgesamt</v>
      </c>
    </row>
    <row r="502" spans="1:24" x14ac:dyDescent="0.2">
      <c r="A502" s="441"/>
      <c r="B502" s="444"/>
      <c r="C502" s="447"/>
      <c r="D502" s="449"/>
      <c r="E502" s="234" t="s">
        <v>767</v>
      </c>
      <c r="F502" s="233"/>
      <c r="G502" s="233"/>
      <c r="H502" s="233"/>
      <c r="I502" s="233"/>
      <c r="J502" s="233"/>
      <c r="K502" s="233"/>
      <c r="L502" s="233"/>
      <c r="M502" s="233"/>
      <c r="N502" s="233"/>
      <c r="O502" s="233"/>
      <c r="P502" s="233"/>
      <c r="Q502" s="233"/>
      <c r="R502" s="230" t="str">
        <f t="shared" si="129"/>
        <v/>
      </c>
      <c r="X502" s="392" t="str">
        <f t="shared" ref="X502" si="136">CONCATENATE(C499,"_",E502)</f>
        <v>Abgänge_… davon Einspeisezählpunkte</v>
      </c>
    </row>
    <row r="503" spans="1:24" x14ac:dyDescent="0.2">
      <c r="A503" s="439"/>
      <c r="B503" s="442" t="str">
        <f>IF(A503&lt;&gt;"",IFERROR(VLOOKUP(A503,L!$J$11:$K$260,2,FALSE),"Eingabeart wurde geändert"),"")</f>
        <v/>
      </c>
      <c r="C503" s="445" t="s">
        <v>764</v>
      </c>
      <c r="D503" s="445" t="s">
        <v>282</v>
      </c>
      <c r="E503" s="189" t="s">
        <v>766</v>
      </c>
      <c r="F503" s="232"/>
      <c r="G503" s="232"/>
      <c r="H503" s="232"/>
      <c r="I503" s="232"/>
      <c r="J503" s="232"/>
      <c r="K503" s="232"/>
      <c r="L503" s="232"/>
      <c r="M503" s="232"/>
      <c r="N503" s="232"/>
      <c r="O503" s="232"/>
      <c r="P503" s="232"/>
      <c r="Q503" s="232"/>
      <c r="R503" s="190" t="str">
        <f>IF(SUM(F503:Q503)&gt;0,SUM(F503:Q503),"")</f>
        <v/>
      </c>
      <c r="X503" s="392" t="str">
        <f t="shared" ref="X503" si="137">CONCATENATE(C503,"_",E503)</f>
        <v>Zugänge_insgesamt</v>
      </c>
    </row>
    <row r="504" spans="1:24" x14ac:dyDescent="0.2">
      <c r="A504" s="440"/>
      <c r="B504" s="443"/>
      <c r="C504" s="446"/>
      <c r="D504" s="448"/>
      <c r="E504" s="234" t="s">
        <v>767</v>
      </c>
      <c r="F504" s="237"/>
      <c r="G504" s="237"/>
      <c r="H504" s="237"/>
      <c r="I504" s="237"/>
      <c r="J504" s="237"/>
      <c r="K504" s="237"/>
      <c r="L504" s="237"/>
      <c r="M504" s="237"/>
      <c r="N504" s="237"/>
      <c r="O504" s="237"/>
      <c r="P504" s="237"/>
      <c r="Q504" s="237"/>
      <c r="R504" s="238" t="str">
        <f t="shared" ref="R504:R510" si="138">IF(SUM(F504:Q504)&gt;0,SUM(F504:Q504),"")</f>
        <v/>
      </c>
      <c r="X504" s="392" t="str">
        <f t="shared" ref="X504" si="139">CONCATENATE(C503,"_",E504)</f>
        <v>Zugänge_… davon Einspeisezählpunkte</v>
      </c>
    </row>
    <row r="505" spans="1:24" x14ac:dyDescent="0.2">
      <c r="A505" s="440"/>
      <c r="B505" s="443"/>
      <c r="C505" s="446"/>
      <c r="D505" s="445" t="s">
        <v>512</v>
      </c>
      <c r="E505" s="189" t="s">
        <v>766</v>
      </c>
      <c r="F505" s="237"/>
      <c r="G505" s="237"/>
      <c r="H505" s="237"/>
      <c r="I505" s="237"/>
      <c r="J505" s="237"/>
      <c r="K505" s="237"/>
      <c r="L505" s="237"/>
      <c r="M505" s="237"/>
      <c r="N505" s="237"/>
      <c r="O505" s="237"/>
      <c r="P505" s="237"/>
      <c r="Q505" s="237"/>
      <c r="R505" s="238" t="str">
        <f t="shared" si="138"/>
        <v/>
      </c>
      <c r="X505" s="392" t="str">
        <f t="shared" ref="X505" si="140">CONCATENATE(C503,"_",E505)</f>
        <v>Zugänge_insgesamt</v>
      </c>
    </row>
    <row r="506" spans="1:24" x14ac:dyDescent="0.2">
      <c r="A506" s="440"/>
      <c r="B506" s="443"/>
      <c r="C506" s="447"/>
      <c r="D506" s="449"/>
      <c r="E506" s="234" t="s">
        <v>767</v>
      </c>
      <c r="F506" s="237"/>
      <c r="G506" s="237"/>
      <c r="H506" s="237"/>
      <c r="I506" s="237"/>
      <c r="J506" s="237"/>
      <c r="K506" s="237"/>
      <c r="L506" s="237"/>
      <c r="M506" s="237"/>
      <c r="N506" s="237"/>
      <c r="O506" s="237"/>
      <c r="P506" s="237"/>
      <c r="Q506" s="237"/>
      <c r="R506" s="238" t="str">
        <f t="shared" si="138"/>
        <v/>
      </c>
      <c r="X506" s="392" t="str">
        <f t="shared" ref="X506" si="141">CONCATENATE(C503,"_",E506)</f>
        <v>Zugänge_… davon Einspeisezählpunkte</v>
      </c>
    </row>
    <row r="507" spans="1:24" x14ac:dyDescent="0.2">
      <c r="A507" s="440"/>
      <c r="B507" s="443"/>
      <c r="C507" s="445" t="s">
        <v>765</v>
      </c>
      <c r="D507" s="445" t="s">
        <v>282</v>
      </c>
      <c r="E507" s="189" t="s">
        <v>766</v>
      </c>
      <c r="F507" s="237"/>
      <c r="G507" s="237"/>
      <c r="H507" s="237"/>
      <c r="I507" s="237"/>
      <c r="J507" s="237"/>
      <c r="K507" s="237"/>
      <c r="L507" s="237"/>
      <c r="M507" s="237"/>
      <c r="N507" s="237"/>
      <c r="O507" s="237"/>
      <c r="P507" s="237"/>
      <c r="Q507" s="237"/>
      <c r="R507" s="238" t="str">
        <f t="shared" si="138"/>
        <v/>
      </c>
      <c r="X507" s="392" t="str">
        <f t="shared" ref="X507" si="142">CONCATENATE(C507,"_",E507)</f>
        <v>Abgänge_insgesamt</v>
      </c>
    </row>
    <row r="508" spans="1:24" x14ac:dyDescent="0.2">
      <c r="A508" s="440"/>
      <c r="B508" s="443"/>
      <c r="C508" s="446"/>
      <c r="D508" s="448"/>
      <c r="E508" s="234" t="s">
        <v>767</v>
      </c>
      <c r="F508" s="237"/>
      <c r="G508" s="237"/>
      <c r="H508" s="237"/>
      <c r="I508" s="237"/>
      <c r="J508" s="237"/>
      <c r="K508" s="237"/>
      <c r="L508" s="237"/>
      <c r="M508" s="237"/>
      <c r="N508" s="237"/>
      <c r="O508" s="237"/>
      <c r="P508" s="237"/>
      <c r="Q508" s="237"/>
      <c r="R508" s="238" t="str">
        <f t="shared" si="138"/>
        <v/>
      </c>
      <c r="X508" s="392" t="str">
        <f t="shared" ref="X508" si="143">CONCATENATE(C507,"_",E508)</f>
        <v>Abgänge_… davon Einspeisezählpunkte</v>
      </c>
    </row>
    <row r="509" spans="1:24" x14ac:dyDescent="0.2">
      <c r="A509" s="440"/>
      <c r="B509" s="443"/>
      <c r="C509" s="446"/>
      <c r="D509" s="445" t="s">
        <v>512</v>
      </c>
      <c r="E509" s="189" t="s">
        <v>766</v>
      </c>
      <c r="F509" s="235"/>
      <c r="G509" s="235"/>
      <c r="H509" s="235"/>
      <c r="I509" s="235"/>
      <c r="J509" s="235"/>
      <c r="K509" s="235"/>
      <c r="L509" s="235"/>
      <c r="M509" s="235"/>
      <c r="N509" s="235"/>
      <c r="O509" s="235"/>
      <c r="P509" s="235"/>
      <c r="Q509" s="235"/>
      <c r="R509" s="236" t="str">
        <f t="shared" si="138"/>
        <v/>
      </c>
      <c r="X509" s="392" t="str">
        <f t="shared" ref="X509" si="144">CONCATENATE(C507,"_",E509)</f>
        <v>Abgänge_insgesamt</v>
      </c>
    </row>
    <row r="510" spans="1:24" x14ac:dyDescent="0.2">
      <c r="A510" s="441"/>
      <c r="B510" s="444"/>
      <c r="C510" s="447"/>
      <c r="D510" s="449"/>
      <c r="E510" s="234" t="s">
        <v>767</v>
      </c>
      <c r="F510" s="233"/>
      <c r="G510" s="233"/>
      <c r="H510" s="233"/>
      <c r="I510" s="233"/>
      <c r="J510" s="233"/>
      <c r="K510" s="233"/>
      <c r="L510" s="233"/>
      <c r="M510" s="233"/>
      <c r="N510" s="233"/>
      <c r="O510" s="233"/>
      <c r="P510" s="233"/>
      <c r="Q510" s="233"/>
      <c r="R510" s="230" t="str">
        <f t="shared" si="138"/>
        <v/>
      </c>
      <c r="X510" s="392" t="str">
        <f t="shared" ref="X510" si="145">CONCATENATE(C507,"_",E510)</f>
        <v>Abgänge_… davon Einspeisezählpunkte</v>
      </c>
    </row>
    <row r="511" spans="1:24" x14ac:dyDescent="0.2">
      <c r="A511" s="439"/>
      <c r="B511" s="442" t="str">
        <f>IF(A511&lt;&gt;"",IFERROR(VLOOKUP(A511,L!$J$11:$K$260,2,FALSE),"Eingabeart wurde geändert"),"")</f>
        <v/>
      </c>
      <c r="C511" s="445" t="s">
        <v>764</v>
      </c>
      <c r="D511" s="445" t="s">
        <v>282</v>
      </c>
      <c r="E511" s="189" t="s">
        <v>766</v>
      </c>
      <c r="F511" s="232"/>
      <c r="G511" s="232"/>
      <c r="H511" s="232"/>
      <c r="I511" s="232"/>
      <c r="J511" s="232"/>
      <c r="K511" s="232"/>
      <c r="L511" s="232"/>
      <c r="M511" s="232"/>
      <c r="N511" s="232"/>
      <c r="O511" s="232"/>
      <c r="P511" s="232"/>
      <c r="Q511" s="232"/>
      <c r="R511" s="190" t="str">
        <f>IF(SUM(F511:Q511)&gt;0,SUM(F511:Q511),"")</f>
        <v/>
      </c>
      <c r="X511" s="392" t="str">
        <f t="shared" ref="X511" si="146">CONCATENATE(C511,"_",E511)</f>
        <v>Zugänge_insgesamt</v>
      </c>
    </row>
    <row r="512" spans="1:24" x14ac:dyDescent="0.2">
      <c r="A512" s="440"/>
      <c r="B512" s="443"/>
      <c r="C512" s="446"/>
      <c r="D512" s="448"/>
      <c r="E512" s="234" t="s">
        <v>767</v>
      </c>
      <c r="F512" s="237"/>
      <c r="G512" s="237"/>
      <c r="H512" s="237"/>
      <c r="I512" s="237"/>
      <c r="J512" s="237"/>
      <c r="K512" s="237"/>
      <c r="L512" s="237"/>
      <c r="M512" s="237"/>
      <c r="N512" s="237"/>
      <c r="O512" s="237"/>
      <c r="P512" s="237"/>
      <c r="Q512" s="237"/>
      <c r="R512" s="238" t="str">
        <f t="shared" ref="R512:R518" si="147">IF(SUM(F512:Q512)&gt;0,SUM(F512:Q512),"")</f>
        <v/>
      </c>
      <c r="X512" s="392" t="str">
        <f t="shared" ref="X512" si="148">CONCATENATE(C511,"_",E512)</f>
        <v>Zugänge_… davon Einspeisezählpunkte</v>
      </c>
    </row>
    <row r="513" spans="1:24" x14ac:dyDescent="0.2">
      <c r="A513" s="440"/>
      <c r="B513" s="443"/>
      <c r="C513" s="446"/>
      <c r="D513" s="445" t="s">
        <v>512</v>
      </c>
      <c r="E513" s="189" t="s">
        <v>766</v>
      </c>
      <c r="F513" s="237"/>
      <c r="G513" s="237"/>
      <c r="H513" s="237"/>
      <c r="I513" s="237"/>
      <c r="J513" s="237"/>
      <c r="K513" s="237"/>
      <c r="L513" s="237"/>
      <c r="M513" s="237"/>
      <c r="N513" s="237"/>
      <c r="O513" s="237"/>
      <c r="P513" s="237"/>
      <c r="Q513" s="237"/>
      <c r="R513" s="238" t="str">
        <f t="shared" si="147"/>
        <v/>
      </c>
      <c r="X513" s="392" t="str">
        <f t="shared" ref="X513" si="149">CONCATENATE(C511,"_",E513)</f>
        <v>Zugänge_insgesamt</v>
      </c>
    </row>
    <row r="514" spans="1:24" x14ac:dyDescent="0.2">
      <c r="A514" s="440"/>
      <c r="B514" s="443"/>
      <c r="C514" s="447"/>
      <c r="D514" s="449"/>
      <c r="E514" s="234" t="s">
        <v>767</v>
      </c>
      <c r="F514" s="237"/>
      <c r="G514" s="237"/>
      <c r="H514" s="237"/>
      <c r="I514" s="237"/>
      <c r="J514" s="237"/>
      <c r="K514" s="237"/>
      <c r="L514" s="237"/>
      <c r="M514" s="237"/>
      <c r="N514" s="237"/>
      <c r="O514" s="237"/>
      <c r="P514" s="237"/>
      <c r="Q514" s="237"/>
      <c r="R514" s="238" t="str">
        <f t="shared" si="147"/>
        <v/>
      </c>
      <c r="X514" s="392" t="str">
        <f t="shared" ref="X514" si="150">CONCATENATE(C511,"_",E514)</f>
        <v>Zugänge_… davon Einspeisezählpunkte</v>
      </c>
    </row>
    <row r="515" spans="1:24" x14ac:dyDescent="0.2">
      <c r="A515" s="440"/>
      <c r="B515" s="443"/>
      <c r="C515" s="445" t="s">
        <v>765</v>
      </c>
      <c r="D515" s="445" t="s">
        <v>282</v>
      </c>
      <c r="E515" s="189" t="s">
        <v>766</v>
      </c>
      <c r="F515" s="237"/>
      <c r="G515" s="237"/>
      <c r="H515" s="237"/>
      <c r="I515" s="237"/>
      <c r="J515" s="237"/>
      <c r="K515" s="237"/>
      <c r="L515" s="237"/>
      <c r="M515" s="237"/>
      <c r="N515" s="237"/>
      <c r="O515" s="237"/>
      <c r="P515" s="237"/>
      <c r="Q515" s="237"/>
      <c r="R515" s="238" t="str">
        <f t="shared" si="147"/>
        <v/>
      </c>
      <c r="X515" s="392" t="str">
        <f t="shared" ref="X515" si="151">CONCATENATE(C515,"_",E515)</f>
        <v>Abgänge_insgesamt</v>
      </c>
    </row>
    <row r="516" spans="1:24" x14ac:dyDescent="0.2">
      <c r="A516" s="440"/>
      <c r="B516" s="443"/>
      <c r="C516" s="446"/>
      <c r="D516" s="448"/>
      <c r="E516" s="234" t="s">
        <v>767</v>
      </c>
      <c r="F516" s="237"/>
      <c r="G516" s="237"/>
      <c r="H516" s="237"/>
      <c r="I516" s="237"/>
      <c r="J516" s="237"/>
      <c r="K516" s="237"/>
      <c r="L516" s="237"/>
      <c r="M516" s="237"/>
      <c r="N516" s="237"/>
      <c r="O516" s="237"/>
      <c r="P516" s="237"/>
      <c r="Q516" s="237"/>
      <c r="R516" s="238" t="str">
        <f t="shared" si="147"/>
        <v/>
      </c>
      <c r="X516" s="392" t="str">
        <f t="shared" ref="X516" si="152">CONCATENATE(C515,"_",E516)</f>
        <v>Abgänge_… davon Einspeisezählpunkte</v>
      </c>
    </row>
    <row r="517" spans="1:24" x14ac:dyDescent="0.2">
      <c r="A517" s="440"/>
      <c r="B517" s="443"/>
      <c r="C517" s="446"/>
      <c r="D517" s="445" t="s">
        <v>512</v>
      </c>
      <c r="E517" s="189" t="s">
        <v>766</v>
      </c>
      <c r="F517" s="235"/>
      <c r="G517" s="235"/>
      <c r="H517" s="235"/>
      <c r="I517" s="235"/>
      <c r="J517" s="235"/>
      <c r="K517" s="235"/>
      <c r="L517" s="235"/>
      <c r="M517" s="235"/>
      <c r="N517" s="235"/>
      <c r="O517" s="235"/>
      <c r="P517" s="235"/>
      <c r="Q517" s="235"/>
      <c r="R517" s="236" t="str">
        <f t="shared" si="147"/>
        <v/>
      </c>
      <c r="X517" s="392" t="str">
        <f t="shared" ref="X517" si="153">CONCATENATE(C515,"_",E517)</f>
        <v>Abgänge_insgesamt</v>
      </c>
    </row>
    <row r="518" spans="1:24" x14ac:dyDescent="0.2">
      <c r="A518" s="441"/>
      <c r="B518" s="444"/>
      <c r="C518" s="447"/>
      <c r="D518" s="449"/>
      <c r="E518" s="234" t="s">
        <v>767</v>
      </c>
      <c r="F518" s="233"/>
      <c r="G518" s="233"/>
      <c r="H518" s="233"/>
      <c r="I518" s="233"/>
      <c r="J518" s="233"/>
      <c r="K518" s="233"/>
      <c r="L518" s="233"/>
      <c r="M518" s="233"/>
      <c r="N518" s="233"/>
      <c r="O518" s="233"/>
      <c r="P518" s="233"/>
      <c r="Q518" s="233"/>
      <c r="R518" s="230" t="str">
        <f t="shared" si="147"/>
        <v/>
      </c>
      <c r="X518" s="392" t="str">
        <f t="shared" ref="X518" si="154">CONCATENATE(C515,"_",E518)</f>
        <v>Abgänge_… davon Einspeisezählpunkte</v>
      </c>
    </row>
    <row r="519" spans="1:24" x14ac:dyDescent="0.2">
      <c r="A519" s="439"/>
      <c r="B519" s="442" t="str">
        <f>IF(A519&lt;&gt;"",IFERROR(VLOOKUP(A519,L!$J$11:$K$260,2,FALSE),"Eingabeart wurde geändert"),"")</f>
        <v/>
      </c>
      <c r="C519" s="445" t="s">
        <v>764</v>
      </c>
      <c r="D519" s="445" t="s">
        <v>282</v>
      </c>
      <c r="E519" s="189" t="s">
        <v>766</v>
      </c>
      <c r="F519" s="232"/>
      <c r="G519" s="232"/>
      <c r="H519" s="232"/>
      <c r="I519" s="232"/>
      <c r="J519" s="232"/>
      <c r="K519" s="232"/>
      <c r="L519" s="232"/>
      <c r="M519" s="232"/>
      <c r="N519" s="232"/>
      <c r="O519" s="232"/>
      <c r="P519" s="232"/>
      <c r="Q519" s="232"/>
      <c r="R519" s="190" t="str">
        <f>IF(SUM(F519:Q519)&gt;0,SUM(F519:Q519),"")</f>
        <v/>
      </c>
      <c r="X519" s="392" t="str">
        <f t="shared" ref="X519" si="155">CONCATENATE(C519,"_",E519)</f>
        <v>Zugänge_insgesamt</v>
      </c>
    </row>
    <row r="520" spans="1:24" x14ac:dyDescent="0.2">
      <c r="A520" s="440"/>
      <c r="B520" s="443"/>
      <c r="C520" s="446"/>
      <c r="D520" s="448"/>
      <c r="E520" s="234" t="s">
        <v>767</v>
      </c>
      <c r="F520" s="237"/>
      <c r="G520" s="237"/>
      <c r="H520" s="237"/>
      <c r="I520" s="237"/>
      <c r="J520" s="237"/>
      <c r="K520" s="237"/>
      <c r="L520" s="237"/>
      <c r="M520" s="237"/>
      <c r="N520" s="237"/>
      <c r="O520" s="237"/>
      <c r="P520" s="237"/>
      <c r="Q520" s="237"/>
      <c r="R520" s="238" t="str">
        <f t="shared" ref="R520:R526" si="156">IF(SUM(F520:Q520)&gt;0,SUM(F520:Q520),"")</f>
        <v/>
      </c>
      <c r="X520" s="392" t="str">
        <f t="shared" ref="X520" si="157">CONCATENATE(C519,"_",E520)</f>
        <v>Zugänge_… davon Einspeisezählpunkte</v>
      </c>
    </row>
    <row r="521" spans="1:24" x14ac:dyDescent="0.2">
      <c r="A521" s="440"/>
      <c r="B521" s="443"/>
      <c r="C521" s="446"/>
      <c r="D521" s="445" t="s">
        <v>512</v>
      </c>
      <c r="E521" s="189" t="s">
        <v>766</v>
      </c>
      <c r="F521" s="237"/>
      <c r="G521" s="237"/>
      <c r="H521" s="237"/>
      <c r="I521" s="237"/>
      <c r="J521" s="237"/>
      <c r="K521" s="237"/>
      <c r="L521" s="237"/>
      <c r="M521" s="237"/>
      <c r="N521" s="237"/>
      <c r="O521" s="237"/>
      <c r="P521" s="237"/>
      <c r="Q521" s="237"/>
      <c r="R521" s="238" t="str">
        <f t="shared" si="156"/>
        <v/>
      </c>
      <c r="X521" s="392" t="str">
        <f t="shared" ref="X521" si="158">CONCATENATE(C519,"_",E521)</f>
        <v>Zugänge_insgesamt</v>
      </c>
    </row>
    <row r="522" spans="1:24" x14ac:dyDescent="0.2">
      <c r="A522" s="440"/>
      <c r="B522" s="443"/>
      <c r="C522" s="447"/>
      <c r="D522" s="449"/>
      <c r="E522" s="234" t="s">
        <v>767</v>
      </c>
      <c r="F522" s="237"/>
      <c r="G522" s="237"/>
      <c r="H522" s="237"/>
      <c r="I522" s="237"/>
      <c r="J522" s="237"/>
      <c r="K522" s="237"/>
      <c r="L522" s="237"/>
      <c r="M522" s="237"/>
      <c r="N522" s="237"/>
      <c r="O522" s="237"/>
      <c r="P522" s="237"/>
      <c r="Q522" s="237"/>
      <c r="R522" s="238" t="str">
        <f t="shared" si="156"/>
        <v/>
      </c>
      <c r="X522" s="392" t="str">
        <f t="shared" ref="X522" si="159">CONCATENATE(C519,"_",E522)</f>
        <v>Zugänge_… davon Einspeisezählpunkte</v>
      </c>
    </row>
    <row r="523" spans="1:24" x14ac:dyDescent="0.2">
      <c r="A523" s="440"/>
      <c r="B523" s="443"/>
      <c r="C523" s="445" t="s">
        <v>765</v>
      </c>
      <c r="D523" s="445" t="s">
        <v>282</v>
      </c>
      <c r="E523" s="189" t="s">
        <v>766</v>
      </c>
      <c r="F523" s="237"/>
      <c r="G523" s="237"/>
      <c r="H523" s="237"/>
      <c r="I523" s="237"/>
      <c r="J523" s="237"/>
      <c r="K523" s="237"/>
      <c r="L523" s="237"/>
      <c r="M523" s="237"/>
      <c r="N523" s="237"/>
      <c r="O523" s="237"/>
      <c r="P523" s="237"/>
      <c r="Q523" s="237"/>
      <c r="R523" s="238" t="str">
        <f t="shared" si="156"/>
        <v/>
      </c>
      <c r="X523" s="392" t="str">
        <f t="shared" ref="X523" si="160">CONCATENATE(C523,"_",E523)</f>
        <v>Abgänge_insgesamt</v>
      </c>
    </row>
    <row r="524" spans="1:24" x14ac:dyDescent="0.2">
      <c r="A524" s="440"/>
      <c r="B524" s="443"/>
      <c r="C524" s="446"/>
      <c r="D524" s="448"/>
      <c r="E524" s="234" t="s">
        <v>767</v>
      </c>
      <c r="F524" s="237"/>
      <c r="G524" s="237"/>
      <c r="H524" s="237"/>
      <c r="I524" s="237"/>
      <c r="J524" s="237"/>
      <c r="K524" s="237"/>
      <c r="L524" s="237"/>
      <c r="M524" s="237"/>
      <c r="N524" s="237"/>
      <c r="O524" s="237"/>
      <c r="P524" s="237"/>
      <c r="Q524" s="237"/>
      <c r="R524" s="238" t="str">
        <f t="shared" si="156"/>
        <v/>
      </c>
      <c r="X524" s="392" t="str">
        <f t="shared" ref="X524" si="161">CONCATENATE(C523,"_",E524)</f>
        <v>Abgänge_… davon Einspeisezählpunkte</v>
      </c>
    </row>
    <row r="525" spans="1:24" x14ac:dyDescent="0.2">
      <c r="A525" s="440"/>
      <c r="B525" s="443"/>
      <c r="C525" s="446"/>
      <c r="D525" s="445" t="s">
        <v>512</v>
      </c>
      <c r="E525" s="189" t="s">
        <v>766</v>
      </c>
      <c r="F525" s="235"/>
      <c r="G525" s="235"/>
      <c r="H525" s="235"/>
      <c r="I525" s="235"/>
      <c r="J525" s="235"/>
      <c r="K525" s="235"/>
      <c r="L525" s="235"/>
      <c r="M525" s="235"/>
      <c r="N525" s="235"/>
      <c r="O525" s="235"/>
      <c r="P525" s="235"/>
      <c r="Q525" s="235"/>
      <c r="R525" s="236" t="str">
        <f t="shared" si="156"/>
        <v/>
      </c>
      <c r="X525" s="392" t="str">
        <f t="shared" ref="X525" si="162">CONCATENATE(C523,"_",E525)</f>
        <v>Abgänge_insgesamt</v>
      </c>
    </row>
    <row r="526" spans="1:24" x14ac:dyDescent="0.2">
      <c r="A526" s="441"/>
      <c r="B526" s="444"/>
      <c r="C526" s="447"/>
      <c r="D526" s="449"/>
      <c r="E526" s="234" t="s">
        <v>767</v>
      </c>
      <c r="F526" s="233"/>
      <c r="G526" s="233"/>
      <c r="H526" s="233"/>
      <c r="I526" s="233"/>
      <c r="J526" s="233"/>
      <c r="K526" s="233"/>
      <c r="L526" s="233"/>
      <c r="M526" s="233"/>
      <c r="N526" s="233"/>
      <c r="O526" s="233"/>
      <c r="P526" s="233"/>
      <c r="Q526" s="233"/>
      <c r="R526" s="230" t="str">
        <f t="shared" si="156"/>
        <v/>
      </c>
      <c r="X526" s="392" t="str">
        <f t="shared" ref="X526" si="163">CONCATENATE(C523,"_",E526)</f>
        <v>Abgänge_… davon Einspeisezählpunkte</v>
      </c>
    </row>
    <row r="527" spans="1:24" x14ac:dyDescent="0.2">
      <c r="A527" s="439"/>
      <c r="B527" s="442" t="str">
        <f>IF(A527&lt;&gt;"",IFERROR(VLOOKUP(A527,L!$J$11:$K$260,2,FALSE),"Eingabeart wurde geändert"),"")</f>
        <v/>
      </c>
      <c r="C527" s="445" t="s">
        <v>764</v>
      </c>
      <c r="D527" s="445" t="s">
        <v>282</v>
      </c>
      <c r="E527" s="189" t="s">
        <v>766</v>
      </c>
      <c r="F527" s="232"/>
      <c r="G527" s="232"/>
      <c r="H527" s="232"/>
      <c r="I527" s="232"/>
      <c r="J527" s="232"/>
      <c r="K527" s="232"/>
      <c r="L527" s="232"/>
      <c r="M527" s="232"/>
      <c r="N527" s="232"/>
      <c r="O527" s="232"/>
      <c r="P527" s="232"/>
      <c r="Q527" s="232"/>
      <c r="R527" s="190" t="str">
        <f>IF(SUM(F527:Q527)&gt;0,SUM(F527:Q527),"")</f>
        <v/>
      </c>
      <c r="X527" s="392" t="str">
        <f t="shared" ref="X527" si="164">CONCATENATE(C527,"_",E527)</f>
        <v>Zugänge_insgesamt</v>
      </c>
    </row>
    <row r="528" spans="1:24" x14ac:dyDescent="0.2">
      <c r="A528" s="440"/>
      <c r="B528" s="443"/>
      <c r="C528" s="446"/>
      <c r="D528" s="448"/>
      <c r="E528" s="234" t="s">
        <v>767</v>
      </c>
      <c r="F528" s="237"/>
      <c r="G528" s="237"/>
      <c r="H528" s="237"/>
      <c r="I528" s="237"/>
      <c r="J528" s="237"/>
      <c r="K528" s="237"/>
      <c r="L528" s="237"/>
      <c r="M528" s="237"/>
      <c r="N528" s="237"/>
      <c r="O528" s="237"/>
      <c r="P528" s="237"/>
      <c r="Q528" s="237"/>
      <c r="R528" s="238" t="str">
        <f t="shared" ref="R528:R534" si="165">IF(SUM(F528:Q528)&gt;0,SUM(F528:Q528),"")</f>
        <v/>
      </c>
      <c r="X528" s="392" t="str">
        <f t="shared" ref="X528" si="166">CONCATENATE(C527,"_",E528)</f>
        <v>Zugänge_… davon Einspeisezählpunkte</v>
      </c>
    </row>
    <row r="529" spans="1:24" x14ac:dyDescent="0.2">
      <c r="A529" s="440"/>
      <c r="B529" s="443"/>
      <c r="C529" s="446"/>
      <c r="D529" s="445" t="s">
        <v>512</v>
      </c>
      <c r="E529" s="189" t="s">
        <v>766</v>
      </c>
      <c r="F529" s="237"/>
      <c r="G529" s="237"/>
      <c r="H529" s="237"/>
      <c r="I529" s="237"/>
      <c r="J529" s="237"/>
      <c r="K529" s="237"/>
      <c r="L529" s="237"/>
      <c r="M529" s="237"/>
      <c r="N529" s="237"/>
      <c r="O529" s="237"/>
      <c r="P529" s="237"/>
      <c r="Q529" s="237"/>
      <c r="R529" s="238" t="str">
        <f t="shared" si="165"/>
        <v/>
      </c>
      <c r="X529" s="392" t="str">
        <f t="shared" ref="X529" si="167">CONCATENATE(C527,"_",E529)</f>
        <v>Zugänge_insgesamt</v>
      </c>
    </row>
    <row r="530" spans="1:24" x14ac:dyDescent="0.2">
      <c r="A530" s="440"/>
      <c r="B530" s="443"/>
      <c r="C530" s="447"/>
      <c r="D530" s="449"/>
      <c r="E530" s="234" t="s">
        <v>767</v>
      </c>
      <c r="F530" s="237"/>
      <c r="G530" s="237"/>
      <c r="H530" s="237"/>
      <c r="I530" s="237"/>
      <c r="J530" s="237"/>
      <c r="K530" s="237"/>
      <c r="L530" s="237"/>
      <c r="M530" s="237"/>
      <c r="N530" s="237"/>
      <c r="O530" s="237"/>
      <c r="P530" s="237"/>
      <c r="Q530" s="237"/>
      <c r="R530" s="238" t="str">
        <f t="shared" si="165"/>
        <v/>
      </c>
      <c r="X530" s="392" t="str">
        <f t="shared" ref="X530" si="168">CONCATENATE(C527,"_",E530)</f>
        <v>Zugänge_… davon Einspeisezählpunkte</v>
      </c>
    </row>
    <row r="531" spans="1:24" x14ac:dyDescent="0.2">
      <c r="A531" s="440"/>
      <c r="B531" s="443"/>
      <c r="C531" s="445" t="s">
        <v>765</v>
      </c>
      <c r="D531" s="445" t="s">
        <v>282</v>
      </c>
      <c r="E531" s="189" t="s">
        <v>766</v>
      </c>
      <c r="F531" s="237"/>
      <c r="G531" s="237"/>
      <c r="H531" s="237"/>
      <c r="I531" s="237"/>
      <c r="J531" s="237"/>
      <c r="K531" s="237"/>
      <c r="L531" s="237"/>
      <c r="M531" s="237"/>
      <c r="N531" s="237"/>
      <c r="O531" s="237"/>
      <c r="P531" s="237"/>
      <c r="Q531" s="237"/>
      <c r="R531" s="238" t="str">
        <f t="shared" si="165"/>
        <v/>
      </c>
      <c r="X531" s="392" t="str">
        <f t="shared" ref="X531" si="169">CONCATENATE(C531,"_",E531)</f>
        <v>Abgänge_insgesamt</v>
      </c>
    </row>
    <row r="532" spans="1:24" x14ac:dyDescent="0.2">
      <c r="A532" s="440"/>
      <c r="B532" s="443"/>
      <c r="C532" s="446"/>
      <c r="D532" s="448"/>
      <c r="E532" s="234" t="s">
        <v>767</v>
      </c>
      <c r="F532" s="237"/>
      <c r="G532" s="237"/>
      <c r="H532" s="237"/>
      <c r="I532" s="237"/>
      <c r="J532" s="237"/>
      <c r="K532" s="237"/>
      <c r="L532" s="237"/>
      <c r="M532" s="237"/>
      <c r="N532" s="237"/>
      <c r="O532" s="237"/>
      <c r="P532" s="237"/>
      <c r="Q532" s="237"/>
      <c r="R532" s="238" t="str">
        <f t="shared" si="165"/>
        <v/>
      </c>
      <c r="X532" s="392" t="str">
        <f t="shared" ref="X532" si="170">CONCATENATE(C531,"_",E532)</f>
        <v>Abgänge_… davon Einspeisezählpunkte</v>
      </c>
    </row>
    <row r="533" spans="1:24" x14ac:dyDescent="0.2">
      <c r="A533" s="440"/>
      <c r="B533" s="443"/>
      <c r="C533" s="446"/>
      <c r="D533" s="445" t="s">
        <v>512</v>
      </c>
      <c r="E533" s="189" t="s">
        <v>766</v>
      </c>
      <c r="F533" s="235"/>
      <c r="G533" s="235"/>
      <c r="H533" s="235"/>
      <c r="I533" s="235"/>
      <c r="J533" s="235"/>
      <c r="K533" s="235"/>
      <c r="L533" s="235"/>
      <c r="M533" s="235"/>
      <c r="N533" s="235"/>
      <c r="O533" s="235"/>
      <c r="P533" s="235"/>
      <c r="Q533" s="235"/>
      <c r="R533" s="236" t="str">
        <f t="shared" si="165"/>
        <v/>
      </c>
      <c r="X533" s="392" t="str">
        <f t="shared" ref="X533" si="171">CONCATENATE(C531,"_",E533)</f>
        <v>Abgänge_insgesamt</v>
      </c>
    </row>
    <row r="534" spans="1:24" x14ac:dyDescent="0.2">
      <c r="A534" s="441"/>
      <c r="B534" s="444"/>
      <c r="C534" s="447"/>
      <c r="D534" s="449"/>
      <c r="E534" s="234" t="s">
        <v>767</v>
      </c>
      <c r="F534" s="233"/>
      <c r="G534" s="233"/>
      <c r="H534" s="233"/>
      <c r="I534" s="233"/>
      <c r="J534" s="233"/>
      <c r="K534" s="233"/>
      <c r="L534" s="233"/>
      <c r="M534" s="233"/>
      <c r="N534" s="233"/>
      <c r="O534" s="233"/>
      <c r="P534" s="233"/>
      <c r="Q534" s="233"/>
      <c r="R534" s="230" t="str">
        <f t="shared" si="165"/>
        <v/>
      </c>
      <c r="X534" s="392" t="str">
        <f t="shared" ref="X534" si="172">CONCATENATE(C531,"_",E534)</f>
        <v>Abgänge_… davon Einspeisezählpunkte</v>
      </c>
    </row>
    <row r="535" spans="1:24" x14ac:dyDescent="0.2">
      <c r="A535" s="439"/>
      <c r="B535" s="442" t="str">
        <f>IF(A535&lt;&gt;"",IFERROR(VLOOKUP(A535,L!$J$11:$K$260,2,FALSE),"Eingabeart wurde geändert"),"")</f>
        <v/>
      </c>
      <c r="C535" s="445" t="s">
        <v>764</v>
      </c>
      <c r="D535" s="445" t="s">
        <v>282</v>
      </c>
      <c r="E535" s="189" t="s">
        <v>766</v>
      </c>
      <c r="F535" s="232"/>
      <c r="G535" s="232"/>
      <c r="H535" s="232"/>
      <c r="I535" s="232"/>
      <c r="J535" s="232"/>
      <c r="K535" s="232"/>
      <c r="L535" s="232"/>
      <c r="M535" s="232"/>
      <c r="N535" s="232"/>
      <c r="O535" s="232"/>
      <c r="P535" s="232"/>
      <c r="Q535" s="232"/>
      <c r="R535" s="190" t="str">
        <f>IF(SUM(F535:Q535)&gt;0,SUM(F535:Q535),"")</f>
        <v/>
      </c>
      <c r="X535" s="392" t="str">
        <f t="shared" ref="X535" si="173">CONCATENATE(C535,"_",E535)</f>
        <v>Zugänge_insgesamt</v>
      </c>
    </row>
    <row r="536" spans="1:24" x14ac:dyDescent="0.2">
      <c r="A536" s="440"/>
      <c r="B536" s="443"/>
      <c r="C536" s="446"/>
      <c r="D536" s="448"/>
      <c r="E536" s="234" t="s">
        <v>767</v>
      </c>
      <c r="F536" s="237"/>
      <c r="G536" s="237"/>
      <c r="H536" s="237"/>
      <c r="I536" s="237"/>
      <c r="J536" s="237"/>
      <c r="K536" s="237"/>
      <c r="L536" s="237"/>
      <c r="M536" s="237"/>
      <c r="N536" s="237"/>
      <c r="O536" s="237"/>
      <c r="P536" s="237"/>
      <c r="Q536" s="237"/>
      <c r="R536" s="238" t="str">
        <f t="shared" ref="R536:R542" si="174">IF(SUM(F536:Q536)&gt;0,SUM(F536:Q536),"")</f>
        <v/>
      </c>
      <c r="X536" s="392" t="str">
        <f t="shared" ref="X536" si="175">CONCATENATE(C535,"_",E536)</f>
        <v>Zugänge_… davon Einspeisezählpunkte</v>
      </c>
    </row>
    <row r="537" spans="1:24" x14ac:dyDescent="0.2">
      <c r="A537" s="440"/>
      <c r="B537" s="443"/>
      <c r="C537" s="446"/>
      <c r="D537" s="445" t="s">
        <v>512</v>
      </c>
      <c r="E537" s="189" t="s">
        <v>766</v>
      </c>
      <c r="F537" s="237"/>
      <c r="G537" s="237"/>
      <c r="H537" s="237"/>
      <c r="I537" s="237"/>
      <c r="J537" s="237"/>
      <c r="K537" s="237"/>
      <c r="L537" s="237"/>
      <c r="M537" s="237"/>
      <c r="N537" s="237"/>
      <c r="O537" s="237"/>
      <c r="P537" s="237"/>
      <c r="Q537" s="237"/>
      <c r="R537" s="238" t="str">
        <f t="shared" si="174"/>
        <v/>
      </c>
      <c r="X537" s="392" t="str">
        <f t="shared" ref="X537" si="176">CONCATENATE(C535,"_",E537)</f>
        <v>Zugänge_insgesamt</v>
      </c>
    </row>
    <row r="538" spans="1:24" x14ac:dyDescent="0.2">
      <c r="A538" s="440"/>
      <c r="B538" s="443"/>
      <c r="C538" s="447"/>
      <c r="D538" s="449"/>
      <c r="E538" s="234" t="s">
        <v>767</v>
      </c>
      <c r="F538" s="237"/>
      <c r="G538" s="237"/>
      <c r="H538" s="237"/>
      <c r="I538" s="237"/>
      <c r="J538" s="237"/>
      <c r="K538" s="237"/>
      <c r="L538" s="237"/>
      <c r="M538" s="237"/>
      <c r="N538" s="237"/>
      <c r="O538" s="237"/>
      <c r="P538" s="237"/>
      <c r="Q538" s="237"/>
      <c r="R538" s="238" t="str">
        <f t="shared" si="174"/>
        <v/>
      </c>
      <c r="X538" s="392" t="str">
        <f t="shared" ref="X538" si="177">CONCATENATE(C535,"_",E538)</f>
        <v>Zugänge_… davon Einspeisezählpunkte</v>
      </c>
    </row>
    <row r="539" spans="1:24" x14ac:dyDescent="0.2">
      <c r="A539" s="440"/>
      <c r="B539" s="443"/>
      <c r="C539" s="445" t="s">
        <v>765</v>
      </c>
      <c r="D539" s="445" t="s">
        <v>282</v>
      </c>
      <c r="E539" s="189" t="s">
        <v>766</v>
      </c>
      <c r="F539" s="237"/>
      <c r="G539" s="237"/>
      <c r="H539" s="237"/>
      <c r="I539" s="237"/>
      <c r="J539" s="237"/>
      <c r="K539" s="237"/>
      <c r="L539" s="237"/>
      <c r="M539" s="237"/>
      <c r="N539" s="237"/>
      <c r="O539" s="237"/>
      <c r="P539" s="237"/>
      <c r="Q539" s="237"/>
      <c r="R539" s="238" t="str">
        <f t="shared" si="174"/>
        <v/>
      </c>
      <c r="X539" s="392" t="str">
        <f t="shared" ref="X539" si="178">CONCATENATE(C539,"_",E539)</f>
        <v>Abgänge_insgesamt</v>
      </c>
    </row>
    <row r="540" spans="1:24" x14ac:dyDescent="0.2">
      <c r="A540" s="440"/>
      <c r="B540" s="443"/>
      <c r="C540" s="446"/>
      <c r="D540" s="448"/>
      <c r="E540" s="234" t="s">
        <v>767</v>
      </c>
      <c r="F540" s="237"/>
      <c r="G540" s="237"/>
      <c r="H540" s="237"/>
      <c r="I540" s="237"/>
      <c r="J540" s="237"/>
      <c r="K540" s="237"/>
      <c r="L540" s="237"/>
      <c r="M540" s="237"/>
      <c r="N540" s="237"/>
      <c r="O540" s="237"/>
      <c r="P540" s="237"/>
      <c r="Q540" s="237"/>
      <c r="R540" s="238" t="str">
        <f t="shared" si="174"/>
        <v/>
      </c>
      <c r="X540" s="392" t="str">
        <f t="shared" ref="X540" si="179">CONCATENATE(C539,"_",E540)</f>
        <v>Abgänge_… davon Einspeisezählpunkte</v>
      </c>
    </row>
    <row r="541" spans="1:24" x14ac:dyDescent="0.2">
      <c r="A541" s="440"/>
      <c r="B541" s="443"/>
      <c r="C541" s="446"/>
      <c r="D541" s="445" t="s">
        <v>512</v>
      </c>
      <c r="E541" s="189" t="s">
        <v>766</v>
      </c>
      <c r="F541" s="235"/>
      <c r="G541" s="235"/>
      <c r="H541" s="235"/>
      <c r="I541" s="235"/>
      <c r="J541" s="235"/>
      <c r="K541" s="235"/>
      <c r="L541" s="235"/>
      <c r="M541" s="235"/>
      <c r="N541" s="235"/>
      <c r="O541" s="235"/>
      <c r="P541" s="235"/>
      <c r="Q541" s="235"/>
      <c r="R541" s="236" t="str">
        <f t="shared" si="174"/>
        <v/>
      </c>
      <c r="X541" s="392" t="str">
        <f t="shared" ref="X541" si="180">CONCATENATE(C539,"_",E541)</f>
        <v>Abgänge_insgesamt</v>
      </c>
    </row>
    <row r="542" spans="1:24" x14ac:dyDescent="0.2">
      <c r="A542" s="441"/>
      <c r="B542" s="444"/>
      <c r="C542" s="447"/>
      <c r="D542" s="449"/>
      <c r="E542" s="234" t="s">
        <v>767</v>
      </c>
      <c r="F542" s="233"/>
      <c r="G542" s="233"/>
      <c r="H542" s="233"/>
      <c r="I542" s="233"/>
      <c r="J542" s="233"/>
      <c r="K542" s="233"/>
      <c r="L542" s="233"/>
      <c r="M542" s="233"/>
      <c r="N542" s="233"/>
      <c r="O542" s="233"/>
      <c r="P542" s="233"/>
      <c r="Q542" s="233"/>
      <c r="R542" s="230" t="str">
        <f t="shared" si="174"/>
        <v/>
      </c>
      <c r="X542" s="392" t="str">
        <f t="shared" ref="X542" si="181">CONCATENATE(C539,"_",E542)</f>
        <v>Abgänge_… davon Einspeisezählpunkte</v>
      </c>
    </row>
    <row r="543" spans="1:24" x14ac:dyDescent="0.2">
      <c r="A543" s="439"/>
      <c r="B543" s="442" t="str">
        <f>IF(A543&lt;&gt;"",IFERROR(VLOOKUP(A543,L!$J$11:$K$260,2,FALSE),"Eingabeart wurde geändert"),"")</f>
        <v/>
      </c>
      <c r="C543" s="445" t="s">
        <v>764</v>
      </c>
      <c r="D543" s="445" t="s">
        <v>282</v>
      </c>
      <c r="E543" s="189" t="s">
        <v>766</v>
      </c>
      <c r="F543" s="232"/>
      <c r="G543" s="232"/>
      <c r="H543" s="232"/>
      <c r="I543" s="232"/>
      <c r="J543" s="232"/>
      <c r="K543" s="232"/>
      <c r="L543" s="232"/>
      <c r="M543" s="232"/>
      <c r="N543" s="232"/>
      <c r="O543" s="232"/>
      <c r="P543" s="232"/>
      <c r="Q543" s="232"/>
      <c r="R543" s="190" t="str">
        <f>IF(SUM(F543:Q543)&gt;0,SUM(F543:Q543),"")</f>
        <v/>
      </c>
      <c r="X543" s="392" t="str">
        <f t="shared" ref="X543" si="182">CONCATENATE(C543,"_",E543)</f>
        <v>Zugänge_insgesamt</v>
      </c>
    </row>
    <row r="544" spans="1:24" x14ac:dyDescent="0.2">
      <c r="A544" s="440"/>
      <c r="B544" s="443"/>
      <c r="C544" s="446"/>
      <c r="D544" s="448"/>
      <c r="E544" s="234" t="s">
        <v>767</v>
      </c>
      <c r="F544" s="237"/>
      <c r="G544" s="237"/>
      <c r="H544" s="237"/>
      <c r="I544" s="237"/>
      <c r="J544" s="237"/>
      <c r="K544" s="237"/>
      <c r="L544" s="237"/>
      <c r="M544" s="237"/>
      <c r="N544" s="237"/>
      <c r="O544" s="237"/>
      <c r="P544" s="237"/>
      <c r="Q544" s="237"/>
      <c r="R544" s="238" t="str">
        <f t="shared" ref="R544:R550" si="183">IF(SUM(F544:Q544)&gt;0,SUM(F544:Q544),"")</f>
        <v/>
      </c>
      <c r="X544" s="392" t="str">
        <f t="shared" ref="X544" si="184">CONCATENATE(C543,"_",E544)</f>
        <v>Zugänge_… davon Einspeisezählpunkte</v>
      </c>
    </row>
    <row r="545" spans="1:24" x14ac:dyDescent="0.2">
      <c r="A545" s="440"/>
      <c r="B545" s="443"/>
      <c r="C545" s="446"/>
      <c r="D545" s="445" t="s">
        <v>512</v>
      </c>
      <c r="E545" s="189" t="s">
        <v>766</v>
      </c>
      <c r="F545" s="237"/>
      <c r="G545" s="237"/>
      <c r="H545" s="237"/>
      <c r="I545" s="237"/>
      <c r="J545" s="237"/>
      <c r="K545" s="237"/>
      <c r="L545" s="237"/>
      <c r="M545" s="237"/>
      <c r="N545" s="237"/>
      <c r="O545" s="237"/>
      <c r="P545" s="237"/>
      <c r="Q545" s="237"/>
      <c r="R545" s="238" t="str">
        <f t="shared" si="183"/>
        <v/>
      </c>
      <c r="X545" s="392" t="str">
        <f t="shared" ref="X545" si="185">CONCATENATE(C543,"_",E545)</f>
        <v>Zugänge_insgesamt</v>
      </c>
    </row>
    <row r="546" spans="1:24" x14ac:dyDescent="0.2">
      <c r="A546" s="440"/>
      <c r="B546" s="443"/>
      <c r="C546" s="447"/>
      <c r="D546" s="449"/>
      <c r="E546" s="234" t="s">
        <v>767</v>
      </c>
      <c r="F546" s="237"/>
      <c r="G546" s="237"/>
      <c r="H546" s="237"/>
      <c r="I546" s="237"/>
      <c r="J546" s="237"/>
      <c r="K546" s="237"/>
      <c r="L546" s="237"/>
      <c r="M546" s="237"/>
      <c r="N546" s="237"/>
      <c r="O546" s="237"/>
      <c r="P546" s="237"/>
      <c r="Q546" s="237"/>
      <c r="R546" s="238" t="str">
        <f t="shared" si="183"/>
        <v/>
      </c>
      <c r="X546" s="392" t="str">
        <f t="shared" ref="X546" si="186">CONCATENATE(C543,"_",E546)</f>
        <v>Zugänge_… davon Einspeisezählpunkte</v>
      </c>
    </row>
    <row r="547" spans="1:24" x14ac:dyDescent="0.2">
      <c r="A547" s="440"/>
      <c r="B547" s="443"/>
      <c r="C547" s="445" t="s">
        <v>765</v>
      </c>
      <c r="D547" s="445" t="s">
        <v>282</v>
      </c>
      <c r="E547" s="189" t="s">
        <v>766</v>
      </c>
      <c r="F547" s="237"/>
      <c r="G547" s="237"/>
      <c r="H547" s="237"/>
      <c r="I547" s="237"/>
      <c r="J547" s="237"/>
      <c r="K547" s="237"/>
      <c r="L547" s="237"/>
      <c r="M547" s="237"/>
      <c r="N547" s="237"/>
      <c r="O547" s="237"/>
      <c r="P547" s="237"/>
      <c r="Q547" s="237"/>
      <c r="R547" s="238" t="str">
        <f t="shared" si="183"/>
        <v/>
      </c>
      <c r="X547" s="392" t="str">
        <f t="shared" ref="X547" si="187">CONCATENATE(C547,"_",E547)</f>
        <v>Abgänge_insgesamt</v>
      </c>
    </row>
    <row r="548" spans="1:24" x14ac:dyDescent="0.2">
      <c r="A548" s="440"/>
      <c r="B548" s="443"/>
      <c r="C548" s="446"/>
      <c r="D548" s="448"/>
      <c r="E548" s="234" t="s">
        <v>767</v>
      </c>
      <c r="F548" s="237"/>
      <c r="G548" s="237"/>
      <c r="H548" s="237"/>
      <c r="I548" s="237"/>
      <c r="J548" s="237"/>
      <c r="K548" s="237"/>
      <c r="L548" s="237"/>
      <c r="M548" s="237"/>
      <c r="N548" s="237"/>
      <c r="O548" s="237"/>
      <c r="P548" s="237"/>
      <c r="Q548" s="237"/>
      <c r="R548" s="238" t="str">
        <f t="shared" si="183"/>
        <v/>
      </c>
      <c r="X548" s="392" t="str">
        <f t="shared" ref="X548" si="188">CONCATENATE(C547,"_",E548)</f>
        <v>Abgänge_… davon Einspeisezählpunkte</v>
      </c>
    </row>
    <row r="549" spans="1:24" x14ac:dyDescent="0.2">
      <c r="A549" s="440"/>
      <c r="B549" s="443"/>
      <c r="C549" s="446"/>
      <c r="D549" s="445" t="s">
        <v>512</v>
      </c>
      <c r="E549" s="189" t="s">
        <v>766</v>
      </c>
      <c r="F549" s="235"/>
      <c r="G549" s="235"/>
      <c r="H549" s="235"/>
      <c r="I549" s="235"/>
      <c r="J549" s="235"/>
      <c r="K549" s="235"/>
      <c r="L549" s="235"/>
      <c r="M549" s="235"/>
      <c r="N549" s="235"/>
      <c r="O549" s="235"/>
      <c r="P549" s="235"/>
      <c r="Q549" s="235"/>
      <c r="R549" s="236" t="str">
        <f t="shared" si="183"/>
        <v/>
      </c>
      <c r="X549" s="392" t="str">
        <f t="shared" ref="X549" si="189">CONCATENATE(C547,"_",E549)</f>
        <v>Abgänge_insgesamt</v>
      </c>
    </row>
    <row r="550" spans="1:24" x14ac:dyDescent="0.2">
      <c r="A550" s="441"/>
      <c r="B550" s="444"/>
      <c r="C550" s="447"/>
      <c r="D550" s="449"/>
      <c r="E550" s="234" t="s">
        <v>767</v>
      </c>
      <c r="F550" s="233"/>
      <c r="G550" s="233"/>
      <c r="H550" s="233"/>
      <c r="I550" s="233"/>
      <c r="J550" s="233"/>
      <c r="K550" s="233"/>
      <c r="L550" s="233"/>
      <c r="M550" s="233"/>
      <c r="N550" s="233"/>
      <c r="O550" s="233"/>
      <c r="P550" s="233"/>
      <c r="Q550" s="233"/>
      <c r="R550" s="230" t="str">
        <f t="shared" si="183"/>
        <v/>
      </c>
      <c r="X550" s="392" t="str">
        <f t="shared" ref="X550" si="190">CONCATENATE(C547,"_",E550)</f>
        <v>Abgänge_… davon Einspeisezählpunkte</v>
      </c>
    </row>
    <row r="551" spans="1:24" x14ac:dyDescent="0.2">
      <c r="A551" s="439"/>
      <c r="B551" s="442" t="str">
        <f>IF(A551&lt;&gt;"",IFERROR(VLOOKUP(A551,L!$J$11:$K$260,2,FALSE),"Eingabeart wurde geändert"),"")</f>
        <v/>
      </c>
      <c r="C551" s="445" t="s">
        <v>764</v>
      </c>
      <c r="D551" s="445" t="s">
        <v>282</v>
      </c>
      <c r="E551" s="189" t="s">
        <v>766</v>
      </c>
      <c r="F551" s="232"/>
      <c r="G551" s="232"/>
      <c r="H551" s="232"/>
      <c r="I551" s="232"/>
      <c r="J551" s="232"/>
      <c r="K551" s="232"/>
      <c r="L551" s="232"/>
      <c r="M551" s="232"/>
      <c r="N551" s="232"/>
      <c r="O551" s="232"/>
      <c r="P551" s="232"/>
      <c r="Q551" s="232"/>
      <c r="R551" s="190" t="str">
        <f>IF(SUM(F551:Q551)&gt;0,SUM(F551:Q551),"")</f>
        <v/>
      </c>
      <c r="X551" s="392" t="str">
        <f t="shared" ref="X551" si="191">CONCATENATE(C551,"_",E551)</f>
        <v>Zugänge_insgesamt</v>
      </c>
    </row>
    <row r="552" spans="1:24" x14ac:dyDescent="0.2">
      <c r="A552" s="440"/>
      <c r="B552" s="443"/>
      <c r="C552" s="446"/>
      <c r="D552" s="448"/>
      <c r="E552" s="234" t="s">
        <v>767</v>
      </c>
      <c r="F552" s="237"/>
      <c r="G552" s="237"/>
      <c r="H552" s="237"/>
      <c r="I552" s="237"/>
      <c r="J552" s="237"/>
      <c r="K552" s="237"/>
      <c r="L552" s="237"/>
      <c r="M552" s="237"/>
      <c r="N552" s="237"/>
      <c r="O552" s="237"/>
      <c r="P552" s="237"/>
      <c r="Q552" s="237"/>
      <c r="R552" s="238" t="str">
        <f t="shared" ref="R552:R558" si="192">IF(SUM(F552:Q552)&gt;0,SUM(F552:Q552),"")</f>
        <v/>
      </c>
      <c r="X552" s="392" t="str">
        <f t="shared" ref="X552" si="193">CONCATENATE(C551,"_",E552)</f>
        <v>Zugänge_… davon Einspeisezählpunkte</v>
      </c>
    </row>
    <row r="553" spans="1:24" x14ac:dyDescent="0.2">
      <c r="A553" s="440"/>
      <c r="B553" s="443"/>
      <c r="C553" s="446"/>
      <c r="D553" s="445" t="s">
        <v>512</v>
      </c>
      <c r="E553" s="189" t="s">
        <v>766</v>
      </c>
      <c r="F553" s="237"/>
      <c r="G553" s="237"/>
      <c r="H553" s="237"/>
      <c r="I553" s="237"/>
      <c r="J553" s="237"/>
      <c r="K553" s="237"/>
      <c r="L553" s="237"/>
      <c r="M553" s="237"/>
      <c r="N553" s="237"/>
      <c r="O553" s="237"/>
      <c r="P553" s="237"/>
      <c r="Q553" s="237"/>
      <c r="R553" s="238" t="str">
        <f t="shared" si="192"/>
        <v/>
      </c>
      <c r="X553" s="392" t="str">
        <f t="shared" ref="X553" si="194">CONCATENATE(C551,"_",E553)</f>
        <v>Zugänge_insgesamt</v>
      </c>
    </row>
    <row r="554" spans="1:24" x14ac:dyDescent="0.2">
      <c r="A554" s="440"/>
      <c r="B554" s="443"/>
      <c r="C554" s="447"/>
      <c r="D554" s="449"/>
      <c r="E554" s="234" t="s">
        <v>767</v>
      </c>
      <c r="F554" s="237"/>
      <c r="G554" s="237"/>
      <c r="H554" s="237"/>
      <c r="I554" s="237"/>
      <c r="J554" s="237"/>
      <c r="K554" s="237"/>
      <c r="L554" s="237"/>
      <c r="M554" s="237"/>
      <c r="N554" s="237"/>
      <c r="O554" s="237"/>
      <c r="P554" s="237"/>
      <c r="Q554" s="237"/>
      <c r="R554" s="238" t="str">
        <f t="shared" si="192"/>
        <v/>
      </c>
      <c r="X554" s="392" t="str">
        <f t="shared" ref="X554" si="195">CONCATENATE(C551,"_",E554)</f>
        <v>Zugänge_… davon Einspeisezählpunkte</v>
      </c>
    </row>
    <row r="555" spans="1:24" x14ac:dyDescent="0.2">
      <c r="A555" s="440"/>
      <c r="B555" s="443"/>
      <c r="C555" s="445" t="s">
        <v>765</v>
      </c>
      <c r="D555" s="445" t="s">
        <v>282</v>
      </c>
      <c r="E555" s="189" t="s">
        <v>766</v>
      </c>
      <c r="F555" s="237"/>
      <c r="G555" s="237"/>
      <c r="H555" s="237"/>
      <c r="I555" s="237"/>
      <c r="J555" s="237"/>
      <c r="K555" s="237"/>
      <c r="L555" s="237"/>
      <c r="M555" s="237"/>
      <c r="N555" s="237"/>
      <c r="O555" s="237"/>
      <c r="P555" s="237"/>
      <c r="Q555" s="237"/>
      <c r="R555" s="238" t="str">
        <f t="shared" si="192"/>
        <v/>
      </c>
      <c r="X555" s="392" t="str">
        <f t="shared" ref="X555" si="196">CONCATENATE(C555,"_",E555)</f>
        <v>Abgänge_insgesamt</v>
      </c>
    </row>
    <row r="556" spans="1:24" x14ac:dyDescent="0.2">
      <c r="A556" s="440"/>
      <c r="B556" s="443"/>
      <c r="C556" s="446"/>
      <c r="D556" s="448"/>
      <c r="E556" s="234" t="s">
        <v>767</v>
      </c>
      <c r="F556" s="237"/>
      <c r="G556" s="237"/>
      <c r="H556" s="237"/>
      <c r="I556" s="237"/>
      <c r="J556" s="237"/>
      <c r="K556" s="237"/>
      <c r="L556" s="237"/>
      <c r="M556" s="237"/>
      <c r="N556" s="237"/>
      <c r="O556" s="237"/>
      <c r="P556" s="237"/>
      <c r="Q556" s="237"/>
      <c r="R556" s="238" t="str">
        <f t="shared" si="192"/>
        <v/>
      </c>
      <c r="X556" s="392" t="str">
        <f t="shared" ref="X556" si="197">CONCATENATE(C555,"_",E556)</f>
        <v>Abgänge_… davon Einspeisezählpunkte</v>
      </c>
    </row>
    <row r="557" spans="1:24" x14ac:dyDescent="0.2">
      <c r="A557" s="440"/>
      <c r="B557" s="443"/>
      <c r="C557" s="446"/>
      <c r="D557" s="445" t="s">
        <v>512</v>
      </c>
      <c r="E557" s="189" t="s">
        <v>766</v>
      </c>
      <c r="F557" s="235"/>
      <c r="G557" s="235"/>
      <c r="H557" s="235"/>
      <c r="I557" s="235"/>
      <c r="J557" s="235"/>
      <c r="K557" s="235"/>
      <c r="L557" s="235"/>
      <c r="M557" s="235"/>
      <c r="N557" s="235"/>
      <c r="O557" s="235"/>
      <c r="P557" s="235"/>
      <c r="Q557" s="235"/>
      <c r="R557" s="236" t="str">
        <f t="shared" si="192"/>
        <v/>
      </c>
      <c r="X557" s="392" t="str">
        <f t="shared" ref="X557" si="198">CONCATENATE(C555,"_",E557)</f>
        <v>Abgänge_insgesamt</v>
      </c>
    </row>
    <row r="558" spans="1:24" x14ac:dyDescent="0.2">
      <c r="A558" s="441"/>
      <c r="B558" s="444"/>
      <c r="C558" s="447"/>
      <c r="D558" s="449"/>
      <c r="E558" s="234" t="s">
        <v>767</v>
      </c>
      <c r="F558" s="233"/>
      <c r="G558" s="233"/>
      <c r="H558" s="233"/>
      <c r="I558" s="233"/>
      <c r="J558" s="233"/>
      <c r="K558" s="233"/>
      <c r="L558" s="233"/>
      <c r="M558" s="233"/>
      <c r="N558" s="233"/>
      <c r="O558" s="233"/>
      <c r="P558" s="233"/>
      <c r="Q558" s="233"/>
      <c r="R558" s="230" t="str">
        <f t="shared" si="192"/>
        <v/>
      </c>
      <c r="X558" s="392" t="str">
        <f t="shared" ref="X558" si="199">CONCATENATE(C555,"_",E558)</f>
        <v>Abgänge_… davon Einspeisezählpunkte</v>
      </c>
    </row>
    <row r="559" spans="1:24" x14ac:dyDescent="0.2">
      <c r="A559" s="439"/>
      <c r="B559" s="442" t="str">
        <f>IF(A559&lt;&gt;"",IFERROR(VLOOKUP(A559,L!$J$11:$K$260,2,FALSE),"Eingabeart wurde geändert"),"")</f>
        <v/>
      </c>
      <c r="C559" s="445" t="s">
        <v>764</v>
      </c>
      <c r="D559" s="445" t="s">
        <v>282</v>
      </c>
      <c r="E559" s="189" t="s">
        <v>766</v>
      </c>
      <c r="F559" s="232"/>
      <c r="G559" s="232"/>
      <c r="H559" s="232"/>
      <c r="I559" s="232"/>
      <c r="J559" s="232"/>
      <c r="K559" s="232"/>
      <c r="L559" s="232"/>
      <c r="M559" s="232"/>
      <c r="N559" s="232"/>
      <c r="O559" s="232"/>
      <c r="P559" s="232"/>
      <c r="Q559" s="232"/>
      <c r="R559" s="190" t="str">
        <f>IF(SUM(F559:Q559)&gt;0,SUM(F559:Q559),"")</f>
        <v/>
      </c>
      <c r="X559" s="392" t="str">
        <f t="shared" ref="X559" si="200">CONCATENATE(C559,"_",E559)</f>
        <v>Zugänge_insgesamt</v>
      </c>
    </row>
    <row r="560" spans="1:24" x14ac:dyDescent="0.2">
      <c r="A560" s="440"/>
      <c r="B560" s="443"/>
      <c r="C560" s="446"/>
      <c r="D560" s="448"/>
      <c r="E560" s="234" t="s">
        <v>767</v>
      </c>
      <c r="F560" s="237"/>
      <c r="G560" s="237"/>
      <c r="H560" s="237"/>
      <c r="I560" s="237"/>
      <c r="J560" s="237"/>
      <c r="K560" s="237"/>
      <c r="L560" s="237"/>
      <c r="M560" s="237"/>
      <c r="N560" s="237"/>
      <c r="O560" s="237"/>
      <c r="P560" s="237"/>
      <c r="Q560" s="237"/>
      <c r="R560" s="238" t="str">
        <f t="shared" ref="R560:R566" si="201">IF(SUM(F560:Q560)&gt;0,SUM(F560:Q560),"")</f>
        <v/>
      </c>
      <c r="X560" s="392" t="str">
        <f t="shared" ref="X560" si="202">CONCATENATE(C559,"_",E560)</f>
        <v>Zugänge_… davon Einspeisezählpunkte</v>
      </c>
    </row>
    <row r="561" spans="1:24" x14ac:dyDescent="0.2">
      <c r="A561" s="440"/>
      <c r="B561" s="443"/>
      <c r="C561" s="446"/>
      <c r="D561" s="445" t="s">
        <v>512</v>
      </c>
      <c r="E561" s="189" t="s">
        <v>766</v>
      </c>
      <c r="F561" s="237"/>
      <c r="G561" s="237"/>
      <c r="H561" s="237"/>
      <c r="I561" s="237"/>
      <c r="J561" s="237"/>
      <c r="K561" s="237"/>
      <c r="L561" s="237"/>
      <c r="M561" s="237"/>
      <c r="N561" s="237"/>
      <c r="O561" s="237"/>
      <c r="P561" s="237"/>
      <c r="Q561" s="237"/>
      <c r="R561" s="238" t="str">
        <f t="shared" si="201"/>
        <v/>
      </c>
      <c r="X561" s="392" t="str">
        <f t="shared" ref="X561" si="203">CONCATENATE(C559,"_",E561)</f>
        <v>Zugänge_insgesamt</v>
      </c>
    </row>
    <row r="562" spans="1:24" x14ac:dyDescent="0.2">
      <c r="A562" s="440"/>
      <c r="B562" s="443"/>
      <c r="C562" s="447"/>
      <c r="D562" s="449"/>
      <c r="E562" s="234" t="s">
        <v>767</v>
      </c>
      <c r="F562" s="237"/>
      <c r="G562" s="237"/>
      <c r="H562" s="237"/>
      <c r="I562" s="237"/>
      <c r="J562" s="237"/>
      <c r="K562" s="237"/>
      <c r="L562" s="237"/>
      <c r="M562" s="237"/>
      <c r="N562" s="237"/>
      <c r="O562" s="237"/>
      <c r="P562" s="237"/>
      <c r="Q562" s="237"/>
      <c r="R562" s="238" t="str">
        <f t="shared" si="201"/>
        <v/>
      </c>
      <c r="X562" s="392" t="str">
        <f t="shared" ref="X562" si="204">CONCATENATE(C559,"_",E562)</f>
        <v>Zugänge_… davon Einspeisezählpunkte</v>
      </c>
    </row>
    <row r="563" spans="1:24" x14ac:dyDescent="0.2">
      <c r="A563" s="440"/>
      <c r="B563" s="443"/>
      <c r="C563" s="445" t="s">
        <v>765</v>
      </c>
      <c r="D563" s="445" t="s">
        <v>282</v>
      </c>
      <c r="E563" s="189" t="s">
        <v>766</v>
      </c>
      <c r="F563" s="237"/>
      <c r="G563" s="237"/>
      <c r="H563" s="237"/>
      <c r="I563" s="237"/>
      <c r="J563" s="237"/>
      <c r="K563" s="237"/>
      <c r="L563" s="237"/>
      <c r="M563" s="237"/>
      <c r="N563" s="237"/>
      <c r="O563" s="237"/>
      <c r="P563" s="237"/>
      <c r="Q563" s="237"/>
      <c r="R563" s="238" t="str">
        <f t="shared" si="201"/>
        <v/>
      </c>
      <c r="X563" s="392" t="str">
        <f t="shared" ref="X563" si="205">CONCATENATE(C563,"_",E563)</f>
        <v>Abgänge_insgesamt</v>
      </c>
    </row>
    <row r="564" spans="1:24" x14ac:dyDescent="0.2">
      <c r="A564" s="440"/>
      <c r="B564" s="443"/>
      <c r="C564" s="446"/>
      <c r="D564" s="448"/>
      <c r="E564" s="234" t="s">
        <v>767</v>
      </c>
      <c r="F564" s="237"/>
      <c r="G564" s="237"/>
      <c r="H564" s="237"/>
      <c r="I564" s="237"/>
      <c r="J564" s="237"/>
      <c r="K564" s="237"/>
      <c r="L564" s="237"/>
      <c r="M564" s="237"/>
      <c r="N564" s="237"/>
      <c r="O564" s="237"/>
      <c r="P564" s="237"/>
      <c r="Q564" s="237"/>
      <c r="R564" s="238" t="str">
        <f t="shared" si="201"/>
        <v/>
      </c>
      <c r="X564" s="392" t="str">
        <f t="shared" ref="X564" si="206">CONCATENATE(C563,"_",E564)</f>
        <v>Abgänge_… davon Einspeisezählpunkte</v>
      </c>
    </row>
    <row r="565" spans="1:24" x14ac:dyDescent="0.2">
      <c r="A565" s="440"/>
      <c r="B565" s="443"/>
      <c r="C565" s="446"/>
      <c r="D565" s="445" t="s">
        <v>512</v>
      </c>
      <c r="E565" s="189" t="s">
        <v>766</v>
      </c>
      <c r="F565" s="235"/>
      <c r="G565" s="235"/>
      <c r="H565" s="235"/>
      <c r="I565" s="235"/>
      <c r="J565" s="235"/>
      <c r="K565" s="235"/>
      <c r="L565" s="235"/>
      <c r="M565" s="235"/>
      <c r="N565" s="235"/>
      <c r="O565" s="235"/>
      <c r="P565" s="235"/>
      <c r="Q565" s="235"/>
      <c r="R565" s="236" t="str">
        <f t="shared" si="201"/>
        <v/>
      </c>
      <c r="X565" s="392" t="str">
        <f t="shared" ref="X565" si="207">CONCATENATE(C563,"_",E565)</f>
        <v>Abgänge_insgesamt</v>
      </c>
    </row>
    <row r="566" spans="1:24" x14ac:dyDescent="0.2">
      <c r="A566" s="441"/>
      <c r="B566" s="444"/>
      <c r="C566" s="447"/>
      <c r="D566" s="449"/>
      <c r="E566" s="234" t="s">
        <v>767</v>
      </c>
      <c r="F566" s="233"/>
      <c r="G566" s="233"/>
      <c r="H566" s="233"/>
      <c r="I566" s="233"/>
      <c r="J566" s="233"/>
      <c r="K566" s="233"/>
      <c r="L566" s="233"/>
      <c r="M566" s="233"/>
      <c r="N566" s="233"/>
      <c r="O566" s="233"/>
      <c r="P566" s="233"/>
      <c r="Q566" s="233"/>
      <c r="R566" s="230" t="str">
        <f t="shared" si="201"/>
        <v/>
      </c>
      <c r="X566" s="392" t="str">
        <f t="shared" ref="X566" si="208">CONCATENATE(C563,"_",E566)</f>
        <v>Abgänge_… davon Einspeisezählpunkte</v>
      </c>
    </row>
    <row r="567" spans="1:24" x14ac:dyDescent="0.2">
      <c r="A567" s="439"/>
      <c r="B567" s="442" t="str">
        <f>IF(A567&lt;&gt;"",IFERROR(VLOOKUP(A567,L!$J$11:$K$260,2,FALSE),"Eingabeart wurde geändert"),"")</f>
        <v/>
      </c>
      <c r="C567" s="445" t="s">
        <v>764</v>
      </c>
      <c r="D567" s="445" t="s">
        <v>282</v>
      </c>
      <c r="E567" s="189" t="s">
        <v>766</v>
      </c>
      <c r="F567" s="232"/>
      <c r="G567" s="232"/>
      <c r="H567" s="232"/>
      <c r="I567" s="232"/>
      <c r="J567" s="232"/>
      <c r="K567" s="232"/>
      <c r="L567" s="232"/>
      <c r="M567" s="232"/>
      <c r="N567" s="232"/>
      <c r="O567" s="232"/>
      <c r="P567" s="232"/>
      <c r="Q567" s="232"/>
      <c r="R567" s="190" t="str">
        <f>IF(SUM(F567:Q567)&gt;0,SUM(F567:Q567),"")</f>
        <v/>
      </c>
      <c r="X567" s="392" t="str">
        <f t="shared" ref="X567" si="209">CONCATENATE(C567,"_",E567)</f>
        <v>Zugänge_insgesamt</v>
      </c>
    </row>
    <row r="568" spans="1:24" x14ac:dyDescent="0.2">
      <c r="A568" s="440"/>
      <c r="B568" s="443"/>
      <c r="C568" s="446"/>
      <c r="D568" s="448"/>
      <c r="E568" s="234" t="s">
        <v>767</v>
      </c>
      <c r="F568" s="237"/>
      <c r="G568" s="237"/>
      <c r="H568" s="237"/>
      <c r="I568" s="237"/>
      <c r="J568" s="237"/>
      <c r="K568" s="237"/>
      <c r="L568" s="237"/>
      <c r="M568" s="237"/>
      <c r="N568" s="237"/>
      <c r="O568" s="237"/>
      <c r="P568" s="237"/>
      <c r="Q568" s="237"/>
      <c r="R568" s="238" t="str">
        <f t="shared" ref="R568:R574" si="210">IF(SUM(F568:Q568)&gt;0,SUM(F568:Q568),"")</f>
        <v/>
      </c>
      <c r="X568" s="392" t="str">
        <f t="shared" ref="X568" si="211">CONCATENATE(C567,"_",E568)</f>
        <v>Zugänge_… davon Einspeisezählpunkte</v>
      </c>
    </row>
    <row r="569" spans="1:24" x14ac:dyDescent="0.2">
      <c r="A569" s="440"/>
      <c r="B569" s="443"/>
      <c r="C569" s="446"/>
      <c r="D569" s="445" t="s">
        <v>512</v>
      </c>
      <c r="E569" s="189" t="s">
        <v>766</v>
      </c>
      <c r="F569" s="237"/>
      <c r="G569" s="237"/>
      <c r="H569" s="237"/>
      <c r="I569" s="237"/>
      <c r="J569" s="237"/>
      <c r="K569" s="237"/>
      <c r="L569" s="237"/>
      <c r="M569" s="237"/>
      <c r="N569" s="237"/>
      <c r="O569" s="237"/>
      <c r="P569" s="237"/>
      <c r="Q569" s="237"/>
      <c r="R569" s="238" t="str">
        <f t="shared" si="210"/>
        <v/>
      </c>
      <c r="X569" s="392" t="str">
        <f t="shared" ref="X569" si="212">CONCATENATE(C567,"_",E569)</f>
        <v>Zugänge_insgesamt</v>
      </c>
    </row>
    <row r="570" spans="1:24" x14ac:dyDescent="0.2">
      <c r="A570" s="440"/>
      <c r="B570" s="443"/>
      <c r="C570" s="447"/>
      <c r="D570" s="449"/>
      <c r="E570" s="234" t="s">
        <v>767</v>
      </c>
      <c r="F570" s="237"/>
      <c r="G570" s="237"/>
      <c r="H570" s="237"/>
      <c r="I570" s="237"/>
      <c r="J570" s="237"/>
      <c r="K570" s="237"/>
      <c r="L570" s="237"/>
      <c r="M570" s="237"/>
      <c r="N570" s="237"/>
      <c r="O570" s="237"/>
      <c r="P570" s="237"/>
      <c r="Q570" s="237"/>
      <c r="R570" s="238" t="str">
        <f t="shared" si="210"/>
        <v/>
      </c>
      <c r="X570" s="392" t="str">
        <f t="shared" ref="X570" si="213">CONCATENATE(C567,"_",E570)</f>
        <v>Zugänge_… davon Einspeisezählpunkte</v>
      </c>
    </row>
    <row r="571" spans="1:24" x14ac:dyDescent="0.2">
      <c r="A571" s="440"/>
      <c r="B571" s="443"/>
      <c r="C571" s="445" t="s">
        <v>765</v>
      </c>
      <c r="D571" s="445" t="s">
        <v>282</v>
      </c>
      <c r="E571" s="189" t="s">
        <v>766</v>
      </c>
      <c r="F571" s="237"/>
      <c r="G571" s="237"/>
      <c r="H571" s="237"/>
      <c r="I571" s="237"/>
      <c r="J571" s="237"/>
      <c r="K571" s="237"/>
      <c r="L571" s="237"/>
      <c r="M571" s="237"/>
      <c r="N571" s="237"/>
      <c r="O571" s="237"/>
      <c r="P571" s="237"/>
      <c r="Q571" s="237"/>
      <c r="R571" s="238" t="str">
        <f t="shared" si="210"/>
        <v/>
      </c>
      <c r="X571" s="392" t="str">
        <f t="shared" ref="X571" si="214">CONCATENATE(C571,"_",E571)</f>
        <v>Abgänge_insgesamt</v>
      </c>
    </row>
    <row r="572" spans="1:24" x14ac:dyDescent="0.2">
      <c r="A572" s="440"/>
      <c r="B572" s="443"/>
      <c r="C572" s="446"/>
      <c r="D572" s="448"/>
      <c r="E572" s="234" t="s">
        <v>767</v>
      </c>
      <c r="F572" s="237"/>
      <c r="G572" s="237"/>
      <c r="H572" s="237"/>
      <c r="I572" s="237"/>
      <c r="J572" s="237"/>
      <c r="K572" s="237"/>
      <c r="L572" s="237"/>
      <c r="M572" s="237"/>
      <c r="N572" s="237"/>
      <c r="O572" s="237"/>
      <c r="P572" s="237"/>
      <c r="Q572" s="237"/>
      <c r="R572" s="238" t="str">
        <f t="shared" si="210"/>
        <v/>
      </c>
      <c r="X572" s="392" t="str">
        <f t="shared" ref="X572" si="215">CONCATENATE(C571,"_",E572)</f>
        <v>Abgänge_… davon Einspeisezählpunkte</v>
      </c>
    </row>
    <row r="573" spans="1:24" x14ac:dyDescent="0.2">
      <c r="A573" s="440"/>
      <c r="B573" s="443"/>
      <c r="C573" s="446"/>
      <c r="D573" s="445" t="s">
        <v>512</v>
      </c>
      <c r="E573" s="189" t="s">
        <v>766</v>
      </c>
      <c r="F573" s="235"/>
      <c r="G573" s="235"/>
      <c r="H573" s="235"/>
      <c r="I573" s="235"/>
      <c r="J573" s="235"/>
      <c r="K573" s="235"/>
      <c r="L573" s="235"/>
      <c r="M573" s="235"/>
      <c r="N573" s="235"/>
      <c r="O573" s="235"/>
      <c r="P573" s="235"/>
      <c r="Q573" s="235"/>
      <c r="R573" s="236" t="str">
        <f t="shared" si="210"/>
        <v/>
      </c>
      <c r="X573" s="392" t="str">
        <f t="shared" ref="X573" si="216">CONCATENATE(C571,"_",E573)</f>
        <v>Abgänge_insgesamt</v>
      </c>
    </row>
    <row r="574" spans="1:24" x14ac:dyDescent="0.2">
      <c r="A574" s="441"/>
      <c r="B574" s="444"/>
      <c r="C574" s="447"/>
      <c r="D574" s="449"/>
      <c r="E574" s="234" t="s">
        <v>767</v>
      </c>
      <c r="F574" s="233"/>
      <c r="G574" s="233"/>
      <c r="H574" s="233"/>
      <c r="I574" s="233"/>
      <c r="J574" s="233"/>
      <c r="K574" s="233"/>
      <c r="L574" s="233"/>
      <c r="M574" s="233"/>
      <c r="N574" s="233"/>
      <c r="O574" s="233"/>
      <c r="P574" s="233"/>
      <c r="Q574" s="233"/>
      <c r="R574" s="230" t="str">
        <f t="shared" si="210"/>
        <v/>
      </c>
      <c r="X574" s="392" t="str">
        <f t="shared" ref="X574" si="217">CONCATENATE(C571,"_",E574)</f>
        <v>Abgänge_… davon Einspeisezählpunkte</v>
      </c>
    </row>
    <row r="575" spans="1:24" x14ac:dyDescent="0.2">
      <c r="A575" s="439"/>
      <c r="B575" s="442" t="str">
        <f>IF(A575&lt;&gt;"",IFERROR(VLOOKUP(A575,L!$J$11:$K$260,2,FALSE),"Eingabeart wurde geändert"),"")</f>
        <v/>
      </c>
      <c r="C575" s="445" t="s">
        <v>764</v>
      </c>
      <c r="D575" s="445" t="s">
        <v>282</v>
      </c>
      <c r="E575" s="189" t="s">
        <v>766</v>
      </c>
      <c r="F575" s="232"/>
      <c r="G575" s="232"/>
      <c r="H575" s="232"/>
      <c r="I575" s="232"/>
      <c r="J575" s="232"/>
      <c r="K575" s="232"/>
      <c r="L575" s="232"/>
      <c r="M575" s="232"/>
      <c r="N575" s="232"/>
      <c r="O575" s="232"/>
      <c r="P575" s="232"/>
      <c r="Q575" s="232"/>
      <c r="R575" s="190" t="str">
        <f>IF(SUM(F575:Q575)&gt;0,SUM(F575:Q575),"")</f>
        <v/>
      </c>
      <c r="X575" s="392" t="str">
        <f t="shared" ref="X575" si="218">CONCATENATE(C575,"_",E575)</f>
        <v>Zugänge_insgesamt</v>
      </c>
    </row>
    <row r="576" spans="1:24" x14ac:dyDescent="0.2">
      <c r="A576" s="440"/>
      <c r="B576" s="443"/>
      <c r="C576" s="446"/>
      <c r="D576" s="448"/>
      <c r="E576" s="234" t="s">
        <v>767</v>
      </c>
      <c r="F576" s="237"/>
      <c r="G576" s="237"/>
      <c r="H576" s="237"/>
      <c r="I576" s="237"/>
      <c r="J576" s="237"/>
      <c r="K576" s="237"/>
      <c r="L576" s="237"/>
      <c r="M576" s="237"/>
      <c r="N576" s="237"/>
      <c r="O576" s="237"/>
      <c r="P576" s="237"/>
      <c r="Q576" s="237"/>
      <c r="R576" s="238" t="str">
        <f t="shared" ref="R576:R582" si="219">IF(SUM(F576:Q576)&gt;0,SUM(F576:Q576),"")</f>
        <v/>
      </c>
      <c r="X576" s="392" t="str">
        <f t="shared" ref="X576" si="220">CONCATENATE(C575,"_",E576)</f>
        <v>Zugänge_… davon Einspeisezählpunkte</v>
      </c>
    </row>
    <row r="577" spans="1:24" x14ac:dyDescent="0.2">
      <c r="A577" s="440"/>
      <c r="B577" s="443"/>
      <c r="C577" s="446"/>
      <c r="D577" s="445" t="s">
        <v>512</v>
      </c>
      <c r="E577" s="189" t="s">
        <v>766</v>
      </c>
      <c r="F577" s="237"/>
      <c r="G577" s="237"/>
      <c r="H577" s="237"/>
      <c r="I577" s="237"/>
      <c r="J577" s="237"/>
      <c r="K577" s="237"/>
      <c r="L577" s="237"/>
      <c r="M577" s="237"/>
      <c r="N577" s="237"/>
      <c r="O577" s="237"/>
      <c r="P577" s="237"/>
      <c r="Q577" s="237"/>
      <c r="R577" s="238" t="str">
        <f t="shared" si="219"/>
        <v/>
      </c>
      <c r="X577" s="392" t="str">
        <f t="shared" ref="X577" si="221">CONCATENATE(C575,"_",E577)</f>
        <v>Zugänge_insgesamt</v>
      </c>
    </row>
    <row r="578" spans="1:24" x14ac:dyDescent="0.2">
      <c r="A578" s="440"/>
      <c r="B578" s="443"/>
      <c r="C578" s="447"/>
      <c r="D578" s="449"/>
      <c r="E578" s="234" t="s">
        <v>767</v>
      </c>
      <c r="F578" s="237"/>
      <c r="G578" s="237"/>
      <c r="H578" s="237"/>
      <c r="I578" s="237"/>
      <c r="J578" s="237"/>
      <c r="K578" s="237"/>
      <c r="L578" s="237"/>
      <c r="M578" s="237"/>
      <c r="N578" s="237"/>
      <c r="O578" s="237"/>
      <c r="P578" s="237"/>
      <c r="Q578" s="237"/>
      <c r="R578" s="238" t="str">
        <f t="shared" si="219"/>
        <v/>
      </c>
      <c r="X578" s="392" t="str">
        <f t="shared" ref="X578" si="222">CONCATENATE(C575,"_",E578)</f>
        <v>Zugänge_… davon Einspeisezählpunkte</v>
      </c>
    </row>
    <row r="579" spans="1:24" x14ac:dyDescent="0.2">
      <c r="A579" s="440"/>
      <c r="B579" s="443"/>
      <c r="C579" s="445" t="s">
        <v>765</v>
      </c>
      <c r="D579" s="445" t="s">
        <v>282</v>
      </c>
      <c r="E579" s="189" t="s">
        <v>766</v>
      </c>
      <c r="F579" s="237"/>
      <c r="G579" s="237"/>
      <c r="H579" s="237"/>
      <c r="I579" s="237"/>
      <c r="J579" s="237"/>
      <c r="K579" s="237"/>
      <c r="L579" s="237"/>
      <c r="M579" s="237"/>
      <c r="N579" s="237"/>
      <c r="O579" s="237"/>
      <c r="P579" s="237"/>
      <c r="Q579" s="237"/>
      <c r="R579" s="238" t="str">
        <f t="shared" si="219"/>
        <v/>
      </c>
      <c r="X579" s="392" t="str">
        <f t="shared" ref="X579" si="223">CONCATENATE(C579,"_",E579)</f>
        <v>Abgänge_insgesamt</v>
      </c>
    </row>
    <row r="580" spans="1:24" x14ac:dyDescent="0.2">
      <c r="A580" s="440"/>
      <c r="B580" s="443"/>
      <c r="C580" s="446"/>
      <c r="D580" s="448"/>
      <c r="E580" s="234" t="s">
        <v>767</v>
      </c>
      <c r="F580" s="237"/>
      <c r="G580" s="237"/>
      <c r="H580" s="237"/>
      <c r="I580" s="237"/>
      <c r="J580" s="237"/>
      <c r="K580" s="237"/>
      <c r="L580" s="237"/>
      <c r="M580" s="237"/>
      <c r="N580" s="237"/>
      <c r="O580" s="237"/>
      <c r="P580" s="237"/>
      <c r="Q580" s="237"/>
      <c r="R580" s="238" t="str">
        <f t="shared" si="219"/>
        <v/>
      </c>
      <c r="X580" s="392" t="str">
        <f t="shared" ref="X580" si="224">CONCATENATE(C579,"_",E580)</f>
        <v>Abgänge_… davon Einspeisezählpunkte</v>
      </c>
    </row>
    <row r="581" spans="1:24" x14ac:dyDescent="0.2">
      <c r="A581" s="440"/>
      <c r="B581" s="443"/>
      <c r="C581" s="446"/>
      <c r="D581" s="445" t="s">
        <v>512</v>
      </c>
      <c r="E581" s="189" t="s">
        <v>766</v>
      </c>
      <c r="F581" s="235"/>
      <c r="G581" s="235"/>
      <c r="H581" s="235"/>
      <c r="I581" s="235"/>
      <c r="J581" s="235"/>
      <c r="K581" s="235"/>
      <c r="L581" s="235"/>
      <c r="M581" s="235"/>
      <c r="N581" s="235"/>
      <c r="O581" s="235"/>
      <c r="P581" s="235"/>
      <c r="Q581" s="235"/>
      <c r="R581" s="236" t="str">
        <f t="shared" si="219"/>
        <v/>
      </c>
      <c r="X581" s="392" t="str">
        <f t="shared" ref="X581" si="225">CONCATENATE(C579,"_",E581)</f>
        <v>Abgänge_insgesamt</v>
      </c>
    </row>
    <row r="582" spans="1:24" x14ac:dyDescent="0.2">
      <c r="A582" s="441"/>
      <c r="B582" s="444"/>
      <c r="C582" s="447"/>
      <c r="D582" s="449"/>
      <c r="E582" s="234" t="s">
        <v>767</v>
      </c>
      <c r="F582" s="233"/>
      <c r="G582" s="233"/>
      <c r="H582" s="233"/>
      <c r="I582" s="233"/>
      <c r="J582" s="233"/>
      <c r="K582" s="233"/>
      <c r="L582" s="233"/>
      <c r="M582" s="233"/>
      <c r="N582" s="233"/>
      <c r="O582" s="233"/>
      <c r="P582" s="233"/>
      <c r="Q582" s="233"/>
      <c r="R582" s="230" t="str">
        <f t="shared" si="219"/>
        <v/>
      </c>
      <c r="X582" s="392" t="str">
        <f t="shared" ref="X582" si="226">CONCATENATE(C579,"_",E582)</f>
        <v>Abgänge_… davon Einspeisezählpunkte</v>
      </c>
    </row>
    <row r="583" spans="1:24" x14ac:dyDescent="0.2">
      <c r="A583" s="439"/>
      <c r="B583" s="442" t="str">
        <f>IF(A583&lt;&gt;"",IFERROR(VLOOKUP(A583,L!$J$11:$K$260,2,FALSE),"Eingabeart wurde geändert"),"")</f>
        <v/>
      </c>
      <c r="C583" s="445" t="s">
        <v>764</v>
      </c>
      <c r="D583" s="445" t="s">
        <v>282</v>
      </c>
      <c r="E583" s="189" t="s">
        <v>766</v>
      </c>
      <c r="F583" s="232"/>
      <c r="G583" s="232"/>
      <c r="H583" s="232"/>
      <c r="I583" s="232"/>
      <c r="J583" s="232"/>
      <c r="K583" s="232"/>
      <c r="L583" s="232"/>
      <c r="M583" s="232"/>
      <c r="N583" s="232"/>
      <c r="O583" s="232"/>
      <c r="P583" s="232"/>
      <c r="Q583" s="232"/>
      <c r="R583" s="190" t="str">
        <f>IF(SUM(F583:Q583)&gt;0,SUM(F583:Q583),"")</f>
        <v/>
      </c>
      <c r="X583" s="392" t="str">
        <f t="shared" ref="X583" si="227">CONCATENATE(C583,"_",E583)</f>
        <v>Zugänge_insgesamt</v>
      </c>
    </row>
    <row r="584" spans="1:24" x14ac:dyDescent="0.2">
      <c r="A584" s="440"/>
      <c r="B584" s="443"/>
      <c r="C584" s="446"/>
      <c r="D584" s="448"/>
      <c r="E584" s="234" t="s">
        <v>767</v>
      </c>
      <c r="F584" s="237"/>
      <c r="G584" s="237"/>
      <c r="H584" s="237"/>
      <c r="I584" s="237"/>
      <c r="J584" s="237"/>
      <c r="K584" s="237"/>
      <c r="L584" s="237"/>
      <c r="M584" s="237"/>
      <c r="N584" s="237"/>
      <c r="O584" s="237"/>
      <c r="P584" s="237"/>
      <c r="Q584" s="237"/>
      <c r="R584" s="238" t="str">
        <f t="shared" ref="R584:R590" si="228">IF(SUM(F584:Q584)&gt;0,SUM(F584:Q584),"")</f>
        <v/>
      </c>
      <c r="X584" s="392" t="str">
        <f t="shared" ref="X584" si="229">CONCATENATE(C583,"_",E584)</f>
        <v>Zugänge_… davon Einspeisezählpunkte</v>
      </c>
    </row>
    <row r="585" spans="1:24" x14ac:dyDescent="0.2">
      <c r="A585" s="440"/>
      <c r="B585" s="443"/>
      <c r="C585" s="446"/>
      <c r="D585" s="445" t="s">
        <v>512</v>
      </c>
      <c r="E585" s="189" t="s">
        <v>766</v>
      </c>
      <c r="F585" s="237"/>
      <c r="G585" s="237"/>
      <c r="H585" s="237"/>
      <c r="I585" s="237"/>
      <c r="J585" s="237"/>
      <c r="K585" s="237"/>
      <c r="L585" s="237"/>
      <c r="M585" s="237"/>
      <c r="N585" s="237"/>
      <c r="O585" s="237"/>
      <c r="P585" s="237"/>
      <c r="Q585" s="237"/>
      <c r="R585" s="238" t="str">
        <f t="shared" si="228"/>
        <v/>
      </c>
      <c r="X585" s="392" t="str">
        <f t="shared" ref="X585" si="230">CONCATENATE(C583,"_",E585)</f>
        <v>Zugänge_insgesamt</v>
      </c>
    </row>
    <row r="586" spans="1:24" x14ac:dyDescent="0.2">
      <c r="A586" s="440"/>
      <c r="B586" s="443"/>
      <c r="C586" s="447"/>
      <c r="D586" s="449"/>
      <c r="E586" s="234" t="s">
        <v>767</v>
      </c>
      <c r="F586" s="237"/>
      <c r="G586" s="237"/>
      <c r="H586" s="237"/>
      <c r="I586" s="237"/>
      <c r="J586" s="237"/>
      <c r="K586" s="237"/>
      <c r="L586" s="237"/>
      <c r="M586" s="237"/>
      <c r="N586" s="237"/>
      <c r="O586" s="237"/>
      <c r="P586" s="237"/>
      <c r="Q586" s="237"/>
      <c r="R586" s="238" t="str">
        <f t="shared" si="228"/>
        <v/>
      </c>
      <c r="X586" s="392" t="str">
        <f t="shared" ref="X586" si="231">CONCATENATE(C583,"_",E586)</f>
        <v>Zugänge_… davon Einspeisezählpunkte</v>
      </c>
    </row>
    <row r="587" spans="1:24" x14ac:dyDescent="0.2">
      <c r="A587" s="440"/>
      <c r="B587" s="443"/>
      <c r="C587" s="445" t="s">
        <v>765</v>
      </c>
      <c r="D587" s="445" t="s">
        <v>282</v>
      </c>
      <c r="E587" s="189" t="s">
        <v>766</v>
      </c>
      <c r="F587" s="237"/>
      <c r="G587" s="237"/>
      <c r="H587" s="237"/>
      <c r="I587" s="237"/>
      <c r="J587" s="237"/>
      <c r="K587" s="237"/>
      <c r="L587" s="237"/>
      <c r="M587" s="237"/>
      <c r="N587" s="237"/>
      <c r="O587" s="237"/>
      <c r="P587" s="237"/>
      <c r="Q587" s="237"/>
      <c r="R587" s="238" t="str">
        <f t="shared" si="228"/>
        <v/>
      </c>
      <c r="X587" s="392" t="str">
        <f t="shared" ref="X587" si="232">CONCATENATE(C587,"_",E587)</f>
        <v>Abgänge_insgesamt</v>
      </c>
    </row>
    <row r="588" spans="1:24" x14ac:dyDescent="0.2">
      <c r="A588" s="440"/>
      <c r="B588" s="443"/>
      <c r="C588" s="446"/>
      <c r="D588" s="448"/>
      <c r="E588" s="234" t="s">
        <v>767</v>
      </c>
      <c r="F588" s="237"/>
      <c r="G588" s="237"/>
      <c r="H588" s="237"/>
      <c r="I588" s="237"/>
      <c r="J588" s="237"/>
      <c r="K588" s="237"/>
      <c r="L588" s="237"/>
      <c r="M588" s="237"/>
      <c r="N588" s="237"/>
      <c r="O588" s="237"/>
      <c r="P588" s="237"/>
      <c r="Q588" s="237"/>
      <c r="R588" s="238" t="str">
        <f t="shared" si="228"/>
        <v/>
      </c>
      <c r="X588" s="392" t="str">
        <f t="shared" ref="X588" si="233">CONCATENATE(C587,"_",E588)</f>
        <v>Abgänge_… davon Einspeisezählpunkte</v>
      </c>
    </row>
    <row r="589" spans="1:24" x14ac:dyDescent="0.2">
      <c r="A589" s="440"/>
      <c r="B589" s="443"/>
      <c r="C589" s="446"/>
      <c r="D589" s="445" t="s">
        <v>512</v>
      </c>
      <c r="E589" s="189" t="s">
        <v>766</v>
      </c>
      <c r="F589" s="235"/>
      <c r="G589" s="235"/>
      <c r="H589" s="235"/>
      <c r="I589" s="235"/>
      <c r="J589" s="235"/>
      <c r="K589" s="235"/>
      <c r="L589" s="235"/>
      <c r="M589" s="235"/>
      <c r="N589" s="235"/>
      <c r="O589" s="235"/>
      <c r="P589" s="235"/>
      <c r="Q589" s="235"/>
      <c r="R589" s="236" t="str">
        <f t="shared" si="228"/>
        <v/>
      </c>
      <c r="X589" s="392" t="str">
        <f t="shared" ref="X589" si="234">CONCATENATE(C587,"_",E589)</f>
        <v>Abgänge_insgesamt</v>
      </c>
    </row>
    <row r="590" spans="1:24" x14ac:dyDescent="0.2">
      <c r="A590" s="441"/>
      <c r="B590" s="444"/>
      <c r="C590" s="447"/>
      <c r="D590" s="449"/>
      <c r="E590" s="234" t="s">
        <v>767</v>
      </c>
      <c r="F590" s="233"/>
      <c r="G590" s="233"/>
      <c r="H590" s="233"/>
      <c r="I590" s="233"/>
      <c r="J590" s="233"/>
      <c r="K590" s="233"/>
      <c r="L590" s="233"/>
      <c r="M590" s="233"/>
      <c r="N590" s="233"/>
      <c r="O590" s="233"/>
      <c r="P590" s="233"/>
      <c r="Q590" s="233"/>
      <c r="R590" s="230" t="str">
        <f t="shared" si="228"/>
        <v/>
      </c>
      <c r="X590" s="392" t="str">
        <f t="shared" ref="X590" si="235">CONCATENATE(C587,"_",E590)</f>
        <v>Abgänge_… davon Einspeisezählpunkte</v>
      </c>
    </row>
    <row r="591" spans="1:24" x14ac:dyDescent="0.2">
      <c r="A591" s="439"/>
      <c r="B591" s="442" t="str">
        <f>IF(A591&lt;&gt;"",IFERROR(VLOOKUP(A591,L!$J$11:$K$260,2,FALSE),"Eingabeart wurde geändert"),"")</f>
        <v/>
      </c>
      <c r="C591" s="445" t="s">
        <v>764</v>
      </c>
      <c r="D591" s="445" t="s">
        <v>282</v>
      </c>
      <c r="E591" s="189" t="s">
        <v>766</v>
      </c>
      <c r="F591" s="232"/>
      <c r="G591" s="232"/>
      <c r="H591" s="232"/>
      <c r="I591" s="232"/>
      <c r="J591" s="232"/>
      <c r="K591" s="232"/>
      <c r="L591" s="232"/>
      <c r="M591" s="232"/>
      <c r="N591" s="232"/>
      <c r="O591" s="232"/>
      <c r="P591" s="232"/>
      <c r="Q591" s="232"/>
      <c r="R591" s="190" t="str">
        <f>IF(SUM(F591:Q591)&gt;0,SUM(F591:Q591),"")</f>
        <v/>
      </c>
      <c r="X591" s="392" t="str">
        <f t="shared" ref="X591" si="236">CONCATENATE(C591,"_",E591)</f>
        <v>Zugänge_insgesamt</v>
      </c>
    </row>
    <row r="592" spans="1:24" x14ac:dyDescent="0.2">
      <c r="A592" s="440"/>
      <c r="B592" s="443"/>
      <c r="C592" s="446"/>
      <c r="D592" s="448"/>
      <c r="E592" s="234" t="s">
        <v>767</v>
      </c>
      <c r="F592" s="237"/>
      <c r="G592" s="237"/>
      <c r="H592" s="237"/>
      <c r="I592" s="237"/>
      <c r="J592" s="237"/>
      <c r="K592" s="237"/>
      <c r="L592" s="237"/>
      <c r="M592" s="237"/>
      <c r="N592" s="237"/>
      <c r="O592" s="237"/>
      <c r="P592" s="237"/>
      <c r="Q592" s="237"/>
      <c r="R592" s="238" t="str">
        <f t="shared" ref="R592:R598" si="237">IF(SUM(F592:Q592)&gt;0,SUM(F592:Q592),"")</f>
        <v/>
      </c>
      <c r="X592" s="392" t="str">
        <f t="shared" ref="X592" si="238">CONCATENATE(C591,"_",E592)</f>
        <v>Zugänge_… davon Einspeisezählpunkte</v>
      </c>
    </row>
    <row r="593" spans="1:24" x14ac:dyDescent="0.2">
      <c r="A593" s="440"/>
      <c r="B593" s="443"/>
      <c r="C593" s="446"/>
      <c r="D593" s="445" t="s">
        <v>512</v>
      </c>
      <c r="E593" s="189" t="s">
        <v>766</v>
      </c>
      <c r="F593" s="237"/>
      <c r="G593" s="237"/>
      <c r="H593" s="237"/>
      <c r="I593" s="237"/>
      <c r="J593" s="237"/>
      <c r="K593" s="237"/>
      <c r="L593" s="237"/>
      <c r="M593" s="237"/>
      <c r="N593" s="237"/>
      <c r="O593" s="237"/>
      <c r="P593" s="237"/>
      <c r="Q593" s="237"/>
      <c r="R593" s="238" t="str">
        <f t="shared" si="237"/>
        <v/>
      </c>
      <c r="X593" s="392" t="str">
        <f t="shared" ref="X593" si="239">CONCATENATE(C591,"_",E593)</f>
        <v>Zugänge_insgesamt</v>
      </c>
    </row>
    <row r="594" spans="1:24" x14ac:dyDescent="0.2">
      <c r="A594" s="440"/>
      <c r="B594" s="443"/>
      <c r="C594" s="447"/>
      <c r="D594" s="449"/>
      <c r="E594" s="234" t="s">
        <v>767</v>
      </c>
      <c r="F594" s="237"/>
      <c r="G594" s="237"/>
      <c r="H594" s="237"/>
      <c r="I594" s="237"/>
      <c r="J594" s="237"/>
      <c r="K594" s="237"/>
      <c r="L594" s="237"/>
      <c r="M594" s="237"/>
      <c r="N594" s="237"/>
      <c r="O594" s="237"/>
      <c r="P594" s="237"/>
      <c r="Q594" s="237"/>
      <c r="R594" s="238" t="str">
        <f t="shared" si="237"/>
        <v/>
      </c>
      <c r="X594" s="392" t="str">
        <f t="shared" ref="X594" si="240">CONCATENATE(C591,"_",E594)</f>
        <v>Zugänge_… davon Einspeisezählpunkte</v>
      </c>
    </row>
    <row r="595" spans="1:24" x14ac:dyDescent="0.2">
      <c r="A595" s="440"/>
      <c r="B595" s="443"/>
      <c r="C595" s="445" t="s">
        <v>765</v>
      </c>
      <c r="D595" s="445" t="s">
        <v>282</v>
      </c>
      <c r="E595" s="189" t="s">
        <v>766</v>
      </c>
      <c r="F595" s="237"/>
      <c r="G595" s="237"/>
      <c r="H595" s="237"/>
      <c r="I595" s="237"/>
      <c r="J595" s="237"/>
      <c r="K595" s="237"/>
      <c r="L595" s="237"/>
      <c r="M595" s="237"/>
      <c r="N595" s="237"/>
      <c r="O595" s="237"/>
      <c r="P595" s="237"/>
      <c r="Q595" s="237"/>
      <c r="R595" s="238" t="str">
        <f t="shared" si="237"/>
        <v/>
      </c>
      <c r="X595" s="392" t="str">
        <f t="shared" ref="X595" si="241">CONCATENATE(C595,"_",E595)</f>
        <v>Abgänge_insgesamt</v>
      </c>
    </row>
    <row r="596" spans="1:24" x14ac:dyDescent="0.2">
      <c r="A596" s="440"/>
      <c r="B596" s="443"/>
      <c r="C596" s="446"/>
      <c r="D596" s="448"/>
      <c r="E596" s="234" t="s">
        <v>767</v>
      </c>
      <c r="F596" s="237"/>
      <c r="G596" s="237"/>
      <c r="H596" s="237"/>
      <c r="I596" s="237"/>
      <c r="J596" s="237"/>
      <c r="K596" s="237"/>
      <c r="L596" s="237"/>
      <c r="M596" s="237"/>
      <c r="N596" s="237"/>
      <c r="O596" s="237"/>
      <c r="P596" s="237"/>
      <c r="Q596" s="237"/>
      <c r="R596" s="238" t="str">
        <f t="shared" si="237"/>
        <v/>
      </c>
      <c r="X596" s="392" t="str">
        <f t="shared" ref="X596" si="242">CONCATENATE(C595,"_",E596)</f>
        <v>Abgänge_… davon Einspeisezählpunkte</v>
      </c>
    </row>
    <row r="597" spans="1:24" x14ac:dyDescent="0.2">
      <c r="A597" s="440"/>
      <c r="B597" s="443"/>
      <c r="C597" s="446"/>
      <c r="D597" s="445" t="s">
        <v>512</v>
      </c>
      <c r="E597" s="189" t="s">
        <v>766</v>
      </c>
      <c r="F597" s="235"/>
      <c r="G597" s="235"/>
      <c r="H597" s="235"/>
      <c r="I597" s="235"/>
      <c r="J597" s="235"/>
      <c r="K597" s="235"/>
      <c r="L597" s="235"/>
      <c r="M597" s="235"/>
      <c r="N597" s="235"/>
      <c r="O597" s="235"/>
      <c r="P597" s="235"/>
      <c r="Q597" s="235"/>
      <c r="R597" s="236" t="str">
        <f t="shared" si="237"/>
        <v/>
      </c>
      <c r="X597" s="392" t="str">
        <f t="shared" ref="X597" si="243">CONCATENATE(C595,"_",E597)</f>
        <v>Abgänge_insgesamt</v>
      </c>
    </row>
    <row r="598" spans="1:24" x14ac:dyDescent="0.2">
      <c r="A598" s="441"/>
      <c r="B598" s="444"/>
      <c r="C598" s="447"/>
      <c r="D598" s="449"/>
      <c r="E598" s="234" t="s">
        <v>767</v>
      </c>
      <c r="F598" s="233"/>
      <c r="G598" s="233"/>
      <c r="H598" s="233"/>
      <c r="I598" s="233"/>
      <c r="J598" s="233"/>
      <c r="K598" s="233"/>
      <c r="L598" s="233"/>
      <c r="M598" s="233"/>
      <c r="N598" s="233"/>
      <c r="O598" s="233"/>
      <c r="P598" s="233"/>
      <c r="Q598" s="233"/>
      <c r="R598" s="230" t="str">
        <f t="shared" si="237"/>
        <v/>
      </c>
      <c r="X598" s="392" t="str">
        <f t="shared" ref="X598" si="244">CONCATENATE(C595,"_",E598)</f>
        <v>Abgänge_… davon Einspeisezählpunkte</v>
      </c>
    </row>
    <row r="599" spans="1:24" x14ac:dyDescent="0.2">
      <c r="A599" s="439"/>
      <c r="B599" s="442" t="str">
        <f>IF(A599&lt;&gt;"",IFERROR(VLOOKUP(A599,L!$J$11:$K$260,2,FALSE),"Eingabeart wurde geändert"),"")</f>
        <v/>
      </c>
      <c r="C599" s="445" t="s">
        <v>764</v>
      </c>
      <c r="D599" s="445" t="s">
        <v>282</v>
      </c>
      <c r="E599" s="189" t="s">
        <v>766</v>
      </c>
      <c r="F599" s="232"/>
      <c r="G599" s="232"/>
      <c r="H599" s="232"/>
      <c r="I599" s="232"/>
      <c r="J599" s="232"/>
      <c r="K599" s="232"/>
      <c r="L599" s="232"/>
      <c r="M599" s="232"/>
      <c r="N599" s="232"/>
      <c r="O599" s="232"/>
      <c r="P599" s="232"/>
      <c r="Q599" s="232"/>
      <c r="R599" s="190" t="str">
        <f>IF(SUM(F599:Q599)&gt;0,SUM(F599:Q599),"")</f>
        <v/>
      </c>
      <c r="X599" s="392" t="str">
        <f t="shared" ref="X599" si="245">CONCATENATE(C599,"_",E599)</f>
        <v>Zugänge_insgesamt</v>
      </c>
    </row>
    <row r="600" spans="1:24" x14ac:dyDescent="0.2">
      <c r="A600" s="440"/>
      <c r="B600" s="443"/>
      <c r="C600" s="446"/>
      <c r="D600" s="448"/>
      <c r="E600" s="234" t="s">
        <v>767</v>
      </c>
      <c r="F600" s="237"/>
      <c r="G600" s="237"/>
      <c r="H600" s="237"/>
      <c r="I600" s="237"/>
      <c r="J600" s="237"/>
      <c r="K600" s="237"/>
      <c r="L600" s="237"/>
      <c r="M600" s="237"/>
      <c r="N600" s="237"/>
      <c r="O600" s="237"/>
      <c r="P600" s="237"/>
      <c r="Q600" s="237"/>
      <c r="R600" s="238" t="str">
        <f t="shared" ref="R600:R606" si="246">IF(SUM(F600:Q600)&gt;0,SUM(F600:Q600),"")</f>
        <v/>
      </c>
      <c r="X600" s="392" t="str">
        <f t="shared" ref="X600" si="247">CONCATENATE(C599,"_",E600)</f>
        <v>Zugänge_… davon Einspeisezählpunkte</v>
      </c>
    </row>
    <row r="601" spans="1:24" x14ac:dyDescent="0.2">
      <c r="A601" s="440"/>
      <c r="B601" s="443"/>
      <c r="C601" s="446"/>
      <c r="D601" s="445" t="s">
        <v>512</v>
      </c>
      <c r="E601" s="189" t="s">
        <v>766</v>
      </c>
      <c r="F601" s="237"/>
      <c r="G601" s="237"/>
      <c r="H601" s="237"/>
      <c r="I601" s="237"/>
      <c r="J601" s="237"/>
      <c r="K601" s="237"/>
      <c r="L601" s="237"/>
      <c r="M601" s="237"/>
      <c r="N601" s="237"/>
      <c r="O601" s="237"/>
      <c r="P601" s="237"/>
      <c r="Q601" s="237"/>
      <c r="R601" s="238" t="str">
        <f t="shared" si="246"/>
        <v/>
      </c>
      <c r="X601" s="392" t="str">
        <f t="shared" ref="X601" si="248">CONCATENATE(C599,"_",E601)</f>
        <v>Zugänge_insgesamt</v>
      </c>
    </row>
    <row r="602" spans="1:24" x14ac:dyDescent="0.2">
      <c r="A602" s="440"/>
      <c r="B602" s="443"/>
      <c r="C602" s="447"/>
      <c r="D602" s="449"/>
      <c r="E602" s="234" t="s">
        <v>767</v>
      </c>
      <c r="F602" s="237"/>
      <c r="G602" s="237"/>
      <c r="H602" s="237"/>
      <c r="I602" s="237"/>
      <c r="J602" s="237"/>
      <c r="K602" s="237"/>
      <c r="L602" s="237"/>
      <c r="M602" s="237"/>
      <c r="N602" s="237"/>
      <c r="O602" s="237"/>
      <c r="P602" s="237"/>
      <c r="Q602" s="237"/>
      <c r="R602" s="238" t="str">
        <f t="shared" si="246"/>
        <v/>
      </c>
      <c r="X602" s="392" t="str">
        <f t="shared" ref="X602" si="249">CONCATENATE(C599,"_",E602)</f>
        <v>Zugänge_… davon Einspeisezählpunkte</v>
      </c>
    </row>
    <row r="603" spans="1:24" x14ac:dyDescent="0.2">
      <c r="A603" s="440"/>
      <c r="B603" s="443"/>
      <c r="C603" s="445" t="s">
        <v>765</v>
      </c>
      <c r="D603" s="445" t="s">
        <v>282</v>
      </c>
      <c r="E603" s="189" t="s">
        <v>766</v>
      </c>
      <c r="F603" s="237"/>
      <c r="G603" s="237"/>
      <c r="H603" s="237"/>
      <c r="I603" s="237"/>
      <c r="J603" s="237"/>
      <c r="K603" s="237"/>
      <c r="L603" s="237"/>
      <c r="M603" s="237"/>
      <c r="N603" s="237"/>
      <c r="O603" s="237"/>
      <c r="P603" s="237"/>
      <c r="Q603" s="237"/>
      <c r="R603" s="238" t="str">
        <f t="shared" si="246"/>
        <v/>
      </c>
      <c r="X603" s="392" t="str">
        <f t="shared" ref="X603" si="250">CONCATENATE(C603,"_",E603)</f>
        <v>Abgänge_insgesamt</v>
      </c>
    </row>
    <row r="604" spans="1:24" x14ac:dyDescent="0.2">
      <c r="A604" s="440"/>
      <c r="B604" s="443"/>
      <c r="C604" s="446"/>
      <c r="D604" s="448"/>
      <c r="E604" s="234" t="s">
        <v>767</v>
      </c>
      <c r="F604" s="237"/>
      <c r="G604" s="237"/>
      <c r="H604" s="237"/>
      <c r="I604" s="237"/>
      <c r="J604" s="237"/>
      <c r="K604" s="237"/>
      <c r="L604" s="237"/>
      <c r="M604" s="237"/>
      <c r="N604" s="237"/>
      <c r="O604" s="237"/>
      <c r="P604" s="237"/>
      <c r="Q604" s="237"/>
      <c r="R604" s="238" t="str">
        <f t="shared" si="246"/>
        <v/>
      </c>
      <c r="X604" s="392" t="str">
        <f t="shared" ref="X604" si="251">CONCATENATE(C603,"_",E604)</f>
        <v>Abgänge_… davon Einspeisezählpunkte</v>
      </c>
    </row>
    <row r="605" spans="1:24" x14ac:dyDescent="0.2">
      <c r="A605" s="440"/>
      <c r="B605" s="443"/>
      <c r="C605" s="446"/>
      <c r="D605" s="445" t="s">
        <v>512</v>
      </c>
      <c r="E605" s="189" t="s">
        <v>766</v>
      </c>
      <c r="F605" s="235"/>
      <c r="G605" s="235"/>
      <c r="H605" s="235"/>
      <c r="I605" s="235"/>
      <c r="J605" s="235"/>
      <c r="K605" s="235"/>
      <c r="L605" s="235"/>
      <c r="M605" s="235"/>
      <c r="N605" s="235"/>
      <c r="O605" s="235"/>
      <c r="P605" s="235"/>
      <c r="Q605" s="235"/>
      <c r="R605" s="236" t="str">
        <f t="shared" si="246"/>
        <v/>
      </c>
      <c r="X605" s="392" t="str">
        <f t="shared" ref="X605" si="252">CONCATENATE(C603,"_",E605)</f>
        <v>Abgänge_insgesamt</v>
      </c>
    </row>
    <row r="606" spans="1:24" x14ac:dyDescent="0.2">
      <c r="A606" s="441"/>
      <c r="B606" s="444"/>
      <c r="C606" s="447"/>
      <c r="D606" s="449"/>
      <c r="E606" s="234" t="s">
        <v>767</v>
      </c>
      <c r="F606" s="233"/>
      <c r="G606" s="233"/>
      <c r="H606" s="233"/>
      <c r="I606" s="233"/>
      <c r="J606" s="233"/>
      <c r="K606" s="233"/>
      <c r="L606" s="233"/>
      <c r="M606" s="233"/>
      <c r="N606" s="233"/>
      <c r="O606" s="233"/>
      <c r="P606" s="233"/>
      <c r="Q606" s="233"/>
      <c r="R606" s="230" t="str">
        <f t="shared" si="246"/>
        <v/>
      </c>
      <c r="X606" s="392" t="str">
        <f t="shared" ref="X606" si="253">CONCATENATE(C603,"_",E606)</f>
        <v>Abgänge_… davon Einspeisezählpunkte</v>
      </c>
    </row>
    <row r="607" spans="1:24" x14ac:dyDescent="0.2">
      <c r="A607" s="439"/>
      <c r="B607" s="442" t="str">
        <f>IF(A607&lt;&gt;"",IFERROR(VLOOKUP(A607,L!$J$11:$K$260,2,FALSE),"Eingabeart wurde geändert"),"")</f>
        <v/>
      </c>
      <c r="C607" s="445" t="s">
        <v>764</v>
      </c>
      <c r="D607" s="445" t="s">
        <v>282</v>
      </c>
      <c r="E607" s="189" t="s">
        <v>766</v>
      </c>
      <c r="F607" s="232"/>
      <c r="G607" s="232"/>
      <c r="H607" s="232"/>
      <c r="I607" s="232"/>
      <c r="J607" s="232"/>
      <c r="K607" s="232"/>
      <c r="L607" s="232"/>
      <c r="M607" s="232"/>
      <c r="N607" s="232"/>
      <c r="O607" s="232"/>
      <c r="P607" s="232"/>
      <c r="Q607" s="232"/>
      <c r="R607" s="190" t="str">
        <f>IF(SUM(F607:Q607)&gt;0,SUM(F607:Q607),"")</f>
        <v/>
      </c>
      <c r="X607" s="392" t="str">
        <f t="shared" ref="X607" si="254">CONCATENATE(C607,"_",E607)</f>
        <v>Zugänge_insgesamt</v>
      </c>
    </row>
    <row r="608" spans="1:24" x14ac:dyDescent="0.2">
      <c r="A608" s="440"/>
      <c r="B608" s="443"/>
      <c r="C608" s="446"/>
      <c r="D608" s="448"/>
      <c r="E608" s="234" t="s">
        <v>767</v>
      </c>
      <c r="F608" s="237"/>
      <c r="G608" s="237"/>
      <c r="H608" s="237"/>
      <c r="I608" s="237"/>
      <c r="J608" s="237"/>
      <c r="K608" s="237"/>
      <c r="L608" s="237"/>
      <c r="M608" s="237"/>
      <c r="N608" s="237"/>
      <c r="O608" s="237"/>
      <c r="P608" s="237"/>
      <c r="Q608" s="237"/>
      <c r="R608" s="238" t="str">
        <f t="shared" ref="R608:R614" si="255">IF(SUM(F608:Q608)&gt;0,SUM(F608:Q608),"")</f>
        <v/>
      </c>
      <c r="X608" s="392" t="str">
        <f t="shared" ref="X608" si="256">CONCATENATE(C607,"_",E608)</f>
        <v>Zugänge_… davon Einspeisezählpunkte</v>
      </c>
    </row>
    <row r="609" spans="1:24" x14ac:dyDescent="0.2">
      <c r="A609" s="440"/>
      <c r="B609" s="443"/>
      <c r="C609" s="446"/>
      <c r="D609" s="445" t="s">
        <v>512</v>
      </c>
      <c r="E609" s="189" t="s">
        <v>766</v>
      </c>
      <c r="F609" s="237"/>
      <c r="G609" s="237"/>
      <c r="H609" s="237"/>
      <c r="I609" s="237"/>
      <c r="J609" s="237"/>
      <c r="K609" s="237"/>
      <c r="L609" s="237"/>
      <c r="M609" s="237"/>
      <c r="N609" s="237"/>
      <c r="O609" s="237"/>
      <c r="P609" s="237"/>
      <c r="Q609" s="237"/>
      <c r="R609" s="238" t="str">
        <f t="shared" si="255"/>
        <v/>
      </c>
      <c r="X609" s="392" t="str">
        <f t="shared" ref="X609" si="257">CONCATENATE(C607,"_",E609)</f>
        <v>Zugänge_insgesamt</v>
      </c>
    </row>
    <row r="610" spans="1:24" x14ac:dyDescent="0.2">
      <c r="A610" s="440"/>
      <c r="B610" s="443"/>
      <c r="C610" s="447"/>
      <c r="D610" s="449"/>
      <c r="E610" s="234" t="s">
        <v>767</v>
      </c>
      <c r="F610" s="237"/>
      <c r="G610" s="237"/>
      <c r="H610" s="237"/>
      <c r="I610" s="237"/>
      <c r="J610" s="237"/>
      <c r="K610" s="237"/>
      <c r="L610" s="237"/>
      <c r="M610" s="237"/>
      <c r="N610" s="237"/>
      <c r="O610" s="237"/>
      <c r="P610" s="237"/>
      <c r="Q610" s="237"/>
      <c r="R610" s="238" t="str">
        <f t="shared" si="255"/>
        <v/>
      </c>
      <c r="X610" s="392" t="str">
        <f t="shared" ref="X610" si="258">CONCATENATE(C607,"_",E610)</f>
        <v>Zugänge_… davon Einspeisezählpunkte</v>
      </c>
    </row>
    <row r="611" spans="1:24" x14ac:dyDescent="0.2">
      <c r="A611" s="440"/>
      <c r="B611" s="443"/>
      <c r="C611" s="445" t="s">
        <v>765</v>
      </c>
      <c r="D611" s="445" t="s">
        <v>282</v>
      </c>
      <c r="E611" s="189" t="s">
        <v>766</v>
      </c>
      <c r="F611" s="237"/>
      <c r="G611" s="237"/>
      <c r="H611" s="237"/>
      <c r="I611" s="237"/>
      <c r="J611" s="237"/>
      <c r="K611" s="237"/>
      <c r="L611" s="237"/>
      <c r="M611" s="237"/>
      <c r="N611" s="237"/>
      <c r="O611" s="237"/>
      <c r="P611" s="237"/>
      <c r="Q611" s="237"/>
      <c r="R611" s="238" t="str">
        <f t="shared" si="255"/>
        <v/>
      </c>
      <c r="X611" s="392" t="str">
        <f t="shared" ref="X611" si="259">CONCATENATE(C611,"_",E611)</f>
        <v>Abgänge_insgesamt</v>
      </c>
    </row>
    <row r="612" spans="1:24" x14ac:dyDescent="0.2">
      <c r="A612" s="440"/>
      <c r="B612" s="443"/>
      <c r="C612" s="446"/>
      <c r="D612" s="448"/>
      <c r="E612" s="234" t="s">
        <v>767</v>
      </c>
      <c r="F612" s="237"/>
      <c r="G612" s="237"/>
      <c r="H612" s="237"/>
      <c r="I612" s="237"/>
      <c r="J612" s="237"/>
      <c r="K612" s="237"/>
      <c r="L612" s="237"/>
      <c r="M612" s="237"/>
      <c r="N612" s="237"/>
      <c r="O612" s="237"/>
      <c r="P612" s="237"/>
      <c r="Q612" s="237"/>
      <c r="R612" s="238" t="str">
        <f t="shared" si="255"/>
        <v/>
      </c>
      <c r="X612" s="392" t="str">
        <f t="shared" ref="X612" si="260">CONCATENATE(C611,"_",E612)</f>
        <v>Abgänge_… davon Einspeisezählpunkte</v>
      </c>
    </row>
    <row r="613" spans="1:24" x14ac:dyDescent="0.2">
      <c r="A613" s="440"/>
      <c r="B613" s="443"/>
      <c r="C613" s="446"/>
      <c r="D613" s="445" t="s">
        <v>512</v>
      </c>
      <c r="E613" s="189" t="s">
        <v>766</v>
      </c>
      <c r="F613" s="235"/>
      <c r="G613" s="235"/>
      <c r="H613" s="235"/>
      <c r="I613" s="235"/>
      <c r="J613" s="235"/>
      <c r="K613" s="235"/>
      <c r="L613" s="235"/>
      <c r="M613" s="235"/>
      <c r="N613" s="235"/>
      <c r="O613" s="235"/>
      <c r="P613" s="235"/>
      <c r="Q613" s="235"/>
      <c r="R613" s="236" t="str">
        <f t="shared" si="255"/>
        <v/>
      </c>
      <c r="X613" s="392" t="str">
        <f t="shared" ref="X613" si="261">CONCATENATE(C611,"_",E613)</f>
        <v>Abgänge_insgesamt</v>
      </c>
    </row>
    <row r="614" spans="1:24" x14ac:dyDescent="0.2">
      <c r="A614" s="441"/>
      <c r="B614" s="444"/>
      <c r="C614" s="447"/>
      <c r="D614" s="449"/>
      <c r="E614" s="234" t="s">
        <v>767</v>
      </c>
      <c r="F614" s="233"/>
      <c r="G614" s="233"/>
      <c r="H614" s="233"/>
      <c r="I614" s="233"/>
      <c r="J614" s="233"/>
      <c r="K614" s="233"/>
      <c r="L614" s="233"/>
      <c r="M614" s="233"/>
      <c r="N614" s="233"/>
      <c r="O614" s="233"/>
      <c r="P614" s="233"/>
      <c r="Q614" s="233"/>
      <c r="R614" s="230" t="str">
        <f t="shared" si="255"/>
        <v/>
      </c>
      <c r="X614" s="392" t="str">
        <f t="shared" ref="X614" si="262">CONCATENATE(C611,"_",E614)</f>
        <v>Abgänge_… davon Einspeisezählpunkte</v>
      </c>
    </row>
    <row r="615" spans="1:24" x14ac:dyDescent="0.2">
      <c r="A615" s="439"/>
      <c r="B615" s="442" t="str">
        <f>IF(A615&lt;&gt;"",IFERROR(VLOOKUP(A615,L!$J$11:$K$260,2,FALSE),"Eingabeart wurde geändert"),"")</f>
        <v/>
      </c>
      <c r="C615" s="445" t="s">
        <v>764</v>
      </c>
      <c r="D615" s="445" t="s">
        <v>282</v>
      </c>
      <c r="E615" s="189" t="s">
        <v>766</v>
      </c>
      <c r="F615" s="232"/>
      <c r="G615" s="232"/>
      <c r="H615" s="232"/>
      <c r="I615" s="232"/>
      <c r="J615" s="232"/>
      <c r="K615" s="232"/>
      <c r="L615" s="232"/>
      <c r="M615" s="232"/>
      <c r="N615" s="232"/>
      <c r="O615" s="232"/>
      <c r="P615" s="232"/>
      <c r="Q615" s="232"/>
      <c r="R615" s="190" t="str">
        <f>IF(SUM(F615:Q615)&gt;0,SUM(F615:Q615),"")</f>
        <v/>
      </c>
      <c r="X615" s="392" t="str">
        <f t="shared" ref="X615" si="263">CONCATENATE(C615,"_",E615)</f>
        <v>Zugänge_insgesamt</v>
      </c>
    </row>
    <row r="616" spans="1:24" x14ac:dyDescent="0.2">
      <c r="A616" s="440"/>
      <c r="B616" s="443"/>
      <c r="C616" s="446"/>
      <c r="D616" s="448"/>
      <c r="E616" s="234" t="s">
        <v>767</v>
      </c>
      <c r="F616" s="237"/>
      <c r="G616" s="237"/>
      <c r="H616" s="237"/>
      <c r="I616" s="237"/>
      <c r="J616" s="237"/>
      <c r="K616" s="237"/>
      <c r="L616" s="237"/>
      <c r="M616" s="237"/>
      <c r="N616" s="237"/>
      <c r="O616" s="237"/>
      <c r="P616" s="237"/>
      <c r="Q616" s="237"/>
      <c r="R616" s="238" t="str">
        <f t="shared" ref="R616:R622" si="264">IF(SUM(F616:Q616)&gt;0,SUM(F616:Q616),"")</f>
        <v/>
      </c>
      <c r="X616" s="392" t="str">
        <f t="shared" ref="X616" si="265">CONCATENATE(C615,"_",E616)</f>
        <v>Zugänge_… davon Einspeisezählpunkte</v>
      </c>
    </row>
    <row r="617" spans="1:24" x14ac:dyDescent="0.2">
      <c r="A617" s="440"/>
      <c r="B617" s="443"/>
      <c r="C617" s="446"/>
      <c r="D617" s="445" t="s">
        <v>512</v>
      </c>
      <c r="E617" s="189" t="s">
        <v>766</v>
      </c>
      <c r="F617" s="237"/>
      <c r="G617" s="237"/>
      <c r="H617" s="237"/>
      <c r="I617" s="237"/>
      <c r="J617" s="237"/>
      <c r="K617" s="237"/>
      <c r="L617" s="237"/>
      <c r="M617" s="237"/>
      <c r="N617" s="237"/>
      <c r="O617" s="237"/>
      <c r="P617" s="237"/>
      <c r="Q617" s="237"/>
      <c r="R617" s="238" t="str">
        <f t="shared" si="264"/>
        <v/>
      </c>
      <c r="X617" s="392" t="str">
        <f t="shared" ref="X617" si="266">CONCATENATE(C615,"_",E617)</f>
        <v>Zugänge_insgesamt</v>
      </c>
    </row>
    <row r="618" spans="1:24" x14ac:dyDescent="0.2">
      <c r="A618" s="440"/>
      <c r="B618" s="443"/>
      <c r="C618" s="447"/>
      <c r="D618" s="449"/>
      <c r="E618" s="234" t="s">
        <v>767</v>
      </c>
      <c r="F618" s="237"/>
      <c r="G618" s="237"/>
      <c r="H618" s="237"/>
      <c r="I618" s="237"/>
      <c r="J618" s="237"/>
      <c r="K618" s="237"/>
      <c r="L618" s="237"/>
      <c r="M618" s="237"/>
      <c r="N618" s="237"/>
      <c r="O618" s="237"/>
      <c r="P618" s="237"/>
      <c r="Q618" s="237"/>
      <c r="R618" s="238" t="str">
        <f t="shared" si="264"/>
        <v/>
      </c>
      <c r="X618" s="392" t="str">
        <f t="shared" ref="X618" si="267">CONCATENATE(C615,"_",E618)</f>
        <v>Zugänge_… davon Einspeisezählpunkte</v>
      </c>
    </row>
    <row r="619" spans="1:24" x14ac:dyDescent="0.2">
      <c r="A619" s="440"/>
      <c r="B619" s="443"/>
      <c r="C619" s="445" t="s">
        <v>765</v>
      </c>
      <c r="D619" s="445" t="s">
        <v>282</v>
      </c>
      <c r="E619" s="189" t="s">
        <v>766</v>
      </c>
      <c r="F619" s="237"/>
      <c r="G619" s="237"/>
      <c r="H619" s="237"/>
      <c r="I619" s="237"/>
      <c r="J619" s="237"/>
      <c r="K619" s="237"/>
      <c r="L619" s="237"/>
      <c r="M619" s="237"/>
      <c r="N619" s="237"/>
      <c r="O619" s="237"/>
      <c r="P619" s="237"/>
      <c r="Q619" s="237"/>
      <c r="R619" s="238" t="str">
        <f t="shared" si="264"/>
        <v/>
      </c>
      <c r="X619" s="392" t="str">
        <f t="shared" ref="X619" si="268">CONCATENATE(C619,"_",E619)</f>
        <v>Abgänge_insgesamt</v>
      </c>
    </row>
    <row r="620" spans="1:24" x14ac:dyDescent="0.2">
      <c r="A620" s="440"/>
      <c r="B620" s="443"/>
      <c r="C620" s="446"/>
      <c r="D620" s="448"/>
      <c r="E620" s="234" t="s">
        <v>767</v>
      </c>
      <c r="F620" s="237"/>
      <c r="G620" s="237"/>
      <c r="H620" s="237"/>
      <c r="I620" s="237"/>
      <c r="J620" s="237"/>
      <c r="K620" s="237"/>
      <c r="L620" s="237"/>
      <c r="M620" s="237"/>
      <c r="N620" s="237"/>
      <c r="O620" s="237"/>
      <c r="P620" s="237"/>
      <c r="Q620" s="237"/>
      <c r="R620" s="238" t="str">
        <f t="shared" si="264"/>
        <v/>
      </c>
      <c r="X620" s="392" t="str">
        <f t="shared" ref="X620" si="269">CONCATENATE(C619,"_",E620)</f>
        <v>Abgänge_… davon Einspeisezählpunkte</v>
      </c>
    </row>
    <row r="621" spans="1:24" x14ac:dyDescent="0.2">
      <c r="A621" s="440"/>
      <c r="B621" s="443"/>
      <c r="C621" s="446"/>
      <c r="D621" s="445" t="s">
        <v>512</v>
      </c>
      <c r="E621" s="189" t="s">
        <v>766</v>
      </c>
      <c r="F621" s="235"/>
      <c r="G621" s="235"/>
      <c r="H621" s="235"/>
      <c r="I621" s="235"/>
      <c r="J621" s="235"/>
      <c r="K621" s="235"/>
      <c r="L621" s="235"/>
      <c r="M621" s="235"/>
      <c r="N621" s="235"/>
      <c r="O621" s="235"/>
      <c r="P621" s="235"/>
      <c r="Q621" s="235"/>
      <c r="R621" s="236" t="str">
        <f t="shared" si="264"/>
        <v/>
      </c>
      <c r="X621" s="392" t="str">
        <f t="shared" ref="X621" si="270">CONCATENATE(C619,"_",E621)</f>
        <v>Abgänge_insgesamt</v>
      </c>
    </row>
    <row r="622" spans="1:24" x14ac:dyDescent="0.2">
      <c r="A622" s="441"/>
      <c r="B622" s="444"/>
      <c r="C622" s="447"/>
      <c r="D622" s="449"/>
      <c r="E622" s="234" t="s">
        <v>767</v>
      </c>
      <c r="F622" s="233"/>
      <c r="G622" s="233"/>
      <c r="H622" s="233"/>
      <c r="I622" s="233"/>
      <c r="J622" s="233"/>
      <c r="K622" s="233"/>
      <c r="L622" s="233"/>
      <c r="M622" s="233"/>
      <c r="N622" s="233"/>
      <c r="O622" s="233"/>
      <c r="P622" s="233"/>
      <c r="Q622" s="233"/>
      <c r="R622" s="230" t="str">
        <f t="shared" si="264"/>
        <v/>
      </c>
      <c r="X622" s="392" t="str">
        <f t="shared" ref="X622" si="271">CONCATENATE(C619,"_",E622)</f>
        <v>Abgänge_… davon Einspeisezählpunkte</v>
      </c>
    </row>
    <row r="623" spans="1:24" x14ac:dyDescent="0.2">
      <c r="A623" s="439"/>
      <c r="B623" s="442" t="str">
        <f>IF(A623&lt;&gt;"",IFERROR(VLOOKUP(A623,L!$J$11:$K$260,2,FALSE),"Eingabeart wurde geändert"),"")</f>
        <v/>
      </c>
      <c r="C623" s="445" t="s">
        <v>764</v>
      </c>
      <c r="D623" s="445" t="s">
        <v>282</v>
      </c>
      <c r="E623" s="189" t="s">
        <v>766</v>
      </c>
      <c r="F623" s="232"/>
      <c r="G623" s="232"/>
      <c r="H623" s="232"/>
      <c r="I623" s="232"/>
      <c r="J623" s="232"/>
      <c r="K623" s="232"/>
      <c r="L623" s="232"/>
      <c r="M623" s="232"/>
      <c r="N623" s="232"/>
      <c r="O623" s="232"/>
      <c r="P623" s="232"/>
      <c r="Q623" s="232"/>
      <c r="R623" s="190" t="str">
        <f>IF(SUM(F623:Q623)&gt;0,SUM(F623:Q623),"")</f>
        <v/>
      </c>
      <c r="X623" s="392" t="str">
        <f t="shared" ref="X623" si="272">CONCATENATE(C623,"_",E623)</f>
        <v>Zugänge_insgesamt</v>
      </c>
    </row>
    <row r="624" spans="1:24" x14ac:dyDescent="0.2">
      <c r="A624" s="440"/>
      <c r="B624" s="443"/>
      <c r="C624" s="446"/>
      <c r="D624" s="448"/>
      <c r="E624" s="234" t="s">
        <v>767</v>
      </c>
      <c r="F624" s="237"/>
      <c r="G624" s="237"/>
      <c r="H624" s="237"/>
      <c r="I624" s="237"/>
      <c r="J624" s="237"/>
      <c r="K624" s="237"/>
      <c r="L624" s="237"/>
      <c r="M624" s="237"/>
      <c r="N624" s="237"/>
      <c r="O624" s="237"/>
      <c r="P624" s="237"/>
      <c r="Q624" s="237"/>
      <c r="R624" s="238" t="str">
        <f t="shared" ref="R624:R630" si="273">IF(SUM(F624:Q624)&gt;0,SUM(F624:Q624),"")</f>
        <v/>
      </c>
      <c r="X624" s="392" t="str">
        <f t="shared" ref="X624" si="274">CONCATENATE(C623,"_",E624)</f>
        <v>Zugänge_… davon Einspeisezählpunkte</v>
      </c>
    </row>
    <row r="625" spans="1:24" x14ac:dyDescent="0.2">
      <c r="A625" s="440"/>
      <c r="B625" s="443"/>
      <c r="C625" s="446"/>
      <c r="D625" s="445" t="s">
        <v>512</v>
      </c>
      <c r="E625" s="189" t="s">
        <v>766</v>
      </c>
      <c r="F625" s="237"/>
      <c r="G625" s="237"/>
      <c r="H625" s="237"/>
      <c r="I625" s="237"/>
      <c r="J625" s="237"/>
      <c r="K625" s="237"/>
      <c r="L625" s="237"/>
      <c r="M625" s="237"/>
      <c r="N625" s="237"/>
      <c r="O625" s="237"/>
      <c r="P625" s="237"/>
      <c r="Q625" s="237"/>
      <c r="R625" s="238" t="str">
        <f t="shared" si="273"/>
        <v/>
      </c>
      <c r="X625" s="392" t="str">
        <f t="shared" ref="X625" si="275">CONCATENATE(C623,"_",E625)</f>
        <v>Zugänge_insgesamt</v>
      </c>
    </row>
    <row r="626" spans="1:24" x14ac:dyDescent="0.2">
      <c r="A626" s="440"/>
      <c r="B626" s="443"/>
      <c r="C626" s="447"/>
      <c r="D626" s="449"/>
      <c r="E626" s="234" t="s">
        <v>767</v>
      </c>
      <c r="F626" s="237"/>
      <c r="G626" s="237"/>
      <c r="H626" s="237"/>
      <c r="I626" s="237"/>
      <c r="J626" s="237"/>
      <c r="K626" s="237"/>
      <c r="L626" s="237"/>
      <c r="M626" s="237"/>
      <c r="N626" s="237"/>
      <c r="O626" s="237"/>
      <c r="P626" s="237"/>
      <c r="Q626" s="237"/>
      <c r="R626" s="238" t="str">
        <f t="shared" si="273"/>
        <v/>
      </c>
      <c r="X626" s="392" t="str">
        <f t="shared" ref="X626" si="276">CONCATENATE(C623,"_",E626)</f>
        <v>Zugänge_… davon Einspeisezählpunkte</v>
      </c>
    </row>
    <row r="627" spans="1:24" x14ac:dyDescent="0.2">
      <c r="A627" s="440"/>
      <c r="B627" s="443"/>
      <c r="C627" s="445" t="s">
        <v>765</v>
      </c>
      <c r="D627" s="445" t="s">
        <v>282</v>
      </c>
      <c r="E627" s="189" t="s">
        <v>766</v>
      </c>
      <c r="F627" s="237"/>
      <c r="G627" s="237"/>
      <c r="H627" s="237"/>
      <c r="I627" s="237"/>
      <c r="J627" s="237"/>
      <c r="K627" s="237"/>
      <c r="L627" s="237"/>
      <c r="M627" s="237"/>
      <c r="N627" s="237"/>
      <c r="O627" s="237"/>
      <c r="P627" s="237"/>
      <c r="Q627" s="237"/>
      <c r="R627" s="238" t="str">
        <f t="shared" si="273"/>
        <v/>
      </c>
      <c r="X627" s="392" t="str">
        <f t="shared" ref="X627" si="277">CONCATENATE(C627,"_",E627)</f>
        <v>Abgänge_insgesamt</v>
      </c>
    </row>
    <row r="628" spans="1:24" x14ac:dyDescent="0.2">
      <c r="A628" s="440"/>
      <c r="B628" s="443"/>
      <c r="C628" s="446"/>
      <c r="D628" s="448"/>
      <c r="E628" s="234" t="s">
        <v>767</v>
      </c>
      <c r="F628" s="237"/>
      <c r="G628" s="237"/>
      <c r="H628" s="237"/>
      <c r="I628" s="237"/>
      <c r="J628" s="237"/>
      <c r="K628" s="237"/>
      <c r="L628" s="237"/>
      <c r="M628" s="237"/>
      <c r="N628" s="237"/>
      <c r="O628" s="237"/>
      <c r="P628" s="237"/>
      <c r="Q628" s="237"/>
      <c r="R628" s="238" t="str">
        <f t="shared" si="273"/>
        <v/>
      </c>
      <c r="X628" s="392" t="str">
        <f t="shared" ref="X628" si="278">CONCATENATE(C627,"_",E628)</f>
        <v>Abgänge_… davon Einspeisezählpunkte</v>
      </c>
    </row>
    <row r="629" spans="1:24" x14ac:dyDescent="0.2">
      <c r="A629" s="440"/>
      <c r="B629" s="443"/>
      <c r="C629" s="446"/>
      <c r="D629" s="445" t="s">
        <v>512</v>
      </c>
      <c r="E629" s="189" t="s">
        <v>766</v>
      </c>
      <c r="F629" s="235"/>
      <c r="G629" s="235"/>
      <c r="H629" s="235"/>
      <c r="I629" s="235"/>
      <c r="J629" s="235"/>
      <c r="K629" s="235"/>
      <c r="L629" s="235"/>
      <c r="M629" s="235"/>
      <c r="N629" s="235"/>
      <c r="O629" s="235"/>
      <c r="P629" s="235"/>
      <c r="Q629" s="235"/>
      <c r="R629" s="236" t="str">
        <f t="shared" si="273"/>
        <v/>
      </c>
      <c r="X629" s="392" t="str">
        <f t="shared" ref="X629" si="279">CONCATENATE(C627,"_",E629)</f>
        <v>Abgänge_insgesamt</v>
      </c>
    </row>
    <row r="630" spans="1:24" x14ac:dyDescent="0.2">
      <c r="A630" s="441"/>
      <c r="B630" s="444"/>
      <c r="C630" s="447"/>
      <c r="D630" s="449"/>
      <c r="E630" s="234" t="s">
        <v>767</v>
      </c>
      <c r="F630" s="233"/>
      <c r="G630" s="233"/>
      <c r="H630" s="233"/>
      <c r="I630" s="233"/>
      <c r="J630" s="233"/>
      <c r="K630" s="233"/>
      <c r="L630" s="233"/>
      <c r="M630" s="233"/>
      <c r="N630" s="233"/>
      <c r="O630" s="233"/>
      <c r="P630" s="233"/>
      <c r="Q630" s="233"/>
      <c r="R630" s="230" t="str">
        <f t="shared" si="273"/>
        <v/>
      </c>
      <c r="X630" s="392" t="str">
        <f t="shared" ref="X630" si="280">CONCATENATE(C627,"_",E630)</f>
        <v>Abgänge_… davon Einspeisezählpunkte</v>
      </c>
    </row>
    <row r="631" spans="1:24" x14ac:dyDescent="0.2">
      <c r="A631" s="439"/>
      <c r="B631" s="442" t="str">
        <f>IF(A631&lt;&gt;"",IFERROR(VLOOKUP(A631,L!$J$11:$K$260,2,FALSE),"Eingabeart wurde geändert"),"")</f>
        <v/>
      </c>
      <c r="C631" s="445" t="s">
        <v>764</v>
      </c>
      <c r="D631" s="445" t="s">
        <v>282</v>
      </c>
      <c r="E631" s="189" t="s">
        <v>766</v>
      </c>
      <c r="F631" s="232"/>
      <c r="G631" s="232"/>
      <c r="H631" s="232"/>
      <c r="I631" s="232"/>
      <c r="J631" s="232"/>
      <c r="K631" s="232"/>
      <c r="L631" s="232"/>
      <c r="M631" s="232"/>
      <c r="N631" s="232"/>
      <c r="O631" s="232"/>
      <c r="P631" s="232"/>
      <c r="Q631" s="232"/>
      <c r="R631" s="190" t="str">
        <f>IF(SUM(F631:Q631)&gt;0,SUM(F631:Q631),"")</f>
        <v/>
      </c>
      <c r="X631" s="392" t="str">
        <f t="shared" ref="X631" si="281">CONCATENATE(C631,"_",E631)</f>
        <v>Zugänge_insgesamt</v>
      </c>
    </row>
    <row r="632" spans="1:24" x14ac:dyDescent="0.2">
      <c r="A632" s="440"/>
      <c r="B632" s="443"/>
      <c r="C632" s="446"/>
      <c r="D632" s="448"/>
      <c r="E632" s="234" t="s">
        <v>767</v>
      </c>
      <c r="F632" s="237"/>
      <c r="G632" s="237"/>
      <c r="H632" s="237"/>
      <c r="I632" s="237"/>
      <c r="J632" s="237"/>
      <c r="K632" s="237"/>
      <c r="L632" s="237"/>
      <c r="M632" s="237"/>
      <c r="N632" s="237"/>
      <c r="O632" s="237"/>
      <c r="P632" s="237"/>
      <c r="Q632" s="237"/>
      <c r="R632" s="238" t="str">
        <f t="shared" ref="R632:R638" si="282">IF(SUM(F632:Q632)&gt;0,SUM(F632:Q632),"")</f>
        <v/>
      </c>
      <c r="X632" s="392" t="str">
        <f t="shared" ref="X632" si="283">CONCATENATE(C631,"_",E632)</f>
        <v>Zugänge_… davon Einspeisezählpunkte</v>
      </c>
    </row>
    <row r="633" spans="1:24" x14ac:dyDescent="0.2">
      <c r="A633" s="440"/>
      <c r="B633" s="443"/>
      <c r="C633" s="446"/>
      <c r="D633" s="445" t="s">
        <v>512</v>
      </c>
      <c r="E633" s="189" t="s">
        <v>766</v>
      </c>
      <c r="F633" s="237"/>
      <c r="G633" s="237"/>
      <c r="H633" s="237"/>
      <c r="I633" s="237"/>
      <c r="J633" s="237"/>
      <c r="K633" s="237"/>
      <c r="L633" s="237"/>
      <c r="M633" s="237"/>
      <c r="N633" s="237"/>
      <c r="O633" s="237"/>
      <c r="P633" s="237"/>
      <c r="Q633" s="237"/>
      <c r="R633" s="238" t="str">
        <f t="shared" si="282"/>
        <v/>
      </c>
      <c r="X633" s="392" t="str">
        <f t="shared" ref="X633" si="284">CONCATENATE(C631,"_",E633)</f>
        <v>Zugänge_insgesamt</v>
      </c>
    </row>
    <row r="634" spans="1:24" x14ac:dyDescent="0.2">
      <c r="A634" s="440"/>
      <c r="B634" s="443"/>
      <c r="C634" s="447"/>
      <c r="D634" s="449"/>
      <c r="E634" s="234" t="s">
        <v>767</v>
      </c>
      <c r="F634" s="237"/>
      <c r="G634" s="237"/>
      <c r="H634" s="237"/>
      <c r="I634" s="237"/>
      <c r="J634" s="237"/>
      <c r="K634" s="237"/>
      <c r="L634" s="237"/>
      <c r="M634" s="237"/>
      <c r="N634" s="237"/>
      <c r="O634" s="237"/>
      <c r="P634" s="237"/>
      <c r="Q634" s="237"/>
      <c r="R634" s="238" t="str">
        <f t="shared" si="282"/>
        <v/>
      </c>
      <c r="X634" s="392" t="str">
        <f t="shared" ref="X634" si="285">CONCATENATE(C631,"_",E634)</f>
        <v>Zugänge_… davon Einspeisezählpunkte</v>
      </c>
    </row>
    <row r="635" spans="1:24" x14ac:dyDescent="0.2">
      <c r="A635" s="440"/>
      <c r="B635" s="443"/>
      <c r="C635" s="445" t="s">
        <v>765</v>
      </c>
      <c r="D635" s="445" t="s">
        <v>282</v>
      </c>
      <c r="E635" s="189" t="s">
        <v>766</v>
      </c>
      <c r="F635" s="237"/>
      <c r="G635" s="237"/>
      <c r="H635" s="237"/>
      <c r="I635" s="237"/>
      <c r="J635" s="237"/>
      <c r="K635" s="237"/>
      <c r="L635" s="237"/>
      <c r="M635" s="237"/>
      <c r="N635" s="237"/>
      <c r="O635" s="237"/>
      <c r="P635" s="237"/>
      <c r="Q635" s="237"/>
      <c r="R635" s="238" t="str">
        <f t="shared" si="282"/>
        <v/>
      </c>
      <c r="X635" s="392" t="str">
        <f t="shared" ref="X635" si="286">CONCATENATE(C635,"_",E635)</f>
        <v>Abgänge_insgesamt</v>
      </c>
    </row>
    <row r="636" spans="1:24" x14ac:dyDescent="0.2">
      <c r="A636" s="440"/>
      <c r="B636" s="443"/>
      <c r="C636" s="446"/>
      <c r="D636" s="448"/>
      <c r="E636" s="234" t="s">
        <v>767</v>
      </c>
      <c r="F636" s="237"/>
      <c r="G636" s="237"/>
      <c r="H636" s="237"/>
      <c r="I636" s="237"/>
      <c r="J636" s="237"/>
      <c r="K636" s="237"/>
      <c r="L636" s="237"/>
      <c r="M636" s="237"/>
      <c r="N636" s="237"/>
      <c r="O636" s="237"/>
      <c r="P636" s="237"/>
      <c r="Q636" s="237"/>
      <c r="R636" s="238" t="str">
        <f t="shared" si="282"/>
        <v/>
      </c>
      <c r="X636" s="392" t="str">
        <f t="shared" ref="X636" si="287">CONCATENATE(C635,"_",E636)</f>
        <v>Abgänge_… davon Einspeisezählpunkte</v>
      </c>
    </row>
    <row r="637" spans="1:24" x14ac:dyDescent="0.2">
      <c r="A637" s="440"/>
      <c r="B637" s="443"/>
      <c r="C637" s="446"/>
      <c r="D637" s="445" t="s">
        <v>512</v>
      </c>
      <c r="E637" s="189" t="s">
        <v>766</v>
      </c>
      <c r="F637" s="235"/>
      <c r="G637" s="235"/>
      <c r="H637" s="235"/>
      <c r="I637" s="235"/>
      <c r="J637" s="235"/>
      <c r="K637" s="235"/>
      <c r="L637" s="235"/>
      <c r="M637" s="235"/>
      <c r="N637" s="235"/>
      <c r="O637" s="235"/>
      <c r="P637" s="235"/>
      <c r="Q637" s="235"/>
      <c r="R637" s="236" t="str">
        <f t="shared" si="282"/>
        <v/>
      </c>
      <c r="X637" s="392" t="str">
        <f t="shared" ref="X637" si="288">CONCATENATE(C635,"_",E637)</f>
        <v>Abgänge_insgesamt</v>
      </c>
    </row>
    <row r="638" spans="1:24" x14ac:dyDescent="0.2">
      <c r="A638" s="441"/>
      <c r="B638" s="444"/>
      <c r="C638" s="447"/>
      <c r="D638" s="449"/>
      <c r="E638" s="234" t="s">
        <v>767</v>
      </c>
      <c r="F638" s="233"/>
      <c r="G638" s="233"/>
      <c r="H638" s="233"/>
      <c r="I638" s="233"/>
      <c r="J638" s="233"/>
      <c r="K638" s="233"/>
      <c r="L638" s="233"/>
      <c r="M638" s="233"/>
      <c r="N638" s="233"/>
      <c r="O638" s="233"/>
      <c r="P638" s="233"/>
      <c r="Q638" s="233"/>
      <c r="R638" s="230" t="str">
        <f t="shared" si="282"/>
        <v/>
      </c>
      <c r="X638" s="392" t="str">
        <f t="shared" ref="X638" si="289">CONCATENATE(C635,"_",E638)</f>
        <v>Abgänge_… davon Einspeisezählpunkte</v>
      </c>
    </row>
    <row r="639" spans="1:24" x14ac:dyDescent="0.2">
      <c r="A639" s="439"/>
      <c r="B639" s="442" t="str">
        <f>IF(A639&lt;&gt;"",IFERROR(VLOOKUP(A639,L!$J$11:$K$260,2,FALSE),"Eingabeart wurde geändert"),"")</f>
        <v/>
      </c>
      <c r="C639" s="445" t="s">
        <v>764</v>
      </c>
      <c r="D639" s="445" t="s">
        <v>282</v>
      </c>
      <c r="E639" s="189" t="s">
        <v>766</v>
      </c>
      <c r="F639" s="232"/>
      <c r="G639" s="232"/>
      <c r="H639" s="232"/>
      <c r="I639" s="232"/>
      <c r="J639" s="232"/>
      <c r="K639" s="232"/>
      <c r="L639" s="232"/>
      <c r="M639" s="232"/>
      <c r="N639" s="232"/>
      <c r="O639" s="232"/>
      <c r="P639" s="232"/>
      <c r="Q639" s="232"/>
      <c r="R639" s="190" t="str">
        <f>IF(SUM(F639:Q639)&gt;0,SUM(F639:Q639),"")</f>
        <v/>
      </c>
      <c r="X639" s="392" t="str">
        <f t="shared" ref="X639" si="290">CONCATENATE(C639,"_",E639)</f>
        <v>Zugänge_insgesamt</v>
      </c>
    </row>
    <row r="640" spans="1:24" x14ac:dyDescent="0.2">
      <c r="A640" s="440"/>
      <c r="B640" s="443"/>
      <c r="C640" s="446"/>
      <c r="D640" s="448"/>
      <c r="E640" s="234" t="s">
        <v>767</v>
      </c>
      <c r="F640" s="237"/>
      <c r="G640" s="237"/>
      <c r="H640" s="237"/>
      <c r="I640" s="237"/>
      <c r="J640" s="237"/>
      <c r="K640" s="237"/>
      <c r="L640" s="237"/>
      <c r="M640" s="237"/>
      <c r="N640" s="237"/>
      <c r="O640" s="237"/>
      <c r="P640" s="237"/>
      <c r="Q640" s="237"/>
      <c r="R640" s="238" t="str">
        <f t="shared" ref="R640:R646" si="291">IF(SUM(F640:Q640)&gt;0,SUM(F640:Q640),"")</f>
        <v/>
      </c>
      <c r="X640" s="392" t="str">
        <f t="shared" ref="X640" si="292">CONCATENATE(C639,"_",E640)</f>
        <v>Zugänge_… davon Einspeisezählpunkte</v>
      </c>
    </row>
    <row r="641" spans="1:24" x14ac:dyDescent="0.2">
      <c r="A641" s="440"/>
      <c r="B641" s="443"/>
      <c r="C641" s="446"/>
      <c r="D641" s="445" t="s">
        <v>512</v>
      </c>
      <c r="E641" s="189" t="s">
        <v>766</v>
      </c>
      <c r="F641" s="237"/>
      <c r="G641" s="237"/>
      <c r="H641" s="237"/>
      <c r="I641" s="237"/>
      <c r="J641" s="237"/>
      <c r="K641" s="237"/>
      <c r="L641" s="237"/>
      <c r="M641" s="237"/>
      <c r="N641" s="237"/>
      <c r="O641" s="237"/>
      <c r="P641" s="237"/>
      <c r="Q641" s="237"/>
      <c r="R641" s="238" t="str">
        <f t="shared" si="291"/>
        <v/>
      </c>
      <c r="X641" s="392" t="str">
        <f t="shared" ref="X641" si="293">CONCATENATE(C639,"_",E641)</f>
        <v>Zugänge_insgesamt</v>
      </c>
    </row>
    <row r="642" spans="1:24" x14ac:dyDescent="0.2">
      <c r="A642" s="440"/>
      <c r="B642" s="443"/>
      <c r="C642" s="447"/>
      <c r="D642" s="449"/>
      <c r="E642" s="234" t="s">
        <v>767</v>
      </c>
      <c r="F642" s="237"/>
      <c r="G642" s="237"/>
      <c r="H642" s="237"/>
      <c r="I642" s="237"/>
      <c r="J642" s="237"/>
      <c r="K642" s="237"/>
      <c r="L642" s="237"/>
      <c r="M642" s="237"/>
      <c r="N642" s="237"/>
      <c r="O642" s="237"/>
      <c r="P642" s="237"/>
      <c r="Q642" s="237"/>
      <c r="R642" s="238" t="str">
        <f t="shared" si="291"/>
        <v/>
      </c>
      <c r="X642" s="392" t="str">
        <f t="shared" ref="X642" si="294">CONCATENATE(C639,"_",E642)</f>
        <v>Zugänge_… davon Einspeisezählpunkte</v>
      </c>
    </row>
    <row r="643" spans="1:24" x14ac:dyDescent="0.2">
      <c r="A643" s="440"/>
      <c r="B643" s="443"/>
      <c r="C643" s="445" t="s">
        <v>765</v>
      </c>
      <c r="D643" s="445" t="s">
        <v>282</v>
      </c>
      <c r="E643" s="189" t="s">
        <v>766</v>
      </c>
      <c r="F643" s="237"/>
      <c r="G643" s="237"/>
      <c r="H643" s="237"/>
      <c r="I643" s="237"/>
      <c r="J643" s="237"/>
      <c r="K643" s="237"/>
      <c r="L643" s="237"/>
      <c r="M643" s="237"/>
      <c r="N643" s="237"/>
      <c r="O643" s="237"/>
      <c r="P643" s="237"/>
      <c r="Q643" s="237"/>
      <c r="R643" s="238" t="str">
        <f t="shared" si="291"/>
        <v/>
      </c>
      <c r="X643" s="392" t="str">
        <f t="shared" ref="X643" si="295">CONCATENATE(C643,"_",E643)</f>
        <v>Abgänge_insgesamt</v>
      </c>
    </row>
    <row r="644" spans="1:24" x14ac:dyDescent="0.2">
      <c r="A644" s="440"/>
      <c r="B644" s="443"/>
      <c r="C644" s="446"/>
      <c r="D644" s="448"/>
      <c r="E644" s="234" t="s">
        <v>767</v>
      </c>
      <c r="F644" s="237"/>
      <c r="G644" s="237"/>
      <c r="H644" s="237"/>
      <c r="I644" s="237"/>
      <c r="J644" s="237"/>
      <c r="K644" s="237"/>
      <c r="L644" s="237"/>
      <c r="M644" s="237"/>
      <c r="N644" s="237"/>
      <c r="O644" s="237"/>
      <c r="P644" s="237"/>
      <c r="Q644" s="237"/>
      <c r="R644" s="238" t="str">
        <f t="shared" si="291"/>
        <v/>
      </c>
      <c r="X644" s="392" t="str">
        <f t="shared" ref="X644" si="296">CONCATENATE(C643,"_",E644)</f>
        <v>Abgänge_… davon Einspeisezählpunkte</v>
      </c>
    </row>
    <row r="645" spans="1:24" x14ac:dyDescent="0.2">
      <c r="A645" s="440"/>
      <c r="B645" s="443"/>
      <c r="C645" s="446"/>
      <c r="D645" s="445" t="s">
        <v>512</v>
      </c>
      <c r="E645" s="189" t="s">
        <v>766</v>
      </c>
      <c r="F645" s="235"/>
      <c r="G645" s="235"/>
      <c r="H645" s="235"/>
      <c r="I645" s="235"/>
      <c r="J645" s="235"/>
      <c r="K645" s="235"/>
      <c r="L645" s="235"/>
      <c r="M645" s="235"/>
      <c r="N645" s="235"/>
      <c r="O645" s="235"/>
      <c r="P645" s="235"/>
      <c r="Q645" s="235"/>
      <c r="R645" s="236" t="str">
        <f t="shared" si="291"/>
        <v/>
      </c>
      <c r="X645" s="392" t="str">
        <f t="shared" ref="X645" si="297">CONCATENATE(C643,"_",E645)</f>
        <v>Abgänge_insgesamt</v>
      </c>
    </row>
    <row r="646" spans="1:24" x14ac:dyDescent="0.2">
      <c r="A646" s="441"/>
      <c r="B646" s="444"/>
      <c r="C646" s="447"/>
      <c r="D646" s="449"/>
      <c r="E646" s="234" t="s">
        <v>767</v>
      </c>
      <c r="F646" s="233"/>
      <c r="G646" s="233"/>
      <c r="H646" s="233"/>
      <c r="I646" s="233"/>
      <c r="J646" s="233"/>
      <c r="K646" s="233"/>
      <c r="L646" s="233"/>
      <c r="M646" s="233"/>
      <c r="N646" s="233"/>
      <c r="O646" s="233"/>
      <c r="P646" s="233"/>
      <c r="Q646" s="233"/>
      <c r="R646" s="230" t="str">
        <f t="shared" si="291"/>
        <v/>
      </c>
      <c r="X646" s="392" t="str">
        <f t="shared" ref="X646" si="298">CONCATENATE(C643,"_",E646)</f>
        <v>Abgänge_… davon Einspeisezählpunkte</v>
      </c>
    </row>
    <row r="647" spans="1:24" x14ac:dyDescent="0.2">
      <c r="A647" s="439"/>
      <c r="B647" s="442" t="str">
        <f>IF(A647&lt;&gt;"",IFERROR(VLOOKUP(A647,L!$J$11:$K$260,2,FALSE),"Eingabeart wurde geändert"),"")</f>
        <v/>
      </c>
      <c r="C647" s="445" t="s">
        <v>764</v>
      </c>
      <c r="D647" s="445" t="s">
        <v>282</v>
      </c>
      <c r="E647" s="189" t="s">
        <v>766</v>
      </c>
      <c r="F647" s="232"/>
      <c r="G647" s="232"/>
      <c r="H647" s="232"/>
      <c r="I647" s="232"/>
      <c r="J647" s="232"/>
      <c r="K647" s="232"/>
      <c r="L647" s="232"/>
      <c r="M647" s="232"/>
      <c r="N647" s="232"/>
      <c r="O647" s="232"/>
      <c r="P647" s="232"/>
      <c r="Q647" s="232"/>
      <c r="R647" s="190" t="str">
        <f>IF(SUM(F647:Q647)&gt;0,SUM(F647:Q647),"")</f>
        <v/>
      </c>
      <c r="X647" s="392" t="str">
        <f t="shared" ref="X647" si="299">CONCATENATE(C647,"_",E647)</f>
        <v>Zugänge_insgesamt</v>
      </c>
    </row>
    <row r="648" spans="1:24" x14ac:dyDescent="0.2">
      <c r="A648" s="440"/>
      <c r="B648" s="443"/>
      <c r="C648" s="446"/>
      <c r="D648" s="448"/>
      <c r="E648" s="234" t="s">
        <v>767</v>
      </c>
      <c r="F648" s="237"/>
      <c r="G648" s="237"/>
      <c r="H648" s="237"/>
      <c r="I648" s="237"/>
      <c r="J648" s="237"/>
      <c r="K648" s="237"/>
      <c r="L648" s="237"/>
      <c r="M648" s="237"/>
      <c r="N648" s="237"/>
      <c r="O648" s="237"/>
      <c r="P648" s="237"/>
      <c r="Q648" s="237"/>
      <c r="R648" s="238" t="str">
        <f t="shared" ref="R648:R654" si="300">IF(SUM(F648:Q648)&gt;0,SUM(F648:Q648),"")</f>
        <v/>
      </c>
      <c r="X648" s="392" t="str">
        <f t="shared" ref="X648" si="301">CONCATENATE(C647,"_",E648)</f>
        <v>Zugänge_… davon Einspeisezählpunkte</v>
      </c>
    </row>
    <row r="649" spans="1:24" x14ac:dyDescent="0.2">
      <c r="A649" s="440"/>
      <c r="B649" s="443"/>
      <c r="C649" s="446"/>
      <c r="D649" s="445" t="s">
        <v>512</v>
      </c>
      <c r="E649" s="189" t="s">
        <v>766</v>
      </c>
      <c r="F649" s="237"/>
      <c r="G649" s="237"/>
      <c r="H649" s="237"/>
      <c r="I649" s="237"/>
      <c r="J649" s="237"/>
      <c r="K649" s="237"/>
      <c r="L649" s="237"/>
      <c r="M649" s="237"/>
      <c r="N649" s="237"/>
      <c r="O649" s="237"/>
      <c r="P649" s="237"/>
      <c r="Q649" s="237"/>
      <c r="R649" s="238" t="str">
        <f t="shared" si="300"/>
        <v/>
      </c>
      <c r="X649" s="392" t="str">
        <f t="shared" ref="X649" si="302">CONCATENATE(C647,"_",E649)</f>
        <v>Zugänge_insgesamt</v>
      </c>
    </row>
    <row r="650" spans="1:24" x14ac:dyDescent="0.2">
      <c r="A650" s="440"/>
      <c r="B650" s="443"/>
      <c r="C650" s="447"/>
      <c r="D650" s="449"/>
      <c r="E650" s="234" t="s">
        <v>767</v>
      </c>
      <c r="F650" s="237"/>
      <c r="G650" s="237"/>
      <c r="H650" s="237"/>
      <c r="I650" s="237"/>
      <c r="J650" s="237"/>
      <c r="K650" s="237"/>
      <c r="L650" s="237"/>
      <c r="M650" s="237"/>
      <c r="N650" s="237"/>
      <c r="O650" s="237"/>
      <c r="P650" s="237"/>
      <c r="Q650" s="237"/>
      <c r="R650" s="238" t="str">
        <f t="shared" si="300"/>
        <v/>
      </c>
      <c r="X650" s="392" t="str">
        <f t="shared" ref="X650" si="303">CONCATENATE(C647,"_",E650)</f>
        <v>Zugänge_… davon Einspeisezählpunkte</v>
      </c>
    </row>
    <row r="651" spans="1:24" x14ac:dyDescent="0.2">
      <c r="A651" s="440"/>
      <c r="B651" s="443"/>
      <c r="C651" s="445" t="s">
        <v>765</v>
      </c>
      <c r="D651" s="445" t="s">
        <v>282</v>
      </c>
      <c r="E651" s="189" t="s">
        <v>766</v>
      </c>
      <c r="F651" s="237"/>
      <c r="G651" s="237"/>
      <c r="H651" s="237"/>
      <c r="I651" s="237"/>
      <c r="J651" s="237"/>
      <c r="K651" s="237"/>
      <c r="L651" s="237"/>
      <c r="M651" s="237"/>
      <c r="N651" s="237"/>
      <c r="O651" s="237"/>
      <c r="P651" s="237"/>
      <c r="Q651" s="237"/>
      <c r="R651" s="238" t="str">
        <f t="shared" si="300"/>
        <v/>
      </c>
      <c r="X651" s="392" t="str">
        <f t="shared" ref="X651" si="304">CONCATENATE(C651,"_",E651)</f>
        <v>Abgänge_insgesamt</v>
      </c>
    </row>
    <row r="652" spans="1:24" x14ac:dyDescent="0.2">
      <c r="A652" s="440"/>
      <c r="B652" s="443"/>
      <c r="C652" s="446"/>
      <c r="D652" s="448"/>
      <c r="E652" s="234" t="s">
        <v>767</v>
      </c>
      <c r="F652" s="237"/>
      <c r="G652" s="237"/>
      <c r="H652" s="237"/>
      <c r="I652" s="237"/>
      <c r="J652" s="237"/>
      <c r="K652" s="237"/>
      <c r="L652" s="237"/>
      <c r="M652" s="237"/>
      <c r="N652" s="237"/>
      <c r="O652" s="237"/>
      <c r="P652" s="237"/>
      <c r="Q652" s="237"/>
      <c r="R652" s="238" t="str">
        <f t="shared" si="300"/>
        <v/>
      </c>
      <c r="X652" s="392" t="str">
        <f t="shared" ref="X652" si="305">CONCATENATE(C651,"_",E652)</f>
        <v>Abgänge_… davon Einspeisezählpunkte</v>
      </c>
    </row>
    <row r="653" spans="1:24" x14ac:dyDescent="0.2">
      <c r="A653" s="440"/>
      <c r="B653" s="443"/>
      <c r="C653" s="446"/>
      <c r="D653" s="445" t="s">
        <v>512</v>
      </c>
      <c r="E653" s="189" t="s">
        <v>766</v>
      </c>
      <c r="F653" s="235"/>
      <c r="G653" s="235"/>
      <c r="H653" s="235"/>
      <c r="I653" s="235"/>
      <c r="J653" s="235"/>
      <c r="K653" s="235"/>
      <c r="L653" s="235"/>
      <c r="M653" s="235"/>
      <c r="N653" s="235"/>
      <c r="O653" s="235"/>
      <c r="P653" s="235"/>
      <c r="Q653" s="235"/>
      <c r="R653" s="236" t="str">
        <f t="shared" si="300"/>
        <v/>
      </c>
      <c r="X653" s="392" t="str">
        <f t="shared" ref="X653" si="306">CONCATENATE(C651,"_",E653)</f>
        <v>Abgänge_insgesamt</v>
      </c>
    </row>
    <row r="654" spans="1:24" x14ac:dyDescent="0.2">
      <c r="A654" s="441"/>
      <c r="B654" s="444"/>
      <c r="C654" s="447"/>
      <c r="D654" s="449"/>
      <c r="E654" s="234" t="s">
        <v>767</v>
      </c>
      <c r="F654" s="233"/>
      <c r="G654" s="233"/>
      <c r="H654" s="233"/>
      <c r="I654" s="233"/>
      <c r="J654" s="233"/>
      <c r="K654" s="233"/>
      <c r="L654" s="233"/>
      <c r="M654" s="233"/>
      <c r="N654" s="233"/>
      <c r="O654" s="233"/>
      <c r="P654" s="233"/>
      <c r="Q654" s="233"/>
      <c r="R654" s="230" t="str">
        <f t="shared" si="300"/>
        <v/>
      </c>
      <c r="X654" s="392" t="str">
        <f t="shared" ref="X654" si="307">CONCATENATE(C651,"_",E654)</f>
        <v>Abgänge_… davon Einspeisezählpunkte</v>
      </c>
    </row>
    <row r="655" spans="1:24" x14ac:dyDescent="0.2">
      <c r="A655" s="439"/>
      <c r="B655" s="442" t="str">
        <f>IF(A655&lt;&gt;"",IFERROR(VLOOKUP(A655,L!$J$11:$K$260,2,FALSE),"Eingabeart wurde geändert"),"")</f>
        <v/>
      </c>
      <c r="C655" s="445" t="s">
        <v>764</v>
      </c>
      <c r="D655" s="445" t="s">
        <v>282</v>
      </c>
      <c r="E655" s="189" t="s">
        <v>766</v>
      </c>
      <c r="F655" s="232"/>
      <c r="G655" s="232"/>
      <c r="H655" s="232"/>
      <c r="I655" s="232"/>
      <c r="J655" s="232"/>
      <c r="K655" s="232"/>
      <c r="L655" s="232"/>
      <c r="M655" s="232"/>
      <c r="N655" s="232"/>
      <c r="O655" s="232"/>
      <c r="P655" s="232"/>
      <c r="Q655" s="232"/>
      <c r="R655" s="190" t="str">
        <f>IF(SUM(F655:Q655)&gt;0,SUM(F655:Q655),"")</f>
        <v/>
      </c>
      <c r="X655" s="392" t="str">
        <f t="shared" ref="X655" si="308">CONCATENATE(C655,"_",E655)</f>
        <v>Zugänge_insgesamt</v>
      </c>
    </row>
    <row r="656" spans="1:24" x14ac:dyDescent="0.2">
      <c r="A656" s="440"/>
      <c r="B656" s="443"/>
      <c r="C656" s="446"/>
      <c r="D656" s="448"/>
      <c r="E656" s="234" t="s">
        <v>767</v>
      </c>
      <c r="F656" s="237"/>
      <c r="G656" s="237"/>
      <c r="H656" s="237"/>
      <c r="I656" s="237"/>
      <c r="J656" s="237"/>
      <c r="K656" s="237"/>
      <c r="L656" s="237"/>
      <c r="M656" s="237"/>
      <c r="N656" s="237"/>
      <c r="O656" s="237"/>
      <c r="P656" s="237"/>
      <c r="Q656" s="237"/>
      <c r="R656" s="238" t="str">
        <f t="shared" ref="R656:R662" si="309">IF(SUM(F656:Q656)&gt;0,SUM(F656:Q656),"")</f>
        <v/>
      </c>
      <c r="X656" s="392" t="str">
        <f t="shared" ref="X656" si="310">CONCATENATE(C655,"_",E656)</f>
        <v>Zugänge_… davon Einspeisezählpunkte</v>
      </c>
    </row>
    <row r="657" spans="1:24" x14ac:dyDescent="0.2">
      <c r="A657" s="440"/>
      <c r="B657" s="443"/>
      <c r="C657" s="446"/>
      <c r="D657" s="445" t="s">
        <v>512</v>
      </c>
      <c r="E657" s="189" t="s">
        <v>766</v>
      </c>
      <c r="F657" s="237"/>
      <c r="G657" s="237"/>
      <c r="H657" s="237"/>
      <c r="I657" s="237"/>
      <c r="J657" s="237"/>
      <c r="K657" s="237"/>
      <c r="L657" s="237"/>
      <c r="M657" s="237"/>
      <c r="N657" s="237"/>
      <c r="O657" s="237"/>
      <c r="P657" s="237"/>
      <c r="Q657" s="237"/>
      <c r="R657" s="238" t="str">
        <f t="shared" si="309"/>
        <v/>
      </c>
      <c r="X657" s="392" t="str">
        <f t="shared" ref="X657" si="311">CONCATENATE(C655,"_",E657)</f>
        <v>Zugänge_insgesamt</v>
      </c>
    </row>
    <row r="658" spans="1:24" x14ac:dyDescent="0.2">
      <c r="A658" s="440"/>
      <c r="B658" s="443"/>
      <c r="C658" s="447"/>
      <c r="D658" s="449"/>
      <c r="E658" s="234" t="s">
        <v>767</v>
      </c>
      <c r="F658" s="237"/>
      <c r="G658" s="237"/>
      <c r="H658" s="237"/>
      <c r="I658" s="237"/>
      <c r="J658" s="237"/>
      <c r="K658" s="237"/>
      <c r="L658" s="237"/>
      <c r="M658" s="237"/>
      <c r="N658" s="237"/>
      <c r="O658" s="237"/>
      <c r="P658" s="237"/>
      <c r="Q658" s="237"/>
      <c r="R658" s="238" t="str">
        <f t="shared" si="309"/>
        <v/>
      </c>
      <c r="X658" s="392" t="str">
        <f t="shared" ref="X658" si="312">CONCATENATE(C655,"_",E658)</f>
        <v>Zugänge_… davon Einspeisezählpunkte</v>
      </c>
    </row>
    <row r="659" spans="1:24" x14ac:dyDescent="0.2">
      <c r="A659" s="440"/>
      <c r="B659" s="443"/>
      <c r="C659" s="445" t="s">
        <v>765</v>
      </c>
      <c r="D659" s="445" t="s">
        <v>282</v>
      </c>
      <c r="E659" s="189" t="s">
        <v>766</v>
      </c>
      <c r="F659" s="237"/>
      <c r="G659" s="237"/>
      <c r="H659" s="237"/>
      <c r="I659" s="237"/>
      <c r="J659" s="237"/>
      <c r="K659" s="237"/>
      <c r="L659" s="237"/>
      <c r="M659" s="237"/>
      <c r="N659" s="237"/>
      <c r="O659" s="237"/>
      <c r="P659" s="237"/>
      <c r="Q659" s="237"/>
      <c r="R659" s="238" t="str">
        <f t="shared" si="309"/>
        <v/>
      </c>
      <c r="X659" s="392" t="str">
        <f t="shared" ref="X659" si="313">CONCATENATE(C659,"_",E659)</f>
        <v>Abgänge_insgesamt</v>
      </c>
    </row>
    <row r="660" spans="1:24" x14ac:dyDescent="0.2">
      <c r="A660" s="440"/>
      <c r="B660" s="443"/>
      <c r="C660" s="446"/>
      <c r="D660" s="448"/>
      <c r="E660" s="234" t="s">
        <v>767</v>
      </c>
      <c r="F660" s="237"/>
      <c r="G660" s="237"/>
      <c r="H660" s="237"/>
      <c r="I660" s="237"/>
      <c r="J660" s="237"/>
      <c r="K660" s="237"/>
      <c r="L660" s="237"/>
      <c r="M660" s="237"/>
      <c r="N660" s="237"/>
      <c r="O660" s="237"/>
      <c r="P660" s="237"/>
      <c r="Q660" s="237"/>
      <c r="R660" s="238" t="str">
        <f t="shared" si="309"/>
        <v/>
      </c>
      <c r="X660" s="392" t="str">
        <f t="shared" ref="X660" si="314">CONCATENATE(C659,"_",E660)</f>
        <v>Abgänge_… davon Einspeisezählpunkte</v>
      </c>
    </row>
    <row r="661" spans="1:24" x14ac:dyDescent="0.2">
      <c r="A661" s="440"/>
      <c r="B661" s="443"/>
      <c r="C661" s="446"/>
      <c r="D661" s="445" t="s">
        <v>512</v>
      </c>
      <c r="E661" s="189" t="s">
        <v>766</v>
      </c>
      <c r="F661" s="235"/>
      <c r="G661" s="235"/>
      <c r="H661" s="235"/>
      <c r="I661" s="235"/>
      <c r="J661" s="235"/>
      <c r="K661" s="235"/>
      <c r="L661" s="235"/>
      <c r="M661" s="235"/>
      <c r="N661" s="235"/>
      <c r="O661" s="235"/>
      <c r="P661" s="235"/>
      <c r="Q661" s="235"/>
      <c r="R661" s="236" t="str">
        <f t="shared" si="309"/>
        <v/>
      </c>
      <c r="X661" s="392" t="str">
        <f t="shared" ref="X661" si="315">CONCATENATE(C659,"_",E661)</f>
        <v>Abgänge_insgesamt</v>
      </c>
    </row>
    <row r="662" spans="1:24" x14ac:dyDescent="0.2">
      <c r="A662" s="441"/>
      <c r="B662" s="444"/>
      <c r="C662" s="447"/>
      <c r="D662" s="449"/>
      <c r="E662" s="234" t="s">
        <v>767</v>
      </c>
      <c r="F662" s="233"/>
      <c r="G662" s="233"/>
      <c r="H662" s="233"/>
      <c r="I662" s="233"/>
      <c r="J662" s="233"/>
      <c r="K662" s="233"/>
      <c r="L662" s="233"/>
      <c r="M662" s="233"/>
      <c r="N662" s="233"/>
      <c r="O662" s="233"/>
      <c r="P662" s="233"/>
      <c r="Q662" s="233"/>
      <c r="R662" s="230" t="str">
        <f t="shared" si="309"/>
        <v/>
      </c>
      <c r="X662" s="392" t="str">
        <f t="shared" ref="X662" si="316">CONCATENATE(C659,"_",E662)</f>
        <v>Abgänge_… davon Einspeisezählpunkte</v>
      </c>
    </row>
    <row r="663" spans="1:24" x14ac:dyDescent="0.2">
      <c r="A663" s="439"/>
      <c r="B663" s="442" t="str">
        <f>IF(A663&lt;&gt;"",IFERROR(VLOOKUP(A663,L!$J$11:$K$260,2,FALSE),"Eingabeart wurde geändert"),"")</f>
        <v/>
      </c>
      <c r="C663" s="445" t="s">
        <v>764</v>
      </c>
      <c r="D663" s="445" t="s">
        <v>282</v>
      </c>
      <c r="E663" s="189" t="s">
        <v>766</v>
      </c>
      <c r="F663" s="232"/>
      <c r="G663" s="232"/>
      <c r="H663" s="232"/>
      <c r="I663" s="232"/>
      <c r="J663" s="232"/>
      <c r="K663" s="232"/>
      <c r="L663" s="232"/>
      <c r="M663" s="232"/>
      <c r="N663" s="232"/>
      <c r="O663" s="232"/>
      <c r="P663" s="232"/>
      <c r="Q663" s="232"/>
      <c r="R663" s="190" t="str">
        <f>IF(SUM(F663:Q663)&gt;0,SUM(F663:Q663),"")</f>
        <v/>
      </c>
      <c r="X663" s="392" t="str">
        <f t="shared" ref="X663" si="317">CONCATENATE(C663,"_",E663)</f>
        <v>Zugänge_insgesamt</v>
      </c>
    </row>
    <row r="664" spans="1:24" x14ac:dyDescent="0.2">
      <c r="A664" s="440"/>
      <c r="B664" s="443"/>
      <c r="C664" s="446"/>
      <c r="D664" s="448"/>
      <c r="E664" s="234" t="s">
        <v>767</v>
      </c>
      <c r="F664" s="237"/>
      <c r="G664" s="237"/>
      <c r="H664" s="237"/>
      <c r="I664" s="237"/>
      <c r="J664" s="237"/>
      <c r="K664" s="237"/>
      <c r="L664" s="237"/>
      <c r="M664" s="237"/>
      <c r="N664" s="237"/>
      <c r="O664" s="237"/>
      <c r="P664" s="237"/>
      <c r="Q664" s="237"/>
      <c r="R664" s="238" t="str">
        <f t="shared" ref="R664:R670" si="318">IF(SUM(F664:Q664)&gt;0,SUM(F664:Q664),"")</f>
        <v/>
      </c>
      <c r="X664" s="392" t="str">
        <f t="shared" ref="X664" si="319">CONCATENATE(C663,"_",E664)</f>
        <v>Zugänge_… davon Einspeisezählpunkte</v>
      </c>
    </row>
    <row r="665" spans="1:24" x14ac:dyDescent="0.2">
      <c r="A665" s="440"/>
      <c r="B665" s="443"/>
      <c r="C665" s="446"/>
      <c r="D665" s="445" t="s">
        <v>512</v>
      </c>
      <c r="E665" s="189" t="s">
        <v>766</v>
      </c>
      <c r="F665" s="237"/>
      <c r="G665" s="237"/>
      <c r="H665" s="237"/>
      <c r="I665" s="237"/>
      <c r="J665" s="237"/>
      <c r="K665" s="237"/>
      <c r="L665" s="237"/>
      <c r="M665" s="237"/>
      <c r="N665" s="237"/>
      <c r="O665" s="237"/>
      <c r="P665" s="237"/>
      <c r="Q665" s="237"/>
      <c r="R665" s="238" t="str">
        <f t="shared" si="318"/>
        <v/>
      </c>
      <c r="X665" s="392" t="str">
        <f t="shared" ref="X665" si="320">CONCATENATE(C663,"_",E665)</f>
        <v>Zugänge_insgesamt</v>
      </c>
    </row>
    <row r="666" spans="1:24" x14ac:dyDescent="0.2">
      <c r="A666" s="440"/>
      <c r="B666" s="443"/>
      <c r="C666" s="447"/>
      <c r="D666" s="449"/>
      <c r="E666" s="234" t="s">
        <v>767</v>
      </c>
      <c r="F666" s="237"/>
      <c r="G666" s="237"/>
      <c r="H666" s="237"/>
      <c r="I666" s="237"/>
      <c r="J666" s="237"/>
      <c r="K666" s="237"/>
      <c r="L666" s="237"/>
      <c r="M666" s="237"/>
      <c r="N666" s="237"/>
      <c r="O666" s="237"/>
      <c r="P666" s="237"/>
      <c r="Q666" s="237"/>
      <c r="R666" s="238" t="str">
        <f t="shared" si="318"/>
        <v/>
      </c>
      <c r="X666" s="392" t="str">
        <f t="shared" ref="X666" si="321">CONCATENATE(C663,"_",E666)</f>
        <v>Zugänge_… davon Einspeisezählpunkte</v>
      </c>
    </row>
    <row r="667" spans="1:24" x14ac:dyDescent="0.2">
      <c r="A667" s="440"/>
      <c r="B667" s="443"/>
      <c r="C667" s="445" t="s">
        <v>765</v>
      </c>
      <c r="D667" s="445" t="s">
        <v>282</v>
      </c>
      <c r="E667" s="189" t="s">
        <v>766</v>
      </c>
      <c r="F667" s="237"/>
      <c r="G667" s="237"/>
      <c r="H667" s="237"/>
      <c r="I667" s="237"/>
      <c r="J667" s="237"/>
      <c r="K667" s="237"/>
      <c r="L667" s="237"/>
      <c r="M667" s="237"/>
      <c r="N667" s="237"/>
      <c r="O667" s="237"/>
      <c r="P667" s="237"/>
      <c r="Q667" s="237"/>
      <c r="R667" s="238" t="str">
        <f t="shared" si="318"/>
        <v/>
      </c>
      <c r="X667" s="392" t="str">
        <f t="shared" ref="X667" si="322">CONCATENATE(C667,"_",E667)</f>
        <v>Abgänge_insgesamt</v>
      </c>
    </row>
    <row r="668" spans="1:24" x14ac:dyDescent="0.2">
      <c r="A668" s="440"/>
      <c r="B668" s="443"/>
      <c r="C668" s="446"/>
      <c r="D668" s="448"/>
      <c r="E668" s="388" t="s">
        <v>767</v>
      </c>
      <c r="F668" s="237"/>
      <c r="G668" s="237"/>
      <c r="H668" s="237"/>
      <c r="I668" s="237"/>
      <c r="J668" s="237"/>
      <c r="K668" s="237"/>
      <c r="L668" s="237"/>
      <c r="M668" s="237"/>
      <c r="N668" s="237"/>
      <c r="O668" s="237"/>
      <c r="P668" s="237"/>
      <c r="Q668" s="237"/>
      <c r="R668" s="238" t="str">
        <f t="shared" si="318"/>
        <v/>
      </c>
      <c r="X668" s="392" t="str">
        <f t="shared" ref="X668" si="323">CONCATENATE(C667,"_",E668)</f>
        <v>Abgänge_… davon Einspeisezählpunkte</v>
      </c>
    </row>
    <row r="669" spans="1:24" x14ac:dyDescent="0.2">
      <c r="A669" s="440"/>
      <c r="B669" s="443"/>
      <c r="C669" s="446"/>
      <c r="D669" s="445" t="s">
        <v>512</v>
      </c>
      <c r="E669" s="189" t="s">
        <v>766</v>
      </c>
      <c r="F669" s="235"/>
      <c r="G669" s="235"/>
      <c r="H669" s="235"/>
      <c r="I669" s="235"/>
      <c r="J669" s="235"/>
      <c r="K669" s="235"/>
      <c r="L669" s="235"/>
      <c r="M669" s="235"/>
      <c r="N669" s="235"/>
      <c r="O669" s="235"/>
      <c r="P669" s="235"/>
      <c r="Q669" s="235"/>
      <c r="R669" s="236" t="str">
        <f t="shared" si="318"/>
        <v/>
      </c>
      <c r="X669" s="392" t="str">
        <f t="shared" ref="X669" si="324">CONCATENATE(C667,"_",E669)</f>
        <v>Abgänge_insgesamt</v>
      </c>
    </row>
    <row r="670" spans="1:24" x14ac:dyDescent="0.2">
      <c r="A670" s="441"/>
      <c r="B670" s="444"/>
      <c r="C670" s="448"/>
      <c r="D670" s="450"/>
      <c r="E670" s="191" t="s">
        <v>767</v>
      </c>
      <c r="F670" s="233"/>
      <c r="G670" s="233"/>
      <c r="H670" s="233"/>
      <c r="I670" s="233"/>
      <c r="J670" s="233"/>
      <c r="K670" s="233"/>
      <c r="L670" s="233"/>
      <c r="M670" s="233"/>
      <c r="N670" s="233"/>
      <c r="O670" s="233"/>
      <c r="P670" s="233"/>
      <c r="Q670" s="233"/>
      <c r="R670" s="230" t="str">
        <f t="shared" si="318"/>
        <v/>
      </c>
      <c r="X670" s="392" t="str">
        <f t="shared" ref="X670" si="325">CONCATENATE(C667,"_",E670)</f>
        <v>Abgänge_… davon Einspeisezählpunkte</v>
      </c>
    </row>
    <row r="671" spans="1:24" x14ac:dyDescent="0.2">
      <c r="A671" s="439"/>
      <c r="B671" s="442" t="str">
        <f>IF(A671&lt;&gt;"",IFERROR(VLOOKUP(A671,L!$J$11:$K$260,2,FALSE),"Eingabeart wurde geändert"),"")</f>
        <v/>
      </c>
      <c r="C671" s="445" t="s">
        <v>764</v>
      </c>
      <c r="D671" s="445" t="s">
        <v>282</v>
      </c>
      <c r="E671" s="189" t="s">
        <v>766</v>
      </c>
      <c r="F671" s="232"/>
      <c r="G671" s="232"/>
      <c r="H671" s="232"/>
      <c r="I671" s="232"/>
      <c r="J671" s="232"/>
      <c r="K671" s="232"/>
      <c r="L671" s="232"/>
      <c r="M671" s="232"/>
      <c r="N671" s="232"/>
      <c r="O671" s="232"/>
      <c r="P671" s="232"/>
      <c r="Q671" s="232"/>
      <c r="R671" s="190" t="str">
        <f>IF(SUM(F671:Q671)&gt;0,SUM(F671:Q671),"")</f>
        <v/>
      </c>
      <c r="X671" s="392" t="str">
        <f t="shared" ref="X671" si="326">CONCATENATE(C671,"_",E671)</f>
        <v>Zugänge_insgesamt</v>
      </c>
    </row>
    <row r="672" spans="1:24" x14ac:dyDescent="0.2">
      <c r="A672" s="440"/>
      <c r="B672" s="443"/>
      <c r="C672" s="446"/>
      <c r="D672" s="448"/>
      <c r="E672" s="389" t="s">
        <v>767</v>
      </c>
      <c r="F672" s="237"/>
      <c r="G672" s="237"/>
      <c r="H672" s="237"/>
      <c r="I672" s="237"/>
      <c r="J672" s="237"/>
      <c r="K672" s="237"/>
      <c r="L672" s="237"/>
      <c r="M672" s="237"/>
      <c r="N672" s="237"/>
      <c r="O672" s="237"/>
      <c r="P672" s="237"/>
      <c r="Q672" s="237"/>
      <c r="R672" s="238" t="str">
        <f t="shared" ref="R672:R678" si="327">IF(SUM(F672:Q672)&gt;0,SUM(F672:Q672),"")</f>
        <v/>
      </c>
      <c r="X672" s="392" t="str">
        <f t="shared" ref="X672" si="328">CONCATENATE(C671,"_",E672)</f>
        <v>Zugänge_… davon Einspeisezählpunkte</v>
      </c>
    </row>
    <row r="673" spans="1:24" x14ac:dyDescent="0.2">
      <c r="A673" s="440"/>
      <c r="B673" s="443"/>
      <c r="C673" s="446"/>
      <c r="D673" s="445" t="s">
        <v>512</v>
      </c>
      <c r="E673" s="189" t="s">
        <v>766</v>
      </c>
      <c r="F673" s="237"/>
      <c r="G673" s="237"/>
      <c r="H673" s="237"/>
      <c r="I673" s="237"/>
      <c r="J673" s="237"/>
      <c r="K673" s="237"/>
      <c r="L673" s="237"/>
      <c r="M673" s="237"/>
      <c r="N673" s="237"/>
      <c r="O673" s="237"/>
      <c r="P673" s="237"/>
      <c r="Q673" s="237"/>
      <c r="R673" s="238" t="str">
        <f t="shared" si="327"/>
        <v/>
      </c>
      <c r="X673" s="392" t="str">
        <f t="shared" ref="X673" si="329">CONCATENATE(C671,"_",E673)</f>
        <v>Zugänge_insgesamt</v>
      </c>
    </row>
    <row r="674" spans="1:24" x14ac:dyDescent="0.2">
      <c r="A674" s="440"/>
      <c r="B674" s="443"/>
      <c r="C674" s="447"/>
      <c r="D674" s="449"/>
      <c r="E674" s="389" t="s">
        <v>767</v>
      </c>
      <c r="F674" s="237"/>
      <c r="G674" s="237"/>
      <c r="H674" s="237"/>
      <c r="I674" s="237"/>
      <c r="J674" s="237"/>
      <c r="K674" s="237"/>
      <c r="L674" s="237"/>
      <c r="M674" s="237"/>
      <c r="N674" s="237"/>
      <c r="O674" s="237"/>
      <c r="P674" s="237"/>
      <c r="Q674" s="237"/>
      <c r="R674" s="238" t="str">
        <f t="shared" si="327"/>
        <v/>
      </c>
      <c r="X674" s="392" t="str">
        <f t="shared" ref="X674" si="330">CONCATENATE(C671,"_",E674)</f>
        <v>Zugänge_… davon Einspeisezählpunkte</v>
      </c>
    </row>
    <row r="675" spans="1:24" x14ac:dyDescent="0.2">
      <c r="A675" s="440"/>
      <c r="B675" s="443"/>
      <c r="C675" s="445" t="s">
        <v>765</v>
      </c>
      <c r="D675" s="445" t="s">
        <v>282</v>
      </c>
      <c r="E675" s="189" t="s">
        <v>766</v>
      </c>
      <c r="F675" s="237"/>
      <c r="G675" s="237"/>
      <c r="H675" s="237"/>
      <c r="I675" s="237"/>
      <c r="J675" s="237"/>
      <c r="K675" s="237"/>
      <c r="L675" s="237"/>
      <c r="M675" s="237"/>
      <c r="N675" s="237"/>
      <c r="O675" s="237"/>
      <c r="P675" s="237"/>
      <c r="Q675" s="237"/>
      <c r="R675" s="238" t="str">
        <f t="shared" si="327"/>
        <v/>
      </c>
      <c r="X675" s="392" t="str">
        <f t="shared" ref="X675" si="331">CONCATENATE(C675,"_",E675)</f>
        <v>Abgänge_insgesamt</v>
      </c>
    </row>
    <row r="676" spans="1:24" x14ac:dyDescent="0.2">
      <c r="A676" s="440"/>
      <c r="B676" s="443"/>
      <c r="C676" s="446"/>
      <c r="D676" s="448"/>
      <c r="E676" s="389" t="s">
        <v>767</v>
      </c>
      <c r="F676" s="237"/>
      <c r="G676" s="237"/>
      <c r="H676" s="237"/>
      <c r="I676" s="237"/>
      <c r="J676" s="237"/>
      <c r="K676" s="237"/>
      <c r="L676" s="237"/>
      <c r="M676" s="237"/>
      <c r="N676" s="237"/>
      <c r="O676" s="237"/>
      <c r="P676" s="237"/>
      <c r="Q676" s="237"/>
      <c r="R676" s="238" t="str">
        <f t="shared" si="327"/>
        <v/>
      </c>
      <c r="X676" s="392" t="str">
        <f t="shared" ref="X676" si="332">CONCATENATE(C675,"_",E676)</f>
        <v>Abgänge_… davon Einspeisezählpunkte</v>
      </c>
    </row>
    <row r="677" spans="1:24" x14ac:dyDescent="0.2">
      <c r="A677" s="440"/>
      <c r="B677" s="443"/>
      <c r="C677" s="446"/>
      <c r="D677" s="445" t="s">
        <v>512</v>
      </c>
      <c r="E677" s="189" t="s">
        <v>766</v>
      </c>
      <c r="F677" s="235"/>
      <c r="G677" s="235"/>
      <c r="H677" s="235"/>
      <c r="I677" s="235"/>
      <c r="J677" s="235"/>
      <c r="K677" s="235"/>
      <c r="L677" s="235"/>
      <c r="M677" s="235"/>
      <c r="N677" s="235"/>
      <c r="O677" s="235"/>
      <c r="P677" s="235"/>
      <c r="Q677" s="235"/>
      <c r="R677" s="236" t="str">
        <f t="shared" si="327"/>
        <v/>
      </c>
      <c r="X677" s="392" t="str">
        <f t="shared" ref="X677" si="333">CONCATENATE(C675,"_",E677)</f>
        <v>Abgänge_insgesamt</v>
      </c>
    </row>
    <row r="678" spans="1:24" x14ac:dyDescent="0.2">
      <c r="A678" s="441"/>
      <c r="B678" s="444"/>
      <c r="C678" s="448"/>
      <c r="D678" s="450"/>
      <c r="E678" s="191" t="s">
        <v>767</v>
      </c>
      <c r="F678" s="233"/>
      <c r="G678" s="233"/>
      <c r="H678" s="233"/>
      <c r="I678" s="233"/>
      <c r="J678" s="233"/>
      <c r="K678" s="233"/>
      <c r="L678" s="233"/>
      <c r="M678" s="233"/>
      <c r="N678" s="233"/>
      <c r="O678" s="233"/>
      <c r="P678" s="233"/>
      <c r="Q678" s="233"/>
      <c r="R678" s="230" t="str">
        <f t="shared" si="327"/>
        <v/>
      </c>
      <c r="X678" s="392" t="str">
        <f t="shared" ref="X678" si="334">CONCATENATE(C675,"_",E678)</f>
        <v>Abgänge_… davon Einspeisezählpunkte</v>
      </c>
    </row>
    <row r="679" spans="1:24" x14ac:dyDescent="0.2">
      <c r="A679" s="439"/>
      <c r="B679" s="442" t="str">
        <f>IF(A679&lt;&gt;"",IFERROR(VLOOKUP(A679,L!$J$11:$K$260,2,FALSE),"Eingabeart wurde geändert"),"")</f>
        <v/>
      </c>
      <c r="C679" s="445" t="s">
        <v>764</v>
      </c>
      <c r="D679" s="445" t="s">
        <v>282</v>
      </c>
      <c r="E679" s="189" t="s">
        <v>766</v>
      </c>
      <c r="F679" s="232"/>
      <c r="G679" s="232"/>
      <c r="H679" s="232"/>
      <c r="I679" s="232"/>
      <c r="J679" s="232"/>
      <c r="K679" s="232"/>
      <c r="L679" s="232"/>
      <c r="M679" s="232"/>
      <c r="N679" s="232"/>
      <c r="O679" s="232"/>
      <c r="P679" s="232"/>
      <c r="Q679" s="232"/>
      <c r="R679" s="190" t="str">
        <f>IF(SUM(F679:Q679)&gt;0,SUM(F679:Q679),"")</f>
        <v/>
      </c>
      <c r="X679" s="392" t="str">
        <f t="shared" ref="X679" si="335">CONCATENATE(C679,"_",E679)</f>
        <v>Zugänge_insgesamt</v>
      </c>
    </row>
    <row r="680" spans="1:24" x14ac:dyDescent="0.2">
      <c r="A680" s="440"/>
      <c r="B680" s="443"/>
      <c r="C680" s="446"/>
      <c r="D680" s="448"/>
      <c r="E680" s="389" t="s">
        <v>767</v>
      </c>
      <c r="F680" s="237"/>
      <c r="G680" s="237"/>
      <c r="H680" s="237"/>
      <c r="I680" s="237"/>
      <c r="J680" s="237"/>
      <c r="K680" s="237"/>
      <c r="L680" s="237"/>
      <c r="M680" s="237"/>
      <c r="N680" s="237"/>
      <c r="O680" s="237"/>
      <c r="P680" s="237"/>
      <c r="Q680" s="237"/>
      <c r="R680" s="238" t="str">
        <f t="shared" ref="R680:R686" si="336">IF(SUM(F680:Q680)&gt;0,SUM(F680:Q680),"")</f>
        <v/>
      </c>
      <c r="X680" s="392" t="str">
        <f t="shared" ref="X680" si="337">CONCATENATE(C679,"_",E680)</f>
        <v>Zugänge_… davon Einspeisezählpunkte</v>
      </c>
    </row>
    <row r="681" spans="1:24" x14ac:dyDescent="0.2">
      <c r="A681" s="440"/>
      <c r="B681" s="443"/>
      <c r="C681" s="446"/>
      <c r="D681" s="445" t="s">
        <v>512</v>
      </c>
      <c r="E681" s="189" t="s">
        <v>766</v>
      </c>
      <c r="F681" s="237"/>
      <c r="G681" s="237"/>
      <c r="H681" s="237"/>
      <c r="I681" s="237"/>
      <c r="J681" s="237"/>
      <c r="K681" s="237"/>
      <c r="L681" s="237"/>
      <c r="M681" s="237"/>
      <c r="N681" s="237"/>
      <c r="O681" s="237"/>
      <c r="P681" s="237"/>
      <c r="Q681" s="237"/>
      <c r="R681" s="238" t="str">
        <f t="shared" si="336"/>
        <v/>
      </c>
      <c r="X681" s="392" t="str">
        <f t="shared" ref="X681" si="338">CONCATENATE(C679,"_",E681)</f>
        <v>Zugänge_insgesamt</v>
      </c>
    </row>
    <row r="682" spans="1:24" x14ac:dyDescent="0.2">
      <c r="A682" s="440"/>
      <c r="B682" s="443"/>
      <c r="C682" s="447"/>
      <c r="D682" s="449"/>
      <c r="E682" s="389" t="s">
        <v>767</v>
      </c>
      <c r="F682" s="237"/>
      <c r="G682" s="237"/>
      <c r="H682" s="237"/>
      <c r="I682" s="237"/>
      <c r="J682" s="237"/>
      <c r="K682" s="237"/>
      <c r="L682" s="237"/>
      <c r="M682" s="237"/>
      <c r="N682" s="237"/>
      <c r="O682" s="237"/>
      <c r="P682" s="237"/>
      <c r="Q682" s="237"/>
      <c r="R682" s="238" t="str">
        <f t="shared" si="336"/>
        <v/>
      </c>
      <c r="X682" s="392" t="str">
        <f t="shared" ref="X682" si="339">CONCATENATE(C679,"_",E682)</f>
        <v>Zugänge_… davon Einspeisezählpunkte</v>
      </c>
    </row>
    <row r="683" spans="1:24" x14ac:dyDescent="0.2">
      <c r="A683" s="440"/>
      <c r="B683" s="443"/>
      <c r="C683" s="445" t="s">
        <v>765</v>
      </c>
      <c r="D683" s="445" t="s">
        <v>282</v>
      </c>
      <c r="E683" s="189" t="s">
        <v>766</v>
      </c>
      <c r="F683" s="237"/>
      <c r="G683" s="237"/>
      <c r="H683" s="237"/>
      <c r="I683" s="237"/>
      <c r="J683" s="237"/>
      <c r="K683" s="237"/>
      <c r="L683" s="237"/>
      <c r="M683" s="237"/>
      <c r="N683" s="237"/>
      <c r="O683" s="237"/>
      <c r="P683" s="237"/>
      <c r="Q683" s="237"/>
      <c r="R683" s="238" t="str">
        <f t="shared" si="336"/>
        <v/>
      </c>
      <c r="X683" s="392" t="str">
        <f t="shared" ref="X683" si="340">CONCATENATE(C683,"_",E683)</f>
        <v>Abgänge_insgesamt</v>
      </c>
    </row>
    <row r="684" spans="1:24" x14ac:dyDescent="0.2">
      <c r="A684" s="440"/>
      <c r="B684" s="443"/>
      <c r="C684" s="446"/>
      <c r="D684" s="448"/>
      <c r="E684" s="389" t="s">
        <v>767</v>
      </c>
      <c r="F684" s="237"/>
      <c r="G684" s="237"/>
      <c r="H684" s="237"/>
      <c r="I684" s="237"/>
      <c r="J684" s="237"/>
      <c r="K684" s="237"/>
      <c r="L684" s="237"/>
      <c r="M684" s="237"/>
      <c r="N684" s="237"/>
      <c r="O684" s="237"/>
      <c r="P684" s="237"/>
      <c r="Q684" s="237"/>
      <c r="R684" s="238" t="str">
        <f t="shared" si="336"/>
        <v/>
      </c>
      <c r="X684" s="392" t="str">
        <f t="shared" ref="X684" si="341">CONCATENATE(C683,"_",E684)</f>
        <v>Abgänge_… davon Einspeisezählpunkte</v>
      </c>
    </row>
    <row r="685" spans="1:24" x14ac:dyDescent="0.2">
      <c r="A685" s="440"/>
      <c r="B685" s="443"/>
      <c r="C685" s="446"/>
      <c r="D685" s="445" t="s">
        <v>512</v>
      </c>
      <c r="E685" s="189" t="s">
        <v>766</v>
      </c>
      <c r="F685" s="235"/>
      <c r="G685" s="235"/>
      <c r="H685" s="235"/>
      <c r="I685" s="235"/>
      <c r="J685" s="235"/>
      <c r="K685" s="235"/>
      <c r="L685" s="235"/>
      <c r="M685" s="235"/>
      <c r="N685" s="235"/>
      <c r="O685" s="235"/>
      <c r="P685" s="235"/>
      <c r="Q685" s="235"/>
      <c r="R685" s="236" t="str">
        <f t="shared" si="336"/>
        <v/>
      </c>
      <c r="X685" s="392" t="str">
        <f t="shared" ref="X685" si="342">CONCATENATE(C683,"_",E685)</f>
        <v>Abgänge_insgesamt</v>
      </c>
    </row>
    <row r="686" spans="1:24" x14ac:dyDescent="0.2">
      <c r="A686" s="441"/>
      <c r="B686" s="444"/>
      <c r="C686" s="448"/>
      <c r="D686" s="450"/>
      <c r="E686" s="191" t="s">
        <v>767</v>
      </c>
      <c r="F686" s="233"/>
      <c r="G686" s="233"/>
      <c r="H686" s="233"/>
      <c r="I686" s="233"/>
      <c r="J686" s="233"/>
      <c r="K686" s="233"/>
      <c r="L686" s="233"/>
      <c r="M686" s="233"/>
      <c r="N686" s="233"/>
      <c r="O686" s="233"/>
      <c r="P686" s="233"/>
      <c r="Q686" s="233"/>
      <c r="R686" s="230" t="str">
        <f t="shared" si="336"/>
        <v/>
      </c>
      <c r="X686" s="392" t="str">
        <f t="shared" ref="X686" si="343">CONCATENATE(C683,"_",E686)</f>
        <v>Abgänge_… davon Einspeisezählpunkte</v>
      </c>
    </row>
    <row r="687" spans="1:24" x14ac:dyDescent="0.2">
      <c r="A687" s="439"/>
      <c r="B687" s="442" t="str">
        <f>IF(A687&lt;&gt;"",IFERROR(VLOOKUP(A687,L!$J$11:$K$260,2,FALSE),"Eingabeart wurde geändert"),"")</f>
        <v/>
      </c>
      <c r="C687" s="445" t="s">
        <v>764</v>
      </c>
      <c r="D687" s="445" t="s">
        <v>282</v>
      </c>
      <c r="E687" s="189" t="s">
        <v>766</v>
      </c>
      <c r="F687" s="232"/>
      <c r="G687" s="232"/>
      <c r="H687" s="232"/>
      <c r="I687" s="232"/>
      <c r="J687" s="232"/>
      <c r="K687" s="232"/>
      <c r="L687" s="232"/>
      <c r="M687" s="232"/>
      <c r="N687" s="232"/>
      <c r="O687" s="232"/>
      <c r="P687" s="232"/>
      <c r="Q687" s="232"/>
      <c r="R687" s="190" t="str">
        <f>IF(SUM(F687:Q687)&gt;0,SUM(F687:Q687),"")</f>
        <v/>
      </c>
      <c r="X687" s="392" t="str">
        <f t="shared" ref="X687" si="344">CONCATENATE(C687,"_",E687)</f>
        <v>Zugänge_insgesamt</v>
      </c>
    </row>
    <row r="688" spans="1:24" x14ac:dyDescent="0.2">
      <c r="A688" s="440"/>
      <c r="B688" s="443"/>
      <c r="C688" s="446"/>
      <c r="D688" s="448"/>
      <c r="E688" s="389" t="s">
        <v>767</v>
      </c>
      <c r="F688" s="237"/>
      <c r="G688" s="237"/>
      <c r="H688" s="237"/>
      <c r="I688" s="237"/>
      <c r="J688" s="237"/>
      <c r="K688" s="237"/>
      <c r="L688" s="237"/>
      <c r="M688" s="237"/>
      <c r="N688" s="237"/>
      <c r="O688" s="237"/>
      <c r="P688" s="237"/>
      <c r="Q688" s="237"/>
      <c r="R688" s="238" t="str">
        <f t="shared" ref="R688:R694" si="345">IF(SUM(F688:Q688)&gt;0,SUM(F688:Q688),"")</f>
        <v/>
      </c>
      <c r="X688" s="392" t="str">
        <f t="shared" ref="X688" si="346">CONCATENATE(C687,"_",E688)</f>
        <v>Zugänge_… davon Einspeisezählpunkte</v>
      </c>
    </row>
    <row r="689" spans="1:24" x14ac:dyDescent="0.2">
      <c r="A689" s="440"/>
      <c r="B689" s="443"/>
      <c r="C689" s="446"/>
      <c r="D689" s="445" t="s">
        <v>512</v>
      </c>
      <c r="E689" s="189" t="s">
        <v>766</v>
      </c>
      <c r="F689" s="237"/>
      <c r="G689" s="237"/>
      <c r="H689" s="237"/>
      <c r="I689" s="237"/>
      <c r="J689" s="237"/>
      <c r="K689" s="237"/>
      <c r="L689" s="237"/>
      <c r="M689" s="237"/>
      <c r="N689" s="237"/>
      <c r="O689" s="237"/>
      <c r="P689" s="237"/>
      <c r="Q689" s="237"/>
      <c r="R689" s="238" t="str">
        <f t="shared" si="345"/>
        <v/>
      </c>
      <c r="X689" s="392" t="str">
        <f t="shared" ref="X689" si="347">CONCATENATE(C687,"_",E689)</f>
        <v>Zugänge_insgesamt</v>
      </c>
    </row>
    <row r="690" spans="1:24" x14ac:dyDescent="0.2">
      <c r="A690" s="440"/>
      <c r="B690" s="443"/>
      <c r="C690" s="447"/>
      <c r="D690" s="449"/>
      <c r="E690" s="389" t="s">
        <v>767</v>
      </c>
      <c r="F690" s="237"/>
      <c r="G690" s="237"/>
      <c r="H690" s="237"/>
      <c r="I690" s="237"/>
      <c r="J690" s="237"/>
      <c r="K690" s="237"/>
      <c r="L690" s="237"/>
      <c r="M690" s="237"/>
      <c r="N690" s="237"/>
      <c r="O690" s="237"/>
      <c r="P690" s="237"/>
      <c r="Q690" s="237"/>
      <c r="R690" s="238" t="str">
        <f t="shared" si="345"/>
        <v/>
      </c>
      <c r="X690" s="392" t="str">
        <f t="shared" ref="X690" si="348">CONCATENATE(C687,"_",E690)</f>
        <v>Zugänge_… davon Einspeisezählpunkte</v>
      </c>
    </row>
    <row r="691" spans="1:24" x14ac:dyDescent="0.2">
      <c r="A691" s="440"/>
      <c r="B691" s="443"/>
      <c r="C691" s="445" t="s">
        <v>765</v>
      </c>
      <c r="D691" s="445" t="s">
        <v>282</v>
      </c>
      <c r="E691" s="189" t="s">
        <v>766</v>
      </c>
      <c r="F691" s="237"/>
      <c r="G691" s="237"/>
      <c r="H691" s="237"/>
      <c r="I691" s="237"/>
      <c r="J691" s="237"/>
      <c r="K691" s="237"/>
      <c r="L691" s="237"/>
      <c r="M691" s="237"/>
      <c r="N691" s="237"/>
      <c r="O691" s="237"/>
      <c r="P691" s="237"/>
      <c r="Q691" s="237"/>
      <c r="R691" s="238" t="str">
        <f t="shared" si="345"/>
        <v/>
      </c>
      <c r="X691" s="392" t="str">
        <f t="shared" ref="X691" si="349">CONCATENATE(C691,"_",E691)</f>
        <v>Abgänge_insgesamt</v>
      </c>
    </row>
    <row r="692" spans="1:24" x14ac:dyDescent="0.2">
      <c r="A692" s="440"/>
      <c r="B692" s="443"/>
      <c r="C692" s="446"/>
      <c r="D692" s="448"/>
      <c r="E692" s="389" t="s">
        <v>767</v>
      </c>
      <c r="F692" s="237"/>
      <c r="G692" s="237"/>
      <c r="H692" s="237"/>
      <c r="I692" s="237"/>
      <c r="J692" s="237"/>
      <c r="K692" s="237"/>
      <c r="L692" s="237"/>
      <c r="M692" s="237"/>
      <c r="N692" s="237"/>
      <c r="O692" s="237"/>
      <c r="P692" s="237"/>
      <c r="Q692" s="237"/>
      <c r="R692" s="238" t="str">
        <f t="shared" si="345"/>
        <v/>
      </c>
      <c r="X692" s="392" t="str">
        <f t="shared" ref="X692" si="350">CONCATENATE(C691,"_",E692)</f>
        <v>Abgänge_… davon Einspeisezählpunkte</v>
      </c>
    </row>
    <row r="693" spans="1:24" x14ac:dyDescent="0.2">
      <c r="A693" s="440"/>
      <c r="B693" s="443"/>
      <c r="C693" s="446"/>
      <c r="D693" s="445" t="s">
        <v>512</v>
      </c>
      <c r="E693" s="189" t="s">
        <v>766</v>
      </c>
      <c r="F693" s="235"/>
      <c r="G693" s="235"/>
      <c r="H693" s="235"/>
      <c r="I693" s="235"/>
      <c r="J693" s="235"/>
      <c r="K693" s="235"/>
      <c r="L693" s="235"/>
      <c r="M693" s="235"/>
      <c r="N693" s="235"/>
      <c r="O693" s="235"/>
      <c r="P693" s="235"/>
      <c r="Q693" s="235"/>
      <c r="R693" s="236" t="str">
        <f t="shared" si="345"/>
        <v/>
      </c>
      <c r="X693" s="392" t="str">
        <f t="shared" ref="X693" si="351">CONCATENATE(C691,"_",E693)</f>
        <v>Abgänge_insgesamt</v>
      </c>
    </row>
    <row r="694" spans="1:24" x14ac:dyDescent="0.2">
      <c r="A694" s="441"/>
      <c r="B694" s="444"/>
      <c r="C694" s="448"/>
      <c r="D694" s="450"/>
      <c r="E694" s="191" t="s">
        <v>767</v>
      </c>
      <c r="F694" s="233"/>
      <c r="G694" s="233"/>
      <c r="H694" s="233"/>
      <c r="I694" s="233"/>
      <c r="J694" s="233"/>
      <c r="K694" s="233"/>
      <c r="L694" s="233"/>
      <c r="M694" s="233"/>
      <c r="N694" s="233"/>
      <c r="O694" s="233"/>
      <c r="P694" s="233"/>
      <c r="Q694" s="233"/>
      <c r="R694" s="230" t="str">
        <f t="shared" si="345"/>
        <v/>
      </c>
      <c r="X694" s="392" t="str">
        <f t="shared" ref="X694" si="352">CONCATENATE(C691,"_",E694)</f>
        <v>Abgänge_… davon Einspeisezählpunkte</v>
      </c>
    </row>
    <row r="695" spans="1:24" x14ac:dyDescent="0.2">
      <c r="A695" s="439"/>
      <c r="B695" s="442" t="str">
        <f>IF(A695&lt;&gt;"",IFERROR(VLOOKUP(A695,L!$J$11:$K$260,2,FALSE),"Eingabeart wurde geändert"),"")</f>
        <v/>
      </c>
      <c r="C695" s="445" t="s">
        <v>764</v>
      </c>
      <c r="D695" s="445" t="s">
        <v>282</v>
      </c>
      <c r="E695" s="189" t="s">
        <v>766</v>
      </c>
      <c r="F695" s="232"/>
      <c r="G695" s="232"/>
      <c r="H695" s="232"/>
      <c r="I695" s="232"/>
      <c r="J695" s="232"/>
      <c r="K695" s="232"/>
      <c r="L695" s="232"/>
      <c r="M695" s="232"/>
      <c r="N695" s="232"/>
      <c r="O695" s="232"/>
      <c r="P695" s="232"/>
      <c r="Q695" s="232"/>
      <c r="R695" s="190" t="str">
        <f>IF(SUM(F695:Q695)&gt;0,SUM(F695:Q695),"")</f>
        <v/>
      </c>
      <c r="X695" s="392" t="str">
        <f t="shared" ref="X695" si="353">CONCATENATE(C695,"_",E695)</f>
        <v>Zugänge_insgesamt</v>
      </c>
    </row>
    <row r="696" spans="1:24" x14ac:dyDescent="0.2">
      <c r="A696" s="440"/>
      <c r="B696" s="443"/>
      <c r="C696" s="446"/>
      <c r="D696" s="448"/>
      <c r="E696" s="389" t="s">
        <v>767</v>
      </c>
      <c r="F696" s="237"/>
      <c r="G696" s="237"/>
      <c r="H696" s="237"/>
      <c r="I696" s="237"/>
      <c r="J696" s="237"/>
      <c r="K696" s="237"/>
      <c r="L696" s="237"/>
      <c r="M696" s="237"/>
      <c r="N696" s="237"/>
      <c r="O696" s="237"/>
      <c r="P696" s="237"/>
      <c r="Q696" s="237"/>
      <c r="R696" s="238" t="str">
        <f t="shared" ref="R696:R702" si="354">IF(SUM(F696:Q696)&gt;0,SUM(F696:Q696),"")</f>
        <v/>
      </c>
      <c r="X696" s="392" t="str">
        <f t="shared" ref="X696" si="355">CONCATENATE(C695,"_",E696)</f>
        <v>Zugänge_… davon Einspeisezählpunkte</v>
      </c>
    </row>
    <row r="697" spans="1:24" x14ac:dyDescent="0.2">
      <c r="A697" s="440"/>
      <c r="B697" s="443"/>
      <c r="C697" s="446"/>
      <c r="D697" s="445" t="s">
        <v>512</v>
      </c>
      <c r="E697" s="189" t="s">
        <v>766</v>
      </c>
      <c r="F697" s="237"/>
      <c r="G697" s="237"/>
      <c r="H697" s="237"/>
      <c r="I697" s="237"/>
      <c r="J697" s="237"/>
      <c r="K697" s="237"/>
      <c r="L697" s="237"/>
      <c r="M697" s="237"/>
      <c r="N697" s="237"/>
      <c r="O697" s="237"/>
      <c r="P697" s="237"/>
      <c r="Q697" s="237"/>
      <c r="R697" s="238" t="str">
        <f t="shared" si="354"/>
        <v/>
      </c>
      <c r="X697" s="392" t="str">
        <f t="shared" ref="X697" si="356">CONCATENATE(C695,"_",E697)</f>
        <v>Zugänge_insgesamt</v>
      </c>
    </row>
    <row r="698" spans="1:24" x14ac:dyDescent="0.2">
      <c r="A698" s="440"/>
      <c r="B698" s="443"/>
      <c r="C698" s="447"/>
      <c r="D698" s="449"/>
      <c r="E698" s="389" t="s">
        <v>767</v>
      </c>
      <c r="F698" s="237"/>
      <c r="G698" s="237"/>
      <c r="H698" s="237"/>
      <c r="I698" s="237"/>
      <c r="J698" s="237"/>
      <c r="K698" s="237"/>
      <c r="L698" s="237"/>
      <c r="M698" s="237"/>
      <c r="N698" s="237"/>
      <c r="O698" s="237"/>
      <c r="P698" s="237"/>
      <c r="Q698" s="237"/>
      <c r="R698" s="238" t="str">
        <f t="shared" si="354"/>
        <v/>
      </c>
      <c r="X698" s="392" t="str">
        <f t="shared" ref="X698" si="357">CONCATENATE(C695,"_",E698)</f>
        <v>Zugänge_… davon Einspeisezählpunkte</v>
      </c>
    </row>
    <row r="699" spans="1:24" x14ac:dyDescent="0.2">
      <c r="A699" s="440"/>
      <c r="B699" s="443"/>
      <c r="C699" s="445" t="s">
        <v>765</v>
      </c>
      <c r="D699" s="445" t="s">
        <v>282</v>
      </c>
      <c r="E699" s="189" t="s">
        <v>766</v>
      </c>
      <c r="F699" s="237"/>
      <c r="G699" s="237"/>
      <c r="H699" s="237"/>
      <c r="I699" s="237"/>
      <c r="J699" s="237"/>
      <c r="K699" s="237"/>
      <c r="L699" s="237"/>
      <c r="M699" s="237"/>
      <c r="N699" s="237"/>
      <c r="O699" s="237"/>
      <c r="P699" s="237"/>
      <c r="Q699" s="237"/>
      <c r="R699" s="238" t="str">
        <f t="shared" si="354"/>
        <v/>
      </c>
      <c r="X699" s="392" t="str">
        <f t="shared" ref="X699" si="358">CONCATENATE(C699,"_",E699)</f>
        <v>Abgänge_insgesamt</v>
      </c>
    </row>
    <row r="700" spans="1:24" x14ac:dyDescent="0.2">
      <c r="A700" s="440"/>
      <c r="B700" s="443"/>
      <c r="C700" s="446"/>
      <c r="D700" s="448"/>
      <c r="E700" s="389" t="s">
        <v>767</v>
      </c>
      <c r="F700" s="237"/>
      <c r="G700" s="237"/>
      <c r="H700" s="237"/>
      <c r="I700" s="237"/>
      <c r="J700" s="237"/>
      <c r="K700" s="237"/>
      <c r="L700" s="237"/>
      <c r="M700" s="237"/>
      <c r="N700" s="237"/>
      <c r="O700" s="237"/>
      <c r="P700" s="237"/>
      <c r="Q700" s="237"/>
      <c r="R700" s="238" t="str">
        <f t="shared" si="354"/>
        <v/>
      </c>
      <c r="X700" s="392" t="str">
        <f t="shared" ref="X700" si="359">CONCATENATE(C699,"_",E700)</f>
        <v>Abgänge_… davon Einspeisezählpunkte</v>
      </c>
    </row>
    <row r="701" spans="1:24" x14ac:dyDescent="0.2">
      <c r="A701" s="440"/>
      <c r="B701" s="443"/>
      <c r="C701" s="446"/>
      <c r="D701" s="445" t="s">
        <v>512</v>
      </c>
      <c r="E701" s="189" t="s">
        <v>766</v>
      </c>
      <c r="F701" s="235"/>
      <c r="G701" s="235"/>
      <c r="H701" s="235"/>
      <c r="I701" s="235"/>
      <c r="J701" s="235"/>
      <c r="K701" s="235"/>
      <c r="L701" s="235"/>
      <c r="M701" s="235"/>
      <c r="N701" s="235"/>
      <c r="O701" s="235"/>
      <c r="P701" s="235"/>
      <c r="Q701" s="235"/>
      <c r="R701" s="236" t="str">
        <f t="shared" si="354"/>
        <v/>
      </c>
      <c r="X701" s="392" t="str">
        <f t="shared" ref="X701" si="360">CONCATENATE(C699,"_",E701)</f>
        <v>Abgänge_insgesamt</v>
      </c>
    </row>
    <row r="702" spans="1:24" x14ac:dyDescent="0.2">
      <c r="A702" s="441"/>
      <c r="B702" s="444"/>
      <c r="C702" s="448"/>
      <c r="D702" s="450"/>
      <c r="E702" s="191" t="s">
        <v>767</v>
      </c>
      <c r="F702" s="233"/>
      <c r="G702" s="233"/>
      <c r="H702" s="233"/>
      <c r="I702" s="233"/>
      <c r="J702" s="233"/>
      <c r="K702" s="233"/>
      <c r="L702" s="233"/>
      <c r="M702" s="233"/>
      <c r="N702" s="233"/>
      <c r="O702" s="233"/>
      <c r="P702" s="233"/>
      <c r="Q702" s="233"/>
      <c r="R702" s="230" t="str">
        <f t="shared" si="354"/>
        <v/>
      </c>
      <c r="X702" s="392" t="str">
        <f t="shared" ref="X702" si="361">CONCATENATE(C699,"_",E702)</f>
        <v>Abgänge_… davon Einspeisezählpunkte</v>
      </c>
    </row>
    <row r="703" spans="1:24" x14ac:dyDescent="0.2">
      <c r="A703" s="439"/>
      <c r="B703" s="442" t="str">
        <f>IF(A703&lt;&gt;"",IFERROR(VLOOKUP(A703,L!$J$11:$K$260,2,FALSE),"Eingabeart wurde geändert"),"")</f>
        <v/>
      </c>
      <c r="C703" s="445" t="s">
        <v>764</v>
      </c>
      <c r="D703" s="445" t="s">
        <v>282</v>
      </c>
      <c r="E703" s="189" t="s">
        <v>766</v>
      </c>
      <c r="F703" s="232"/>
      <c r="G703" s="232"/>
      <c r="H703" s="232"/>
      <c r="I703" s="232"/>
      <c r="J703" s="232"/>
      <c r="K703" s="232"/>
      <c r="L703" s="232"/>
      <c r="M703" s="232"/>
      <c r="N703" s="232"/>
      <c r="O703" s="232"/>
      <c r="P703" s="232"/>
      <c r="Q703" s="232"/>
      <c r="R703" s="190" t="str">
        <f>IF(SUM(F703:Q703)&gt;0,SUM(F703:Q703),"")</f>
        <v/>
      </c>
      <c r="X703" s="392" t="str">
        <f t="shared" ref="X703" si="362">CONCATENATE(C703,"_",E703)</f>
        <v>Zugänge_insgesamt</v>
      </c>
    </row>
    <row r="704" spans="1:24" x14ac:dyDescent="0.2">
      <c r="A704" s="440"/>
      <c r="B704" s="443"/>
      <c r="C704" s="446"/>
      <c r="D704" s="448"/>
      <c r="E704" s="389" t="s">
        <v>767</v>
      </c>
      <c r="F704" s="237"/>
      <c r="G704" s="237"/>
      <c r="H704" s="237"/>
      <c r="I704" s="237"/>
      <c r="J704" s="237"/>
      <c r="K704" s="237"/>
      <c r="L704" s="237"/>
      <c r="M704" s="237"/>
      <c r="N704" s="237"/>
      <c r="O704" s="237"/>
      <c r="P704" s="237"/>
      <c r="Q704" s="237"/>
      <c r="R704" s="238" t="str">
        <f t="shared" ref="R704:R710" si="363">IF(SUM(F704:Q704)&gt;0,SUM(F704:Q704),"")</f>
        <v/>
      </c>
      <c r="X704" s="392" t="str">
        <f t="shared" ref="X704" si="364">CONCATENATE(C703,"_",E704)</f>
        <v>Zugänge_… davon Einspeisezählpunkte</v>
      </c>
    </row>
    <row r="705" spans="1:24" x14ac:dyDescent="0.2">
      <c r="A705" s="440"/>
      <c r="B705" s="443"/>
      <c r="C705" s="446"/>
      <c r="D705" s="445" t="s">
        <v>512</v>
      </c>
      <c r="E705" s="189" t="s">
        <v>766</v>
      </c>
      <c r="F705" s="237"/>
      <c r="G705" s="237"/>
      <c r="H705" s="237"/>
      <c r="I705" s="237"/>
      <c r="J705" s="237"/>
      <c r="K705" s="237"/>
      <c r="L705" s="237"/>
      <c r="M705" s="237"/>
      <c r="N705" s="237"/>
      <c r="O705" s="237"/>
      <c r="P705" s="237"/>
      <c r="Q705" s="237"/>
      <c r="R705" s="238" t="str">
        <f t="shared" si="363"/>
        <v/>
      </c>
      <c r="X705" s="392" t="str">
        <f t="shared" ref="X705" si="365">CONCATENATE(C703,"_",E705)</f>
        <v>Zugänge_insgesamt</v>
      </c>
    </row>
    <row r="706" spans="1:24" x14ac:dyDescent="0.2">
      <c r="A706" s="440"/>
      <c r="B706" s="443"/>
      <c r="C706" s="447"/>
      <c r="D706" s="449"/>
      <c r="E706" s="389" t="s">
        <v>767</v>
      </c>
      <c r="F706" s="237"/>
      <c r="G706" s="237"/>
      <c r="H706" s="237"/>
      <c r="I706" s="237"/>
      <c r="J706" s="237"/>
      <c r="K706" s="237"/>
      <c r="L706" s="237"/>
      <c r="M706" s="237"/>
      <c r="N706" s="237"/>
      <c r="O706" s="237"/>
      <c r="P706" s="237"/>
      <c r="Q706" s="237"/>
      <c r="R706" s="238" t="str">
        <f t="shared" si="363"/>
        <v/>
      </c>
      <c r="X706" s="392" t="str">
        <f t="shared" ref="X706" si="366">CONCATENATE(C703,"_",E706)</f>
        <v>Zugänge_… davon Einspeisezählpunkte</v>
      </c>
    </row>
    <row r="707" spans="1:24" x14ac:dyDescent="0.2">
      <c r="A707" s="440"/>
      <c r="B707" s="443"/>
      <c r="C707" s="445" t="s">
        <v>765</v>
      </c>
      <c r="D707" s="445" t="s">
        <v>282</v>
      </c>
      <c r="E707" s="189" t="s">
        <v>766</v>
      </c>
      <c r="F707" s="237"/>
      <c r="G707" s="237"/>
      <c r="H707" s="237"/>
      <c r="I707" s="237"/>
      <c r="J707" s="237"/>
      <c r="K707" s="237"/>
      <c r="L707" s="237"/>
      <c r="M707" s="237"/>
      <c r="N707" s="237"/>
      <c r="O707" s="237"/>
      <c r="P707" s="237"/>
      <c r="Q707" s="237"/>
      <c r="R707" s="238" t="str">
        <f t="shared" si="363"/>
        <v/>
      </c>
      <c r="X707" s="392" t="str">
        <f t="shared" ref="X707" si="367">CONCATENATE(C707,"_",E707)</f>
        <v>Abgänge_insgesamt</v>
      </c>
    </row>
    <row r="708" spans="1:24" x14ac:dyDescent="0.2">
      <c r="A708" s="440"/>
      <c r="B708" s="443"/>
      <c r="C708" s="446"/>
      <c r="D708" s="448"/>
      <c r="E708" s="389" t="s">
        <v>767</v>
      </c>
      <c r="F708" s="237"/>
      <c r="G708" s="237"/>
      <c r="H708" s="237"/>
      <c r="I708" s="237"/>
      <c r="J708" s="237"/>
      <c r="K708" s="237"/>
      <c r="L708" s="237"/>
      <c r="M708" s="237"/>
      <c r="N708" s="237"/>
      <c r="O708" s="237"/>
      <c r="P708" s="237"/>
      <c r="Q708" s="237"/>
      <c r="R708" s="238" t="str">
        <f t="shared" si="363"/>
        <v/>
      </c>
      <c r="X708" s="392" t="str">
        <f t="shared" ref="X708" si="368">CONCATENATE(C707,"_",E708)</f>
        <v>Abgänge_… davon Einspeisezählpunkte</v>
      </c>
    </row>
    <row r="709" spans="1:24" x14ac:dyDescent="0.2">
      <c r="A709" s="440"/>
      <c r="B709" s="443"/>
      <c r="C709" s="446"/>
      <c r="D709" s="445" t="s">
        <v>512</v>
      </c>
      <c r="E709" s="189" t="s">
        <v>766</v>
      </c>
      <c r="F709" s="235"/>
      <c r="G709" s="235"/>
      <c r="H709" s="235"/>
      <c r="I709" s="235"/>
      <c r="J709" s="235"/>
      <c r="K709" s="235"/>
      <c r="L709" s="235"/>
      <c r="M709" s="235"/>
      <c r="N709" s="235"/>
      <c r="O709" s="235"/>
      <c r="P709" s="235"/>
      <c r="Q709" s="235"/>
      <c r="R709" s="236" t="str">
        <f t="shared" si="363"/>
        <v/>
      </c>
      <c r="X709" s="392" t="str">
        <f t="shared" ref="X709" si="369">CONCATENATE(C707,"_",E709)</f>
        <v>Abgänge_insgesamt</v>
      </c>
    </row>
    <row r="710" spans="1:24" x14ac:dyDescent="0.2">
      <c r="A710" s="441"/>
      <c r="B710" s="444"/>
      <c r="C710" s="448"/>
      <c r="D710" s="450"/>
      <c r="E710" s="191" t="s">
        <v>767</v>
      </c>
      <c r="F710" s="233"/>
      <c r="G710" s="233"/>
      <c r="H710" s="233"/>
      <c r="I710" s="233"/>
      <c r="J710" s="233"/>
      <c r="K710" s="233"/>
      <c r="L710" s="233"/>
      <c r="M710" s="233"/>
      <c r="N710" s="233"/>
      <c r="O710" s="233"/>
      <c r="P710" s="233"/>
      <c r="Q710" s="233"/>
      <c r="R710" s="230" t="str">
        <f t="shared" si="363"/>
        <v/>
      </c>
      <c r="X710" s="392" t="str">
        <f t="shared" ref="X710" si="370">CONCATENATE(C707,"_",E710)</f>
        <v>Abgänge_… davon Einspeisezählpunkte</v>
      </c>
    </row>
    <row r="711" spans="1:24" x14ac:dyDescent="0.2">
      <c r="A711" s="439"/>
      <c r="B711" s="442" t="str">
        <f>IF(A711&lt;&gt;"",IFERROR(VLOOKUP(A711,L!$J$11:$K$260,2,FALSE),"Eingabeart wurde geändert"),"")</f>
        <v/>
      </c>
      <c r="C711" s="445" t="s">
        <v>764</v>
      </c>
      <c r="D711" s="445" t="s">
        <v>282</v>
      </c>
      <c r="E711" s="189" t="s">
        <v>766</v>
      </c>
      <c r="F711" s="232"/>
      <c r="G711" s="232"/>
      <c r="H711" s="232"/>
      <c r="I711" s="232"/>
      <c r="J711" s="232"/>
      <c r="K711" s="232"/>
      <c r="L711" s="232"/>
      <c r="M711" s="232"/>
      <c r="N711" s="232"/>
      <c r="O711" s="232"/>
      <c r="P711" s="232"/>
      <c r="Q711" s="232"/>
      <c r="R711" s="190" t="str">
        <f>IF(SUM(F711:Q711)&gt;0,SUM(F711:Q711),"")</f>
        <v/>
      </c>
      <c r="X711" s="392" t="str">
        <f t="shared" ref="X711" si="371">CONCATENATE(C711,"_",E711)</f>
        <v>Zugänge_insgesamt</v>
      </c>
    </row>
    <row r="712" spans="1:24" x14ac:dyDescent="0.2">
      <c r="A712" s="440"/>
      <c r="B712" s="443"/>
      <c r="C712" s="446"/>
      <c r="D712" s="448"/>
      <c r="E712" s="389" t="s">
        <v>767</v>
      </c>
      <c r="F712" s="237"/>
      <c r="G712" s="237"/>
      <c r="H712" s="237"/>
      <c r="I712" s="237"/>
      <c r="J712" s="237"/>
      <c r="K712" s="237"/>
      <c r="L712" s="237"/>
      <c r="M712" s="237"/>
      <c r="N712" s="237"/>
      <c r="O712" s="237"/>
      <c r="P712" s="237"/>
      <c r="Q712" s="237"/>
      <c r="R712" s="238" t="str">
        <f t="shared" ref="R712:R718" si="372">IF(SUM(F712:Q712)&gt;0,SUM(F712:Q712),"")</f>
        <v/>
      </c>
      <c r="X712" s="392" t="str">
        <f t="shared" ref="X712" si="373">CONCATENATE(C711,"_",E712)</f>
        <v>Zugänge_… davon Einspeisezählpunkte</v>
      </c>
    </row>
    <row r="713" spans="1:24" x14ac:dyDescent="0.2">
      <c r="A713" s="440"/>
      <c r="B713" s="443"/>
      <c r="C713" s="446"/>
      <c r="D713" s="445" t="s">
        <v>512</v>
      </c>
      <c r="E713" s="189" t="s">
        <v>766</v>
      </c>
      <c r="F713" s="237"/>
      <c r="G713" s="237"/>
      <c r="H713" s="237"/>
      <c r="I713" s="237"/>
      <c r="J713" s="237"/>
      <c r="K713" s="237"/>
      <c r="L713" s="237"/>
      <c r="M713" s="237"/>
      <c r="N713" s="237"/>
      <c r="O713" s="237"/>
      <c r="P713" s="237"/>
      <c r="Q713" s="237"/>
      <c r="R713" s="238" t="str">
        <f t="shared" si="372"/>
        <v/>
      </c>
      <c r="X713" s="392" t="str">
        <f t="shared" ref="X713" si="374">CONCATENATE(C711,"_",E713)</f>
        <v>Zugänge_insgesamt</v>
      </c>
    </row>
    <row r="714" spans="1:24" x14ac:dyDescent="0.2">
      <c r="A714" s="440"/>
      <c r="B714" s="443"/>
      <c r="C714" s="447"/>
      <c r="D714" s="449"/>
      <c r="E714" s="389" t="s">
        <v>767</v>
      </c>
      <c r="F714" s="237"/>
      <c r="G714" s="237"/>
      <c r="H714" s="237"/>
      <c r="I714" s="237"/>
      <c r="J714" s="237"/>
      <c r="K714" s="237"/>
      <c r="L714" s="237"/>
      <c r="M714" s="237"/>
      <c r="N714" s="237"/>
      <c r="O714" s="237"/>
      <c r="P714" s="237"/>
      <c r="Q714" s="237"/>
      <c r="R714" s="238" t="str">
        <f t="shared" si="372"/>
        <v/>
      </c>
      <c r="X714" s="392" t="str">
        <f t="shared" ref="X714" si="375">CONCATENATE(C711,"_",E714)</f>
        <v>Zugänge_… davon Einspeisezählpunkte</v>
      </c>
    </row>
    <row r="715" spans="1:24" x14ac:dyDescent="0.2">
      <c r="A715" s="440"/>
      <c r="B715" s="443"/>
      <c r="C715" s="445" t="s">
        <v>765</v>
      </c>
      <c r="D715" s="445" t="s">
        <v>282</v>
      </c>
      <c r="E715" s="189" t="s">
        <v>766</v>
      </c>
      <c r="F715" s="237"/>
      <c r="G715" s="237"/>
      <c r="H715" s="237"/>
      <c r="I715" s="237"/>
      <c r="J715" s="237"/>
      <c r="K715" s="237"/>
      <c r="L715" s="237"/>
      <c r="M715" s="237"/>
      <c r="N715" s="237"/>
      <c r="O715" s="237"/>
      <c r="P715" s="237"/>
      <c r="Q715" s="237"/>
      <c r="R715" s="238" t="str">
        <f t="shared" si="372"/>
        <v/>
      </c>
      <c r="X715" s="392" t="str">
        <f t="shared" ref="X715" si="376">CONCATENATE(C715,"_",E715)</f>
        <v>Abgänge_insgesamt</v>
      </c>
    </row>
    <row r="716" spans="1:24" x14ac:dyDescent="0.2">
      <c r="A716" s="440"/>
      <c r="B716" s="443"/>
      <c r="C716" s="446"/>
      <c r="D716" s="448"/>
      <c r="E716" s="389" t="s">
        <v>767</v>
      </c>
      <c r="F716" s="237"/>
      <c r="G716" s="237"/>
      <c r="H716" s="237"/>
      <c r="I716" s="237"/>
      <c r="J716" s="237"/>
      <c r="K716" s="237"/>
      <c r="L716" s="237"/>
      <c r="M716" s="237"/>
      <c r="N716" s="237"/>
      <c r="O716" s="237"/>
      <c r="P716" s="237"/>
      <c r="Q716" s="237"/>
      <c r="R716" s="238" t="str">
        <f t="shared" si="372"/>
        <v/>
      </c>
      <c r="X716" s="392" t="str">
        <f t="shared" ref="X716" si="377">CONCATENATE(C715,"_",E716)</f>
        <v>Abgänge_… davon Einspeisezählpunkte</v>
      </c>
    </row>
    <row r="717" spans="1:24" x14ac:dyDescent="0.2">
      <c r="A717" s="440"/>
      <c r="B717" s="443"/>
      <c r="C717" s="446"/>
      <c r="D717" s="445" t="s">
        <v>512</v>
      </c>
      <c r="E717" s="189" t="s">
        <v>766</v>
      </c>
      <c r="F717" s="235"/>
      <c r="G717" s="235"/>
      <c r="H717" s="235"/>
      <c r="I717" s="235"/>
      <c r="J717" s="235"/>
      <c r="K717" s="235"/>
      <c r="L717" s="235"/>
      <c r="M717" s="235"/>
      <c r="N717" s="235"/>
      <c r="O717" s="235"/>
      <c r="P717" s="235"/>
      <c r="Q717" s="235"/>
      <c r="R717" s="236" t="str">
        <f t="shared" si="372"/>
        <v/>
      </c>
      <c r="X717" s="392" t="str">
        <f t="shared" ref="X717" si="378">CONCATENATE(C715,"_",E717)</f>
        <v>Abgänge_insgesamt</v>
      </c>
    </row>
    <row r="718" spans="1:24" x14ac:dyDescent="0.2">
      <c r="A718" s="441"/>
      <c r="B718" s="444"/>
      <c r="C718" s="448"/>
      <c r="D718" s="450"/>
      <c r="E718" s="191" t="s">
        <v>767</v>
      </c>
      <c r="F718" s="233"/>
      <c r="G718" s="233"/>
      <c r="H718" s="233"/>
      <c r="I718" s="233"/>
      <c r="J718" s="233"/>
      <c r="K718" s="233"/>
      <c r="L718" s="233"/>
      <c r="M718" s="233"/>
      <c r="N718" s="233"/>
      <c r="O718" s="233"/>
      <c r="P718" s="233"/>
      <c r="Q718" s="233"/>
      <c r="R718" s="230" t="str">
        <f t="shared" si="372"/>
        <v/>
      </c>
      <c r="X718" s="392" t="str">
        <f t="shared" ref="X718" si="379">CONCATENATE(C715,"_",E718)</f>
        <v>Abgänge_… davon Einspeisezählpunkte</v>
      </c>
    </row>
    <row r="719" spans="1:24" x14ac:dyDescent="0.2">
      <c r="A719" s="439"/>
      <c r="B719" s="442" t="str">
        <f>IF(A719&lt;&gt;"",IFERROR(VLOOKUP(A719,L!$J$11:$K$260,2,FALSE),"Eingabeart wurde geändert"),"")</f>
        <v/>
      </c>
      <c r="C719" s="445" t="s">
        <v>764</v>
      </c>
      <c r="D719" s="445" t="s">
        <v>282</v>
      </c>
      <c r="E719" s="189" t="s">
        <v>766</v>
      </c>
      <c r="F719" s="232"/>
      <c r="G719" s="232"/>
      <c r="H719" s="232"/>
      <c r="I719" s="232"/>
      <c r="J719" s="232"/>
      <c r="K719" s="232"/>
      <c r="L719" s="232"/>
      <c r="M719" s="232"/>
      <c r="N719" s="232"/>
      <c r="O719" s="232"/>
      <c r="P719" s="232"/>
      <c r="Q719" s="232"/>
      <c r="R719" s="190" t="str">
        <f>IF(SUM(F719:Q719)&gt;0,SUM(F719:Q719),"")</f>
        <v/>
      </c>
      <c r="X719" s="392" t="str">
        <f t="shared" ref="X719" si="380">CONCATENATE(C719,"_",E719)</f>
        <v>Zugänge_insgesamt</v>
      </c>
    </row>
    <row r="720" spans="1:24" x14ac:dyDescent="0.2">
      <c r="A720" s="440"/>
      <c r="B720" s="443"/>
      <c r="C720" s="446"/>
      <c r="D720" s="448"/>
      <c r="E720" s="389" t="s">
        <v>767</v>
      </c>
      <c r="F720" s="237"/>
      <c r="G720" s="237"/>
      <c r="H720" s="237"/>
      <c r="I720" s="237"/>
      <c r="J720" s="237"/>
      <c r="K720" s="237"/>
      <c r="L720" s="237"/>
      <c r="M720" s="237"/>
      <c r="N720" s="237"/>
      <c r="O720" s="237"/>
      <c r="P720" s="237"/>
      <c r="Q720" s="237"/>
      <c r="R720" s="238" t="str">
        <f t="shared" ref="R720:R726" si="381">IF(SUM(F720:Q720)&gt;0,SUM(F720:Q720),"")</f>
        <v/>
      </c>
      <c r="X720" s="392" t="str">
        <f t="shared" ref="X720" si="382">CONCATENATE(C719,"_",E720)</f>
        <v>Zugänge_… davon Einspeisezählpunkte</v>
      </c>
    </row>
    <row r="721" spans="1:24" x14ac:dyDescent="0.2">
      <c r="A721" s="440"/>
      <c r="B721" s="443"/>
      <c r="C721" s="446"/>
      <c r="D721" s="445" t="s">
        <v>512</v>
      </c>
      <c r="E721" s="189" t="s">
        <v>766</v>
      </c>
      <c r="F721" s="237"/>
      <c r="G721" s="237"/>
      <c r="H721" s="237"/>
      <c r="I721" s="237"/>
      <c r="J721" s="237"/>
      <c r="K721" s="237"/>
      <c r="L721" s="237"/>
      <c r="M721" s="237"/>
      <c r="N721" s="237"/>
      <c r="O721" s="237"/>
      <c r="P721" s="237"/>
      <c r="Q721" s="237"/>
      <c r="R721" s="238" t="str">
        <f t="shared" si="381"/>
        <v/>
      </c>
      <c r="X721" s="392" t="str">
        <f t="shared" ref="X721" si="383">CONCATENATE(C719,"_",E721)</f>
        <v>Zugänge_insgesamt</v>
      </c>
    </row>
    <row r="722" spans="1:24" x14ac:dyDescent="0.2">
      <c r="A722" s="440"/>
      <c r="B722" s="443"/>
      <c r="C722" s="447"/>
      <c r="D722" s="449"/>
      <c r="E722" s="389" t="s">
        <v>767</v>
      </c>
      <c r="F722" s="237"/>
      <c r="G722" s="237"/>
      <c r="H722" s="237"/>
      <c r="I722" s="237"/>
      <c r="J722" s="237"/>
      <c r="K722" s="237"/>
      <c r="L722" s="237"/>
      <c r="M722" s="237"/>
      <c r="N722" s="237"/>
      <c r="O722" s="237"/>
      <c r="P722" s="237"/>
      <c r="Q722" s="237"/>
      <c r="R722" s="238" t="str">
        <f t="shared" si="381"/>
        <v/>
      </c>
      <c r="X722" s="392" t="str">
        <f t="shared" ref="X722" si="384">CONCATENATE(C719,"_",E722)</f>
        <v>Zugänge_… davon Einspeisezählpunkte</v>
      </c>
    </row>
    <row r="723" spans="1:24" x14ac:dyDescent="0.2">
      <c r="A723" s="440"/>
      <c r="B723" s="443"/>
      <c r="C723" s="445" t="s">
        <v>765</v>
      </c>
      <c r="D723" s="445" t="s">
        <v>282</v>
      </c>
      <c r="E723" s="189" t="s">
        <v>766</v>
      </c>
      <c r="F723" s="237"/>
      <c r="G723" s="237"/>
      <c r="H723" s="237"/>
      <c r="I723" s="237"/>
      <c r="J723" s="237"/>
      <c r="K723" s="237"/>
      <c r="L723" s="237"/>
      <c r="M723" s="237"/>
      <c r="N723" s="237"/>
      <c r="O723" s="237"/>
      <c r="P723" s="237"/>
      <c r="Q723" s="237"/>
      <c r="R723" s="238" t="str">
        <f t="shared" si="381"/>
        <v/>
      </c>
      <c r="X723" s="392" t="str">
        <f t="shared" ref="X723" si="385">CONCATENATE(C723,"_",E723)</f>
        <v>Abgänge_insgesamt</v>
      </c>
    </row>
    <row r="724" spans="1:24" x14ac:dyDescent="0.2">
      <c r="A724" s="440"/>
      <c r="B724" s="443"/>
      <c r="C724" s="446"/>
      <c r="D724" s="448"/>
      <c r="E724" s="389" t="s">
        <v>767</v>
      </c>
      <c r="F724" s="237"/>
      <c r="G724" s="237"/>
      <c r="H724" s="237"/>
      <c r="I724" s="237"/>
      <c r="J724" s="237"/>
      <c r="K724" s="237"/>
      <c r="L724" s="237"/>
      <c r="M724" s="237"/>
      <c r="N724" s="237"/>
      <c r="O724" s="237"/>
      <c r="P724" s="237"/>
      <c r="Q724" s="237"/>
      <c r="R724" s="238" t="str">
        <f t="shared" si="381"/>
        <v/>
      </c>
      <c r="X724" s="392" t="str">
        <f t="shared" ref="X724" si="386">CONCATENATE(C723,"_",E724)</f>
        <v>Abgänge_… davon Einspeisezählpunkte</v>
      </c>
    </row>
    <row r="725" spans="1:24" x14ac:dyDescent="0.2">
      <c r="A725" s="440"/>
      <c r="B725" s="443"/>
      <c r="C725" s="446"/>
      <c r="D725" s="445" t="s">
        <v>512</v>
      </c>
      <c r="E725" s="189" t="s">
        <v>766</v>
      </c>
      <c r="F725" s="235"/>
      <c r="G725" s="235"/>
      <c r="H725" s="235"/>
      <c r="I725" s="235"/>
      <c r="J725" s="235"/>
      <c r="K725" s="235"/>
      <c r="L725" s="235"/>
      <c r="M725" s="235"/>
      <c r="N725" s="235"/>
      <c r="O725" s="235"/>
      <c r="P725" s="235"/>
      <c r="Q725" s="235"/>
      <c r="R725" s="236" t="str">
        <f t="shared" si="381"/>
        <v/>
      </c>
      <c r="X725" s="392" t="str">
        <f t="shared" ref="X725" si="387">CONCATENATE(C723,"_",E725)</f>
        <v>Abgänge_insgesamt</v>
      </c>
    </row>
    <row r="726" spans="1:24" x14ac:dyDescent="0.2">
      <c r="A726" s="441"/>
      <c r="B726" s="444"/>
      <c r="C726" s="448"/>
      <c r="D726" s="450"/>
      <c r="E726" s="191" t="s">
        <v>767</v>
      </c>
      <c r="F726" s="233"/>
      <c r="G726" s="233"/>
      <c r="H726" s="233"/>
      <c r="I726" s="233"/>
      <c r="J726" s="233"/>
      <c r="K726" s="233"/>
      <c r="L726" s="233"/>
      <c r="M726" s="233"/>
      <c r="N726" s="233"/>
      <c r="O726" s="233"/>
      <c r="P726" s="233"/>
      <c r="Q726" s="233"/>
      <c r="R726" s="230" t="str">
        <f t="shared" si="381"/>
        <v/>
      </c>
      <c r="X726" s="392" t="str">
        <f t="shared" ref="X726" si="388">CONCATENATE(C723,"_",E726)</f>
        <v>Abgänge_… davon Einspeisezählpunkte</v>
      </c>
    </row>
    <row r="727" spans="1:24" x14ac:dyDescent="0.2">
      <c r="A727" s="439"/>
      <c r="B727" s="442" t="str">
        <f>IF(A727&lt;&gt;"",IFERROR(VLOOKUP(A727,L!$J$11:$K$260,2,FALSE),"Eingabeart wurde geändert"),"")</f>
        <v/>
      </c>
      <c r="C727" s="445" t="s">
        <v>764</v>
      </c>
      <c r="D727" s="445" t="s">
        <v>282</v>
      </c>
      <c r="E727" s="189" t="s">
        <v>766</v>
      </c>
      <c r="F727" s="232"/>
      <c r="G727" s="232"/>
      <c r="H727" s="232"/>
      <c r="I727" s="232"/>
      <c r="J727" s="232"/>
      <c r="K727" s="232"/>
      <c r="L727" s="232"/>
      <c r="M727" s="232"/>
      <c r="N727" s="232"/>
      <c r="O727" s="232"/>
      <c r="P727" s="232"/>
      <c r="Q727" s="232"/>
      <c r="R727" s="190" t="str">
        <f>IF(SUM(F727:Q727)&gt;0,SUM(F727:Q727),"")</f>
        <v/>
      </c>
      <c r="X727" s="392" t="str">
        <f t="shared" ref="X727" si="389">CONCATENATE(C727,"_",E727)</f>
        <v>Zugänge_insgesamt</v>
      </c>
    </row>
    <row r="728" spans="1:24" x14ac:dyDescent="0.2">
      <c r="A728" s="440"/>
      <c r="B728" s="443"/>
      <c r="C728" s="446"/>
      <c r="D728" s="448"/>
      <c r="E728" s="389" t="s">
        <v>767</v>
      </c>
      <c r="F728" s="237"/>
      <c r="G728" s="237"/>
      <c r="H728" s="237"/>
      <c r="I728" s="237"/>
      <c r="J728" s="237"/>
      <c r="K728" s="237"/>
      <c r="L728" s="237"/>
      <c r="M728" s="237"/>
      <c r="N728" s="237"/>
      <c r="O728" s="237"/>
      <c r="P728" s="237"/>
      <c r="Q728" s="237"/>
      <c r="R728" s="238" t="str">
        <f t="shared" ref="R728:R734" si="390">IF(SUM(F728:Q728)&gt;0,SUM(F728:Q728),"")</f>
        <v/>
      </c>
      <c r="X728" s="392" t="str">
        <f t="shared" ref="X728" si="391">CONCATENATE(C727,"_",E728)</f>
        <v>Zugänge_… davon Einspeisezählpunkte</v>
      </c>
    </row>
    <row r="729" spans="1:24" x14ac:dyDescent="0.2">
      <c r="A729" s="440"/>
      <c r="B729" s="443"/>
      <c r="C729" s="446"/>
      <c r="D729" s="445" t="s">
        <v>512</v>
      </c>
      <c r="E729" s="189" t="s">
        <v>766</v>
      </c>
      <c r="F729" s="237"/>
      <c r="G729" s="237"/>
      <c r="H729" s="237"/>
      <c r="I729" s="237"/>
      <c r="J729" s="237"/>
      <c r="K729" s="237"/>
      <c r="L729" s="237"/>
      <c r="M729" s="237"/>
      <c r="N729" s="237"/>
      <c r="O729" s="237"/>
      <c r="P729" s="237"/>
      <c r="Q729" s="237"/>
      <c r="R729" s="238" t="str">
        <f t="shared" si="390"/>
        <v/>
      </c>
      <c r="X729" s="392" t="str">
        <f t="shared" ref="X729" si="392">CONCATENATE(C727,"_",E729)</f>
        <v>Zugänge_insgesamt</v>
      </c>
    </row>
    <row r="730" spans="1:24" x14ac:dyDescent="0.2">
      <c r="A730" s="440"/>
      <c r="B730" s="443"/>
      <c r="C730" s="447"/>
      <c r="D730" s="449"/>
      <c r="E730" s="389" t="s">
        <v>767</v>
      </c>
      <c r="F730" s="237"/>
      <c r="G730" s="237"/>
      <c r="H730" s="237"/>
      <c r="I730" s="237"/>
      <c r="J730" s="237"/>
      <c r="K730" s="237"/>
      <c r="L730" s="237"/>
      <c r="M730" s="237"/>
      <c r="N730" s="237"/>
      <c r="O730" s="237"/>
      <c r="P730" s="237"/>
      <c r="Q730" s="237"/>
      <c r="R730" s="238" t="str">
        <f t="shared" si="390"/>
        <v/>
      </c>
      <c r="X730" s="392" t="str">
        <f t="shared" ref="X730" si="393">CONCATENATE(C727,"_",E730)</f>
        <v>Zugänge_… davon Einspeisezählpunkte</v>
      </c>
    </row>
    <row r="731" spans="1:24" x14ac:dyDescent="0.2">
      <c r="A731" s="440"/>
      <c r="B731" s="443"/>
      <c r="C731" s="445" t="s">
        <v>765</v>
      </c>
      <c r="D731" s="445" t="s">
        <v>282</v>
      </c>
      <c r="E731" s="189" t="s">
        <v>766</v>
      </c>
      <c r="F731" s="237"/>
      <c r="G731" s="237"/>
      <c r="H731" s="237"/>
      <c r="I731" s="237"/>
      <c r="J731" s="237"/>
      <c r="K731" s="237"/>
      <c r="L731" s="237"/>
      <c r="M731" s="237"/>
      <c r="N731" s="237"/>
      <c r="O731" s="237"/>
      <c r="P731" s="237"/>
      <c r="Q731" s="237"/>
      <c r="R731" s="238" t="str">
        <f t="shared" si="390"/>
        <v/>
      </c>
      <c r="X731" s="392" t="str">
        <f t="shared" ref="X731" si="394">CONCATENATE(C731,"_",E731)</f>
        <v>Abgänge_insgesamt</v>
      </c>
    </row>
    <row r="732" spans="1:24" x14ac:dyDescent="0.2">
      <c r="A732" s="440"/>
      <c r="B732" s="443"/>
      <c r="C732" s="446"/>
      <c r="D732" s="448"/>
      <c r="E732" s="389" t="s">
        <v>767</v>
      </c>
      <c r="F732" s="237"/>
      <c r="G732" s="237"/>
      <c r="H732" s="237"/>
      <c r="I732" s="237"/>
      <c r="J732" s="237"/>
      <c r="K732" s="237"/>
      <c r="L732" s="237"/>
      <c r="M732" s="237"/>
      <c r="N732" s="237"/>
      <c r="O732" s="237"/>
      <c r="P732" s="237"/>
      <c r="Q732" s="237"/>
      <c r="R732" s="238" t="str">
        <f t="shared" si="390"/>
        <v/>
      </c>
      <c r="X732" s="392" t="str">
        <f t="shared" ref="X732" si="395">CONCATENATE(C731,"_",E732)</f>
        <v>Abgänge_… davon Einspeisezählpunkte</v>
      </c>
    </row>
    <row r="733" spans="1:24" x14ac:dyDescent="0.2">
      <c r="A733" s="440"/>
      <c r="B733" s="443"/>
      <c r="C733" s="446"/>
      <c r="D733" s="445" t="s">
        <v>512</v>
      </c>
      <c r="E733" s="189" t="s">
        <v>766</v>
      </c>
      <c r="F733" s="235"/>
      <c r="G733" s="235"/>
      <c r="H733" s="235"/>
      <c r="I733" s="235"/>
      <c r="J733" s="235"/>
      <c r="K733" s="235"/>
      <c r="L733" s="235"/>
      <c r="M733" s="235"/>
      <c r="N733" s="235"/>
      <c r="O733" s="235"/>
      <c r="P733" s="235"/>
      <c r="Q733" s="235"/>
      <c r="R733" s="236" t="str">
        <f t="shared" si="390"/>
        <v/>
      </c>
      <c r="X733" s="392" t="str">
        <f t="shared" ref="X733" si="396">CONCATENATE(C731,"_",E733)</f>
        <v>Abgänge_insgesamt</v>
      </c>
    </row>
    <row r="734" spans="1:24" x14ac:dyDescent="0.2">
      <c r="A734" s="441"/>
      <c r="B734" s="444"/>
      <c r="C734" s="448"/>
      <c r="D734" s="450"/>
      <c r="E734" s="191" t="s">
        <v>767</v>
      </c>
      <c r="F734" s="233"/>
      <c r="G734" s="233"/>
      <c r="H734" s="233"/>
      <c r="I734" s="233"/>
      <c r="J734" s="233"/>
      <c r="K734" s="233"/>
      <c r="L734" s="233"/>
      <c r="M734" s="233"/>
      <c r="N734" s="233"/>
      <c r="O734" s="233"/>
      <c r="P734" s="233"/>
      <c r="Q734" s="233"/>
      <c r="R734" s="230" t="str">
        <f t="shared" si="390"/>
        <v/>
      </c>
      <c r="X734" s="392" t="str">
        <f t="shared" ref="X734" si="397">CONCATENATE(C731,"_",E734)</f>
        <v>Abgänge_… davon Einspeisezählpunkte</v>
      </c>
    </row>
    <row r="735" spans="1:24" x14ac:dyDescent="0.2">
      <c r="A735" s="439"/>
      <c r="B735" s="442" t="str">
        <f>IF(A735&lt;&gt;"",IFERROR(VLOOKUP(A735,L!$J$11:$K$260,2,FALSE),"Eingabeart wurde geändert"),"")</f>
        <v/>
      </c>
      <c r="C735" s="445" t="s">
        <v>764</v>
      </c>
      <c r="D735" s="445" t="s">
        <v>282</v>
      </c>
      <c r="E735" s="189" t="s">
        <v>766</v>
      </c>
      <c r="F735" s="232"/>
      <c r="G735" s="232"/>
      <c r="H735" s="232"/>
      <c r="I735" s="232"/>
      <c r="J735" s="232"/>
      <c r="K735" s="232"/>
      <c r="L735" s="232"/>
      <c r="M735" s="232"/>
      <c r="N735" s="232"/>
      <c r="O735" s="232"/>
      <c r="P735" s="232"/>
      <c r="Q735" s="232"/>
      <c r="R735" s="190" t="str">
        <f>IF(SUM(F735:Q735)&gt;0,SUM(F735:Q735),"")</f>
        <v/>
      </c>
      <c r="X735" s="392" t="str">
        <f t="shared" ref="X735" si="398">CONCATENATE(C735,"_",E735)</f>
        <v>Zugänge_insgesamt</v>
      </c>
    </row>
    <row r="736" spans="1:24" x14ac:dyDescent="0.2">
      <c r="A736" s="440"/>
      <c r="B736" s="443"/>
      <c r="C736" s="446"/>
      <c r="D736" s="448"/>
      <c r="E736" s="389" t="s">
        <v>767</v>
      </c>
      <c r="F736" s="237"/>
      <c r="G736" s="237"/>
      <c r="H736" s="237"/>
      <c r="I736" s="237"/>
      <c r="J736" s="237"/>
      <c r="K736" s="237"/>
      <c r="L736" s="237"/>
      <c r="M736" s="237"/>
      <c r="N736" s="237"/>
      <c r="O736" s="237"/>
      <c r="P736" s="237"/>
      <c r="Q736" s="237"/>
      <c r="R736" s="238" t="str">
        <f t="shared" ref="R736:R742" si="399">IF(SUM(F736:Q736)&gt;0,SUM(F736:Q736),"")</f>
        <v/>
      </c>
      <c r="X736" s="392" t="str">
        <f t="shared" ref="X736" si="400">CONCATENATE(C735,"_",E736)</f>
        <v>Zugänge_… davon Einspeisezählpunkte</v>
      </c>
    </row>
    <row r="737" spans="1:24" x14ac:dyDescent="0.2">
      <c r="A737" s="440"/>
      <c r="B737" s="443"/>
      <c r="C737" s="446"/>
      <c r="D737" s="445" t="s">
        <v>512</v>
      </c>
      <c r="E737" s="189" t="s">
        <v>766</v>
      </c>
      <c r="F737" s="237"/>
      <c r="G737" s="237"/>
      <c r="H737" s="237"/>
      <c r="I737" s="237"/>
      <c r="J737" s="237"/>
      <c r="K737" s="237"/>
      <c r="L737" s="237"/>
      <c r="M737" s="237"/>
      <c r="N737" s="237"/>
      <c r="O737" s="237"/>
      <c r="P737" s="237"/>
      <c r="Q737" s="237"/>
      <c r="R737" s="238" t="str">
        <f t="shared" si="399"/>
        <v/>
      </c>
      <c r="X737" s="392" t="str">
        <f t="shared" ref="X737" si="401">CONCATENATE(C735,"_",E737)</f>
        <v>Zugänge_insgesamt</v>
      </c>
    </row>
    <row r="738" spans="1:24" x14ac:dyDescent="0.2">
      <c r="A738" s="440"/>
      <c r="B738" s="443"/>
      <c r="C738" s="447"/>
      <c r="D738" s="449"/>
      <c r="E738" s="389" t="s">
        <v>767</v>
      </c>
      <c r="F738" s="237"/>
      <c r="G738" s="237"/>
      <c r="H738" s="237"/>
      <c r="I738" s="237"/>
      <c r="J738" s="237"/>
      <c r="K738" s="237"/>
      <c r="L738" s="237"/>
      <c r="M738" s="237"/>
      <c r="N738" s="237"/>
      <c r="O738" s="237"/>
      <c r="P738" s="237"/>
      <c r="Q738" s="237"/>
      <c r="R738" s="238" t="str">
        <f t="shared" si="399"/>
        <v/>
      </c>
      <c r="X738" s="392" t="str">
        <f t="shared" ref="X738" si="402">CONCATENATE(C735,"_",E738)</f>
        <v>Zugänge_… davon Einspeisezählpunkte</v>
      </c>
    </row>
    <row r="739" spans="1:24" x14ac:dyDescent="0.2">
      <c r="A739" s="440"/>
      <c r="B739" s="443"/>
      <c r="C739" s="445" t="s">
        <v>765</v>
      </c>
      <c r="D739" s="445" t="s">
        <v>282</v>
      </c>
      <c r="E739" s="189" t="s">
        <v>766</v>
      </c>
      <c r="F739" s="237"/>
      <c r="G739" s="237"/>
      <c r="H739" s="237"/>
      <c r="I739" s="237"/>
      <c r="J739" s="237"/>
      <c r="K739" s="237"/>
      <c r="L739" s="237"/>
      <c r="M739" s="237"/>
      <c r="N739" s="237"/>
      <c r="O739" s="237"/>
      <c r="P739" s="237"/>
      <c r="Q739" s="237"/>
      <c r="R739" s="238" t="str">
        <f t="shared" si="399"/>
        <v/>
      </c>
      <c r="X739" s="392" t="str">
        <f t="shared" ref="X739" si="403">CONCATENATE(C739,"_",E739)</f>
        <v>Abgänge_insgesamt</v>
      </c>
    </row>
    <row r="740" spans="1:24" x14ac:dyDescent="0.2">
      <c r="A740" s="440"/>
      <c r="B740" s="443"/>
      <c r="C740" s="446"/>
      <c r="D740" s="448"/>
      <c r="E740" s="389" t="s">
        <v>767</v>
      </c>
      <c r="F740" s="237"/>
      <c r="G740" s="237"/>
      <c r="H740" s="237"/>
      <c r="I740" s="237"/>
      <c r="J740" s="237"/>
      <c r="K740" s="237"/>
      <c r="L740" s="237"/>
      <c r="M740" s="237"/>
      <c r="N740" s="237"/>
      <c r="O740" s="237"/>
      <c r="P740" s="237"/>
      <c r="Q740" s="237"/>
      <c r="R740" s="238" t="str">
        <f t="shared" si="399"/>
        <v/>
      </c>
      <c r="X740" s="392" t="str">
        <f t="shared" ref="X740" si="404">CONCATENATE(C739,"_",E740)</f>
        <v>Abgänge_… davon Einspeisezählpunkte</v>
      </c>
    </row>
    <row r="741" spans="1:24" x14ac:dyDescent="0.2">
      <c r="A741" s="440"/>
      <c r="B741" s="443"/>
      <c r="C741" s="446"/>
      <c r="D741" s="445" t="s">
        <v>512</v>
      </c>
      <c r="E741" s="189" t="s">
        <v>766</v>
      </c>
      <c r="F741" s="235"/>
      <c r="G741" s="235"/>
      <c r="H741" s="235"/>
      <c r="I741" s="235"/>
      <c r="J741" s="235"/>
      <c r="K741" s="235"/>
      <c r="L741" s="235"/>
      <c r="M741" s="235"/>
      <c r="N741" s="235"/>
      <c r="O741" s="235"/>
      <c r="P741" s="235"/>
      <c r="Q741" s="235"/>
      <c r="R741" s="236" t="str">
        <f t="shared" si="399"/>
        <v/>
      </c>
      <c r="X741" s="392" t="str">
        <f t="shared" ref="X741" si="405">CONCATENATE(C739,"_",E741)</f>
        <v>Abgänge_insgesamt</v>
      </c>
    </row>
    <row r="742" spans="1:24" x14ac:dyDescent="0.2">
      <c r="A742" s="441"/>
      <c r="B742" s="444"/>
      <c r="C742" s="448"/>
      <c r="D742" s="450"/>
      <c r="E742" s="191" t="s">
        <v>767</v>
      </c>
      <c r="F742" s="233"/>
      <c r="G742" s="233"/>
      <c r="H742" s="233"/>
      <c r="I742" s="233"/>
      <c r="J742" s="233"/>
      <c r="K742" s="233"/>
      <c r="L742" s="233"/>
      <c r="M742" s="233"/>
      <c r="N742" s="233"/>
      <c r="O742" s="233"/>
      <c r="P742" s="233"/>
      <c r="Q742" s="233"/>
      <c r="R742" s="230" t="str">
        <f t="shared" si="399"/>
        <v/>
      </c>
      <c r="X742" s="392" t="str">
        <f t="shared" ref="X742" si="406">CONCATENATE(C739,"_",E742)</f>
        <v>Abgänge_… davon Einspeisezählpunkte</v>
      </c>
    </row>
    <row r="743" spans="1:24" x14ac:dyDescent="0.2">
      <c r="A743" s="439"/>
      <c r="B743" s="442" t="str">
        <f>IF(A743&lt;&gt;"",IFERROR(VLOOKUP(A743,L!$J$11:$K$260,2,FALSE),"Eingabeart wurde geändert"),"")</f>
        <v/>
      </c>
      <c r="C743" s="445" t="s">
        <v>764</v>
      </c>
      <c r="D743" s="445" t="s">
        <v>282</v>
      </c>
      <c r="E743" s="189" t="s">
        <v>766</v>
      </c>
      <c r="F743" s="232"/>
      <c r="G743" s="232"/>
      <c r="H743" s="232"/>
      <c r="I743" s="232"/>
      <c r="J743" s="232"/>
      <c r="K743" s="232"/>
      <c r="L743" s="232"/>
      <c r="M743" s="232"/>
      <c r="N743" s="232"/>
      <c r="O743" s="232"/>
      <c r="P743" s="232"/>
      <c r="Q743" s="232"/>
      <c r="R743" s="190" t="str">
        <f>IF(SUM(F743:Q743)&gt;0,SUM(F743:Q743),"")</f>
        <v/>
      </c>
      <c r="X743" s="392" t="str">
        <f t="shared" ref="X743" si="407">CONCATENATE(C743,"_",E743)</f>
        <v>Zugänge_insgesamt</v>
      </c>
    </row>
    <row r="744" spans="1:24" x14ac:dyDescent="0.2">
      <c r="A744" s="440"/>
      <c r="B744" s="443"/>
      <c r="C744" s="446"/>
      <c r="D744" s="448"/>
      <c r="E744" s="389" t="s">
        <v>767</v>
      </c>
      <c r="F744" s="237"/>
      <c r="G744" s="237"/>
      <c r="H744" s="237"/>
      <c r="I744" s="237"/>
      <c r="J744" s="237"/>
      <c r="K744" s="237"/>
      <c r="L744" s="237"/>
      <c r="M744" s="237"/>
      <c r="N744" s="237"/>
      <c r="O744" s="237"/>
      <c r="P744" s="237"/>
      <c r="Q744" s="237"/>
      <c r="R744" s="238" t="str">
        <f t="shared" ref="R744:R750" si="408">IF(SUM(F744:Q744)&gt;0,SUM(F744:Q744),"")</f>
        <v/>
      </c>
      <c r="X744" s="392" t="str">
        <f t="shared" ref="X744" si="409">CONCATENATE(C743,"_",E744)</f>
        <v>Zugänge_… davon Einspeisezählpunkte</v>
      </c>
    </row>
    <row r="745" spans="1:24" x14ac:dyDescent="0.2">
      <c r="A745" s="440"/>
      <c r="B745" s="443"/>
      <c r="C745" s="446"/>
      <c r="D745" s="445" t="s">
        <v>512</v>
      </c>
      <c r="E745" s="189" t="s">
        <v>766</v>
      </c>
      <c r="F745" s="237"/>
      <c r="G745" s="237"/>
      <c r="H745" s="237"/>
      <c r="I745" s="237"/>
      <c r="J745" s="237"/>
      <c r="K745" s="237"/>
      <c r="L745" s="237"/>
      <c r="M745" s="237"/>
      <c r="N745" s="237"/>
      <c r="O745" s="237"/>
      <c r="P745" s="237"/>
      <c r="Q745" s="237"/>
      <c r="R745" s="238" t="str">
        <f t="shared" si="408"/>
        <v/>
      </c>
      <c r="X745" s="392" t="str">
        <f t="shared" ref="X745" si="410">CONCATENATE(C743,"_",E745)</f>
        <v>Zugänge_insgesamt</v>
      </c>
    </row>
    <row r="746" spans="1:24" x14ac:dyDescent="0.2">
      <c r="A746" s="440"/>
      <c r="B746" s="443"/>
      <c r="C746" s="447"/>
      <c r="D746" s="449"/>
      <c r="E746" s="389" t="s">
        <v>767</v>
      </c>
      <c r="F746" s="237"/>
      <c r="G746" s="237"/>
      <c r="H746" s="237"/>
      <c r="I746" s="237"/>
      <c r="J746" s="237"/>
      <c r="K746" s="237"/>
      <c r="L746" s="237"/>
      <c r="M746" s="237"/>
      <c r="N746" s="237"/>
      <c r="O746" s="237"/>
      <c r="P746" s="237"/>
      <c r="Q746" s="237"/>
      <c r="R746" s="238" t="str">
        <f t="shared" si="408"/>
        <v/>
      </c>
      <c r="X746" s="392" t="str">
        <f t="shared" ref="X746" si="411">CONCATENATE(C743,"_",E746)</f>
        <v>Zugänge_… davon Einspeisezählpunkte</v>
      </c>
    </row>
    <row r="747" spans="1:24" x14ac:dyDescent="0.2">
      <c r="A747" s="440"/>
      <c r="B747" s="443"/>
      <c r="C747" s="445" t="s">
        <v>765</v>
      </c>
      <c r="D747" s="445" t="s">
        <v>282</v>
      </c>
      <c r="E747" s="189" t="s">
        <v>766</v>
      </c>
      <c r="F747" s="237"/>
      <c r="G747" s="237"/>
      <c r="H747" s="237"/>
      <c r="I747" s="237"/>
      <c r="J747" s="237"/>
      <c r="K747" s="237"/>
      <c r="L747" s="237"/>
      <c r="M747" s="237"/>
      <c r="N747" s="237"/>
      <c r="O747" s="237"/>
      <c r="P747" s="237"/>
      <c r="Q747" s="237"/>
      <c r="R747" s="238" t="str">
        <f t="shared" si="408"/>
        <v/>
      </c>
      <c r="X747" s="392" t="str">
        <f t="shared" ref="X747" si="412">CONCATENATE(C747,"_",E747)</f>
        <v>Abgänge_insgesamt</v>
      </c>
    </row>
    <row r="748" spans="1:24" x14ac:dyDescent="0.2">
      <c r="A748" s="440"/>
      <c r="B748" s="443"/>
      <c r="C748" s="446"/>
      <c r="D748" s="448"/>
      <c r="E748" s="389" t="s">
        <v>767</v>
      </c>
      <c r="F748" s="237"/>
      <c r="G748" s="237"/>
      <c r="H748" s="237"/>
      <c r="I748" s="237"/>
      <c r="J748" s="237"/>
      <c r="K748" s="237"/>
      <c r="L748" s="237"/>
      <c r="M748" s="237"/>
      <c r="N748" s="237"/>
      <c r="O748" s="237"/>
      <c r="P748" s="237"/>
      <c r="Q748" s="237"/>
      <c r="R748" s="238" t="str">
        <f t="shared" si="408"/>
        <v/>
      </c>
      <c r="X748" s="392" t="str">
        <f t="shared" ref="X748" si="413">CONCATENATE(C747,"_",E748)</f>
        <v>Abgänge_… davon Einspeisezählpunkte</v>
      </c>
    </row>
    <row r="749" spans="1:24" x14ac:dyDescent="0.2">
      <c r="A749" s="440"/>
      <c r="B749" s="443"/>
      <c r="C749" s="446"/>
      <c r="D749" s="445" t="s">
        <v>512</v>
      </c>
      <c r="E749" s="189" t="s">
        <v>766</v>
      </c>
      <c r="F749" s="235"/>
      <c r="G749" s="235"/>
      <c r="H749" s="235"/>
      <c r="I749" s="235"/>
      <c r="J749" s="235"/>
      <c r="K749" s="235"/>
      <c r="L749" s="235"/>
      <c r="M749" s="235"/>
      <c r="N749" s="235"/>
      <c r="O749" s="235"/>
      <c r="P749" s="235"/>
      <c r="Q749" s="235"/>
      <c r="R749" s="236" t="str">
        <f t="shared" si="408"/>
        <v/>
      </c>
      <c r="X749" s="392" t="str">
        <f t="shared" ref="X749" si="414">CONCATENATE(C747,"_",E749)</f>
        <v>Abgänge_insgesamt</v>
      </c>
    </row>
    <row r="750" spans="1:24" x14ac:dyDescent="0.2">
      <c r="A750" s="441"/>
      <c r="B750" s="444"/>
      <c r="C750" s="448"/>
      <c r="D750" s="450"/>
      <c r="E750" s="191" t="s">
        <v>767</v>
      </c>
      <c r="F750" s="233"/>
      <c r="G750" s="233"/>
      <c r="H750" s="233"/>
      <c r="I750" s="233"/>
      <c r="J750" s="233"/>
      <c r="K750" s="233"/>
      <c r="L750" s="233"/>
      <c r="M750" s="233"/>
      <c r="N750" s="233"/>
      <c r="O750" s="233"/>
      <c r="P750" s="233"/>
      <c r="Q750" s="233"/>
      <c r="R750" s="230" t="str">
        <f t="shared" si="408"/>
        <v/>
      </c>
      <c r="X750" s="392" t="str">
        <f t="shared" ref="X750" si="415">CONCATENATE(C747,"_",E750)</f>
        <v>Abgänge_… davon Einspeisezählpunkte</v>
      </c>
    </row>
    <row r="751" spans="1:24" x14ac:dyDescent="0.2">
      <c r="A751" s="439"/>
      <c r="B751" s="442" t="str">
        <f>IF(A751&lt;&gt;"",IFERROR(VLOOKUP(A751,L!$J$11:$K$260,2,FALSE),"Eingabeart wurde geändert"),"")</f>
        <v/>
      </c>
      <c r="C751" s="445" t="s">
        <v>764</v>
      </c>
      <c r="D751" s="445" t="s">
        <v>282</v>
      </c>
      <c r="E751" s="189" t="s">
        <v>766</v>
      </c>
      <c r="F751" s="232"/>
      <c r="G751" s="232"/>
      <c r="H751" s="232"/>
      <c r="I751" s="232"/>
      <c r="J751" s="232"/>
      <c r="K751" s="232"/>
      <c r="L751" s="232"/>
      <c r="M751" s="232"/>
      <c r="N751" s="232"/>
      <c r="O751" s="232"/>
      <c r="P751" s="232"/>
      <c r="Q751" s="232"/>
      <c r="R751" s="190" t="str">
        <f>IF(SUM(F751:Q751)&gt;0,SUM(F751:Q751),"")</f>
        <v/>
      </c>
      <c r="X751" s="392" t="str">
        <f t="shared" ref="X751" si="416">CONCATENATE(C751,"_",E751)</f>
        <v>Zugänge_insgesamt</v>
      </c>
    </row>
    <row r="752" spans="1:24" x14ac:dyDescent="0.2">
      <c r="A752" s="440"/>
      <c r="B752" s="443"/>
      <c r="C752" s="446"/>
      <c r="D752" s="448"/>
      <c r="E752" s="389" t="s">
        <v>767</v>
      </c>
      <c r="F752" s="237"/>
      <c r="G752" s="237"/>
      <c r="H752" s="237"/>
      <c r="I752" s="237"/>
      <c r="J752" s="237"/>
      <c r="K752" s="237"/>
      <c r="L752" s="237"/>
      <c r="M752" s="237"/>
      <c r="N752" s="237"/>
      <c r="O752" s="237"/>
      <c r="P752" s="237"/>
      <c r="Q752" s="237"/>
      <c r="R752" s="238" t="str">
        <f t="shared" ref="R752:R758" si="417">IF(SUM(F752:Q752)&gt;0,SUM(F752:Q752),"")</f>
        <v/>
      </c>
      <c r="X752" s="392" t="str">
        <f t="shared" ref="X752" si="418">CONCATENATE(C751,"_",E752)</f>
        <v>Zugänge_… davon Einspeisezählpunkte</v>
      </c>
    </row>
    <row r="753" spans="1:24" x14ac:dyDescent="0.2">
      <c r="A753" s="440"/>
      <c r="B753" s="443"/>
      <c r="C753" s="446"/>
      <c r="D753" s="445" t="s">
        <v>512</v>
      </c>
      <c r="E753" s="189" t="s">
        <v>766</v>
      </c>
      <c r="F753" s="237"/>
      <c r="G753" s="237"/>
      <c r="H753" s="237"/>
      <c r="I753" s="237"/>
      <c r="J753" s="237"/>
      <c r="K753" s="237"/>
      <c r="L753" s="237"/>
      <c r="M753" s="237"/>
      <c r="N753" s="237"/>
      <c r="O753" s="237"/>
      <c r="P753" s="237"/>
      <c r="Q753" s="237"/>
      <c r="R753" s="238" t="str">
        <f t="shared" si="417"/>
        <v/>
      </c>
      <c r="X753" s="392" t="str">
        <f t="shared" ref="X753" si="419">CONCATENATE(C751,"_",E753)</f>
        <v>Zugänge_insgesamt</v>
      </c>
    </row>
    <row r="754" spans="1:24" x14ac:dyDescent="0.2">
      <c r="A754" s="440"/>
      <c r="B754" s="443"/>
      <c r="C754" s="447"/>
      <c r="D754" s="449"/>
      <c r="E754" s="389" t="s">
        <v>767</v>
      </c>
      <c r="F754" s="237"/>
      <c r="G754" s="237"/>
      <c r="H754" s="237"/>
      <c r="I754" s="237"/>
      <c r="J754" s="237"/>
      <c r="K754" s="237"/>
      <c r="L754" s="237"/>
      <c r="M754" s="237"/>
      <c r="N754" s="237"/>
      <c r="O754" s="237"/>
      <c r="P754" s="237"/>
      <c r="Q754" s="237"/>
      <c r="R754" s="238" t="str">
        <f t="shared" si="417"/>
        <v/>
      </c>
      <c r="X754" s="392" t="str">
        <f t="shared" ref="X754" si="420">CONCATENATE(C751,"_",E754)</f>
        <v>Zugänge_… davon Einspeisezählpunkte</v>
      </c>
    </row>
    <row r="755" spans="1:24" x14ac:dyDescent="0.2">
      <c r="A755" s="440"/>
      <c r="B755" s="443"/>
      <c r="C755" s="445" t="s">
        <v>765</v>
      </c>
      <c r="D755" s="445" t="s">
        <v>282</v>
      </c>
      <c r="E755" s="189" t="s">
        <v>766</v>
      </c>
      <c r="F755" s="237"/>
      <c r="G755" s="237"/>
      <c r="H755" s="237"/>
      <c r="I755" s="237"/>
      <c r="J755" s="237"/>
      <c r="K755" s="237"/>
      <c r="L755" s="237"/>
      <c r="M755" s="237"/>
      <c r="N755" s="237"/>
      <c r="O755" s="237"/>
      <c r="P755" s="237"/>
      <c r="Q755" s="237"/>
      <c r="R755" s="238" t="str">
        <f t="shared" si="417"/>
        <v/>
      </c>
      <c r="X755" s="392" t="str">
        <f t="shared" ref="X755" si="421">CONCATENATE(C755,"_",E755)</f>
        <v>Abgänge_insgesamt</v>
      </c>
    </row>
    <row r="756" spans="1:24" x14ac:dyDescent="0.2">
      <c r="A756" s="440"/>
      <c r="B756" s="443"/>
      <c r="C756" s="446"/>
      <c r="D756" s="448"/>
      <c r="E756" s="389" t="s">
        <v>767</v>
      </c>
      <c r="F756" s="237"/>
      <c r="G756" s="237"/>
      <c r="H756" s="237"/>
      <c r="I756" s="237"/>
      <c r="J756" s="237"/>
      <c r="K756" s="237"/>
      <c r="L756" s="237"/>
      <c r="M756" s="237"/>
      <c r="N756" s="237"/>
      <c r="O756" s="237"/>
      <c r="P756" s="237"/>
      <c r="Q756" s="237"/>
      <c r="R756" s="238" t="str">
        <f t="shared" si="417"/>
        <v/>
      </c>
      <c r="X756" s="392" t="str">
        <f t="shared" ref="X756" si="422">CONCATENATE(C755,"_",E756)</f>
        <v>Abgänge_… davon Einspeisezählpunkte</v>
      </c>
    </row>
    <row r="757" spans="1:24" x14ac:dyDescent="0.2">
      <c r="A757" s="440"/>
      <c r="B757" s="443"/>
      <c r="C757" s="446"/>
      <c r="D757" s="445" t="s">
        <v>512</v>
      </c>
      <c r="E757" s="189" t="s">
        <v>766</v>
      </c>
      <c r="F757" s="235"/>
      <c r="G757" s="235"/>
      <c r="H757" s="235"/>
      <c r="I757" s="235"/>
      <c r="J757" s="235"/>
      <c r="K757" s="235"/>
      <c r="L757" s="235"/>
      <c r="M757" s="235"/>
      <c r="N757" s="235"/>
      <c r="O757" s="235"/>
      <c r="P757" s="235"/>
      <c r="Q757" s="235"/>
      <c r="R757" s="236" t="str">
        <f t="shared" si="417"/>
        <v/>
      </c>
      <c r="X757" s="392" t="str">
        <f t="shared" ref="X757" si="423">CONCATENATE(C755,"_",E757)</f>
        <v>Abgänge_insgesamt</v>
      </c>
    </row>
    <row r="758" spans="1:24" x14ac:dyDescent="0.2">
      <c r="A758" s="441"/>
      <c r="B758" s="444"/>
      <c r="C758" s="448"/>
      <c r="D758" s="450"/>
      <c r="E758" s="191" t="s">
        <v>767</v>
      </c>
      <c r="F758" s="233"/>
      <c r="G758" s="233"/>
      <c r="H758" s="233"/>
      <c r="I758" s="233"/>
      <c r="J758" s="233"/>
      <c r="K758" s="233"/>
      <c r="L758" s="233"/>
      <c r="M758" s="233"/>
      <c r="N758" s="233"/>
      <c r="O758" s="233"/>
      <c r="P758" s="233"/>
      <c r="Q758" s="233"/>
      <c r="R758" s="230" t="str">
        <f t="shared" si="417"/>
        <v/>
      </c>
      <c r="X758" s="392" t="str">
        <f t="shared" ref="X758" si="424">CONCATENATE(C755,"_",E758)</f>
        <v>Abgänge_… davon Einspeisezählpunkte</v>
      </c>
    </row>
    <row r="759" spans="1:24" x14ac:dyDescent="0.2">
      <c r="A759" s="439"/>
      <c r="B759" s="442" t="str">
        <f>IF(A759&lt;&gt;"",IFERROR(VLOOKUP(A759,L!$J$11:$K$260,2,FALSE),"Eingabeart wurde geändert"),"")</f>
        <v/>
      </c>
      <c r="C759" s="445" t="s">
        <v>764</v>
      </c>
      <c r="D759" s="445" t="s">
        <v>282</v>
      </c>
      <c r="E759" s="189" t="s">
        <v>766</v>
      </c>
      <c r="F759" s="232"/>
      <c r="G759" s="232"/>
      <c r="H759" s="232"/>
      <c r="I759" s="232"/>
      <c r="J759" s="232"/>
      <c r="K759" s="232"/>
      <c r="L759" s="232"/>
      <c r="M759" s="232"/>
      <c r="N759" s="232"/>
      <c r="O759" s="232"/>
      <c r="P759" s="232"/>
      <c r="Q759" s="232"/>
      <c r="R759" s="190" t="str">
        <f>IF(SUM(F759:Q759)&gt;0,SUM(F759:Q759),"")</f>
        <v/>
      </c>
      <c r="X759" s="392" t="str">
        <f t="shared" ref="X759" si="425">CONCATENATE(C759,"_",E759)</f>
        <v>Zugänge_insgesamt</v>
      </c>
    </row>
    <row r="760" spans="1:24" x14ac:dyDescent="0.2">
      <c r="A760" s="440"/>
      <c r="B760" s="443"/>
      <c r="C760" s="446"/>
      <c r="D760" s="448"/>
      <c r="E760" s="389" t="s">
        <v>767</v>
      </c>
      <c r="F760" s="237"/>
      <c r="G760" s="237"/>
      <c r="H760" s="237"/>
      <c r="I760" s="237"/>
      <c r="J760" s="237"/>
      <c r="K760" s="237"/>
      <c r="L760" s="237"/>
      <c r="M760" s="237"/>
      <c r="N760" s="237"/>
      <c r="O760" s="237"/>
      <c r="P760" s="237"/>
      <c r="Q760" s="237"/>
      <c r="R760" s="238" t="str">
        <f t="shared" ref="R760:R766" si="426">IF(SUM(F760:Q760)&gt;0,SUM(F760:Q760),"")</f>
        <v/>
      </c>
      <c r="X760" s="392" t="str">
        <f t="shared" ref="X760" si="427">CONCATENATE(C759,"_",E760)</f>
        <v>Zugänge_… davon Einspeisezählpunkte</v>
      </c>
    </row>
    <row r="761" spans="1:24" x14ac:dyDescent="0.2">
      <c r="A761" s="440"/>
      <c r="B761" s="443"/>
      <c r="C761" s="446"/>
      <c r="D761" s="445" t="s">
        <v>512</v>
      </c>
      <c r="E761" s="189" t="s">
        <v>766</v>
      </c>
      <c r="F761" s="237"/>
      <c r="G761" s="237"/>
      <c r="H761" s="237"/>
      <c r="I761" s="237"/>
      <c r="J761" s="237"/>
      <c r="K761" s="237"/>
      <c r="L761" s="237"/>
      <c r="M761" s="237"/>
      <c r="N761" s="237"/>
      <c r="O761" s="237"/>
      <c r="P761" s="237"/>
      <c r="Q761" s="237"/>
      <c r="R761" s="238" t="str">
        <f t="shared" si="426"/>
        <v/>
      </c>
      <c r="X761" s="392" t="str">
        <f t="shared" ref="X761" si="428">CONCATENATE(C759,"_",E761)</f>
        <v>Zugänge_insgesamt</v>
      </c>
    </row>
    <row r="762" spans="1:24" x14ac:dyDescent="0.2">
      <c r="A762" s="440"/>
      <c r="B762" s="443"/>
      <c r="C762" s="447"/>
      <c r="D762" s="449"/>
      <c r="E762" s="389" t="s">
        <v>767</v>
      </c>
      <c r="F762" s="237"/>
      <c r="G762" s="237"/>
      <c r="H762" s="237"/>
      <c r="I762" s="237"/>
      <c r="J762" s="237"/>
      <c r="K762" s="237"/>
      <c r="L762" s="237"/>
      <c r="M762" s="237"/>
      <c r="N762" s="237"/>
      <c r="O762" s="237"/>
      <c r="P762" s="237"/>
      <c r="Q762" s="237"/>
      <c r="R762" s="238" t="str">
        <f t="shared" si="426"/>
        <v/>
      </c>
      <c r="X762" s="392" t="str">
        <f t="shared" ref="X762" si="429">CONCATENATE(C759,"_",E762)</f>
        <v>Zugänge_… davon Einspeisezählpunkte</v>
      </c>
    </row>
    <row r="763" spans="1:24" x14ac:dyDescent="0.2">
      <c r="A763" s="440"/>
      <c r="B763" s="443"/>
      <c r="C763" s="445" t="s">
        <v>765</v>
      </c>
      <c r="D763" s="445" t="s">
        <v>282</v>
      </c>
      <c r="E763" s="189" t="s">
        <v>766</v>
      </c>
      <c r="F763" s="237"/>
      <c r="G763" s="237"/>
      <c r="H763" s="237"/>
      <c r="I763" s="237"/>
      <c r="J763" s="237"/>
      <c r="K763" s="237"/>
      <c r="L763" s="237"/>
      <c r="M763" s="237"/>
      <c r="N763" s="237"/>
      <c r="O763" s="237"/>
      <c r="P763" s="237"/>
      <c r="Q763" s="237"/>
      <c r="R763" s="238" t="str">
        <f t="shared" si="426"/>
        <v/>
      </c>
      <c r="X763" s="392" t="str">
        <f t="shared" ref="X763" si="430">CONCATENATE(C763,"_",E763)</f>
        <v>Abgänge_insgesamt</v>
      </c>
    </row>
    <row r="764" spans="1:24" x14ac:dyDescent="0.2">
      <c r="A764" s="440"/>
      <c r="B764" s="443"/>
      <c r="C764" s="446"/>
      <c r="D764" s="448"/>
      <c r="E764" s="389" t="s">
        <v>767</v>
      </c>
      <c r="F764" s="237"/>
      <c r="G764" s="237"/>
      <c r="H764" s="237"/>
      <c r="I764" s="237"/>
      <c r="J764" s="237"/>
      <c r="K764" s="237"/>
      <c r="L764" s="237"/>
      <c r="M764" s="237"/>
      <c r="N764" s="237"/>
      <c r="O764" s="237"/>
      <c r="P764" s="237"/>
      <c r="Q764" s="237"/>
      <c r="R764" s="238" t="str">
        <f t="shared" si="426"/>
        <v/>
      </c>
      <c r="X764" s="392" t="str">
        <f t="shared" ref="X764" si="431">CONCATENATE(C763,"_",E764)</f>
        <v>Abgänge_… davon Einspeisezählpunkte</v>
      </c>
    </row>
    <row r="765" spans="1:24" x14ac:dyDescent="0.2">
      <c r="A765" s="440"/>
      <c r="B765" s="443"/>
      <c r="C765" s="446"/>
      <c r="D765" s="445" t="s">
        <v>512</v>
      </c>
      <c r="E765" s="189" t="s">
        <v>766</v>
      </c>
      <c r="F765" s="235"/>
      <c r="G765" s="235"/>
      <c r="H765" s="235"/>
      <c r="I765" s="235"/>
      <c r="J765" s="235"/>
      <c r="K765" s="235"/>
      <c r="L765" s="235"/>
      <c r="M765" s="235"/>
      <c r="N765" s="235"/>
      <c r="O765" s="235"/>
      <c r="P765" s="235"/>
      <c r="Q765" s="235"/>
      <c r="R765" s="236" t="str">
        <f t="shared" si="426"/>
        <v/>
      </c>
      <c r="X765" s="392" t="str">
        <f t="shared" ref="X765" si="432">CONCATENATE(C763,"_",E765)</f>
        <v>Abgänge_insgesamt</v>
      </c>
    </row>
    <row r="766" spans="1:24" x14ac:dyDescent="0.2">
      <c r="A766" s="441"/>
      <c r="B766" s="444"/>
      <c r="C766" s="448"/>
      <c r="D766" s="450"/>
      <c r="E766" s="191" t="s">
        <v>767</v>
      </c>
      <c r="F766" s="233"/>
      <c r="G766" s="233"/>
      <c r="H766" s="233"/>
      <c r="I766" s="233"/>
      <c r="J766" s="233"/>
      <c r="K766" s="233"/>
      <c r="L766" s="233"/>
      <c r="M766" s="233"/>
      <c r="N766" s="233"/>
      <c r="O766" s="233"/>
      <c r="P766" s="233"/>
      <c r="Q766" s="233"/>
      <c r="R766" s="230" t="str">
        <f t="shared" si="426"/>
        <v/>
      </c>
      <c r="X766" s="392" t="str">
        <f t="shared" ref="X766" si="433">CONCATENATE(C763,"_",E766)</f>
        <v>Abgänge_… davon Einspeisezählpunkte</v>
      </c>
    </row>
    <row r="767" spans="1:24" x14ac:dyDescent="0.2">
      <c r="A767" s="439"/>
      <c r="B767" s="442" t="str">
        <f>IF(A767&lt;&gt;"",IFERROR(VLOOKUP(A767,L!$J$11:$K$260,2,FALSE),"Eingabeart wurde geändert"),"")</f>
        <v/>
      </c>
      <c r="C767" s="445" t="s">
        <v>764</v>
      </c>
      <c r="D767" s="445" t="s">
        <v>282</v>
      </c>
      <c r="E767" s="189" t="s">
        <v>766</v>
      </c>
      <c r="F767" s="232"/>
      <c r="G767" s="232"/>
      <c r="H767" s="232"/>
      <c r="I767" s="232"/>
      <c r="J767" s="232"/>
      <c r="K767" s="232"/>
      <c r="L767" s="232"/>
      <c r="M767" s="232"/>
      <c r="N767" s="232"/>
      <c r="O767" s="232"/>
      <c r="P767" s="232"/>
      <c r="Q767" s="232"/>
      <c r="R767" s="190" t="str">
        <f>IF(SUM(F767:Q767)&gt;0,SUM(F767:Q767),"")</f>
        <v/>
      </c>
      <c r="X767" s="392" t="str">
        <f t="shared" ref="X767" si="434">CONCATENATE(C767,"_",E767)</f>
        <v>Zugänge_insgesamt</v>
      </c>
    </row>
    <row r="768" spans="1:24" x14ac:dyDescent="0.2">
      <c r="A768" s="440"/>
      <c r="B768" s="443"/>
      <c r="C768" s="446"/>
      <c r="D768" s="448"/>
      <c r="E768" s="389" t="s">
        <v>767</v>
      </c>
      <c r="F768" s="237"/>
      <c r="G768" s="237"/>
      <c r="H768" s="237"/>
      <c r="I768" s="237"/>
      <c r="J768" s="237"/>
      <c r="K768" s="237"/>
      <c r="L768" s="237"/>
      <c r="M768" s="237"/>
      <c r="N768" s="237"/>
      <c r="O768" s="237"/>
      <c r="P768" s="237"/>
      <c r="Q768" s="237"/>
      <c r="R768" s="238" t="str">
        <f t="shared" ref="R768:R774" si="435">IF(SUM(F768:Q768)&gt;0,SUM(F768:Q768),"")</f>
        <v/>
      </c>
      <c r="X768" s="392" t="str">
        <f t="shared" ref="X768" si="436">CONCATENATE(C767,"_",E768)</f>
        <v>Zugänge_… davon Einspeisezählpunkte</v>
      </c>
    </row>
    <row r="769" spans="1:24" x14ac:dyDescent="0.2">
      <c r="A769" s="440"/>
      <c r="B769" s="443"/>
      <c r="C769" s="446"/>
      <c r="D769" s="445" t="s">
        <v>512</v>
      </c>
      <c r="E769" s="189" t="s">
        <v>766</v>
      </c>
      <c r="F769" s="237"/>
      <c r="G769" s="237"/>
      <c r="H769" s="237"/>
      <c r="I769" s="237"/>
      <c r="J769" s="237"/>
      <c r="K769" s="237"/>
      <c r="L769" s="237"/>
      <c r="M769" s="237"/>
      <c r="N769" s="237"/>
      <c r="O769" s="237"/>
      <c r="P769" s="237"/>
      <c r="Q769" s="237"/>
      <c r="R769" s="238" t="str">
        <f t="shared" si="435"/>
        <v/>
      </c>
      <c r="X769" s="392" t="str">
        <f t="shared" ref="X769" si="437">CONCATENATE(C767,"_",E769)</f>
        <v>Zugänge_insgesamt</v>
      </c>
    </row>
    <row r="770" spans="1:24" x14ac:dyDescent="0.2">
      <c r="A770" s="440"/>
      <c r="B770" s="443"/>
      <c r="C770" s="447"/>
      <c r="D770" s="449"/>
      <c r="E770" s="389" t="s">
        <v>767</v>
      </c>
      <c r="F770" s="237"/>
      <c r="G770" s="237"/>
      <c r="H770" s="237"/>
      <c r="I770" s="237"/>
      <c r="J770" s="237"/>
      <c r="K770" s="237"/>
      <c r="L770" s="237"/>
      <c r="M770" s="237"/>
      <c r="N770" s="237"/>
      <c r="O770" s="237"/>
      <c r="P770" s="237"/>
      <c r="Q770" s="237"/>
      <c r="R770" s="238" t="str">
        <f t="shared" si="435"/>
        <v/>
      </c>
      <c r="X770" s="392" t="str">
        <f t="shared" ref="X770" si="438">CONCATENATE(C767,"_",E770)</f>
        <v>Zugänge_… davon Einspeisezählpunkte</v>
      </c>
    </row>
    <row r="771" spans="1:24" x14ac:dyDescent="0.2">
      <c r="A771" s="440"/>
      <c r="B771" s="443"/>
      <c r="C771" s="445" t="s">
        <v>765</v>
      </c>
      <c r="D771" s="445" t="s">
        <v>282</v>
      </c>
      <c r="E771" s="189" t="s">
        <v>766</v>
      </c>
      <c r="F771" s="237"/>
      <c r="G771" s="237"/>
      <c r="H771" s="237"/>
      <c r="I771" s="237"/>
      <c r="J771" s="237"/>
      <c r="K771" s="237"/>
      <c r="L771" s="237"/>
      <c r="M771" s="237"/>
      <c r="N771" s="237"/>
      <c r="O771" s="237"/>
      <c r="P771" s="237"/>
      <c r="Q771" s="237"/>
      <c r="R771" s="238" t="str">
        <f t="shared" si="435"/>
        <v/>
      </c>
      <c r="X771" s="392" t="str">
        <f t="shared" ref="X771" si="439">CONCATENATE(C771,"_",E771)</f>
        <v>Abgänge_insgesamt</v>
      </c>
    </row>
    <row r="772" spans="1:24" x14ac:dyDescent="0.2">
      <c r="A772" s="440"/>
      <c r="B772" s="443"/>
      <c r="C772" s="446"/>
      <c r="D772" s="448"/>
      <c r="E772" s="389" t="s">
        <v>767</v>
      </c>
      <c r="F772" s="237"/>
      <c r="G772" s="237"/>
      <c r="H772" s="237"/>
      <c r="I772" s="237"/>
      <c r="J772" s="237"/>
      <c r="K772" s="237"/>
      <c r="L772" s="237"/>
      <c r="M772" s="237"/>
      <c r="N772" s="237"/>
      <c r="O772" s="237"/>
      <c r="P772" s="237"/>
      <c r="Q772" s="237"/>
      <c r="R772" s="238" t="str">
        <f t="shared" si="435"/>
        <v/>
      </c>
      <c r="X772" s="392" t="str">
        <f t="shared" ref="X772" si="440">CONCATENATE(C771,"_",E772)</f>
        <v>Abgänge_… davon Einspeisezählpunkte</v>
      </c>
    </row>
    <row r="773" spans="1:24" x14ac:dyDescent="0.2">
      <c r="A773" s="440"/>
      <c r="B773" s="443"/>
      <c r="C773" s="446"/>
      <c r="D773" s="445" t="s">
        <v>512</v>
      </c>
      <c r="E773" s="189" t="s">
        <v>766</v>
      </c>
      <c r="F773" s="235"/>
      <c r="G773" s="235"/>
      <c r="H773" s="235"/>
      <c r="I773" s="235"/>
      <c r="J773" s="235"/>
      <c r="K773" s="235"/>
      <c r="L773" s="235"/>
      <c r="M773" s="235"/>
      <c r="N773" s="235"/>
      <c r="O773" s="235"/>
      <c r="P773" s="235"/>
      <c r="Q773" s="235"/>
      <c r="R773" s="236" t="str">
        <f t="shared" si="435"/>
        <v/>
      </c>
      <c r="X773" s="392" t="str">
        <f t="shared" ref="X773" si="441">CONCATENATE(C771,"_",E773)</f>
        <v>Abgänge_insgesamt</v>
      </c>
    </row>
    <row r="774" spans="1:24" x14ac:dyDescent="0.2">
      <c r="A774" s="441"/>
      <c r="B774" s="444"/>
      <c r="C774" s="448"/>
      <c r="D774" s="450"/>
      <c r="E774" s="191" t="s">
        <v>767</v>
      </c>
      <c r="F774" s="233"/>
      <c r="G774" s="233"/>
      <c r="H774" s="233"/>
      <c r="I774" s="233"/>
      <c r="J774" s="233"/>
      <c r="K774" s="233"/>
      <c r="L774" s="233"/>
      <c r="M774" s="233"/>
      <c r="N774" s="233"/>
      <c r="O774" s="233"/>
      <c r="P774" s="233"/>
      <c r="Q774" s="233"/>
      <c r="R774" s="230" t="str">
        <f t="shared" si="435"/>
        <v/>
      </c>
      <c r="X774" s="392" t="str">
        <f t="shared" ref="X774" si="442">CONCATENATE(C771,"_",E774)</f>
        <v>Abgänge_… davon Einspeisezählpunkte</v>
      </c>
    </row>
    <row r="775" spans="1:24" x14ac:dyDescent="0.2">
      <c r="A775" s="439"/>
      <c r="B775" s="442" t="str">
        <f>IF(A775&lt;&gt;"",IFERROR(VLOOKUP(A775,L!$J$11:$K$260,2,FALSE),"Eingabeart wurde geändert"),"")</f>
        <v/>
      </c>
      <c r="C775" s="445" t="s">
        <v>764</v>
      </c>
      <c r="D775" s="445" t="s">
        <v>282</v>
      </c>
      <c r="E775" s="189" t="s">
        <v>766</v>
      </c>
      <c r="F775" s="232"/>
      <c r="G775" s="232"/>
      <c r="H775" s="232"/>
      <c r="I775" s="232"/>
      <c r="J775" s="232"/>
      <c r="K775" s="232"/>
      <c r="L775" s="232"/>
      <c r="M775" s="232"/>
      <c r="N775" s="232"/>
      <c r="O775" s="232"/>
      <c r="P775" s="232"/>
      <c r="Q775" s="232"/>
      <c r="R775" s="190" t="str">
        <f>IF(SUM(F775:Q775)&gt;0,SUM(F775:Q775),"")</f>
        <v/>
      </c>
      <c r="X775" s="392" t="str">
        <f t="shared" ref="X775" si="443">CONCATENATE(C775,"_",E775)</f>
        <v>Zugänge_insgesamt</v>
      </c>
    </row>
    <row r="776" spans="1:24" x14ac:dyDescent="0.2">
      <c r="A776" s="440"/>
      <c r="B776" s="443"/>
      <c r="C776" s="446"/>
      <c r="D776" s="448"/>
      <c r="E776" s="389" t="s">
        <v>767</v>
      </c>
      <c r="F776" s="237"/>
      <c r="G776" s="237"/>
      <c r="H776" s="237"/>
      <c r="I776" s="237"/>
      <c r="J776" s="237"/>
      <c r="K776" s="237"/>
      <c r="L776" s="237"/>
      <c r="M776" s="237"/>
      <c r="N776" s="237"/>
      <c r="O776" s="237"/>
      <c r="P776" s="237"/>
      <c r="Q776" s="237"/>
      <c r="R776" s="238" t="str">
        <f t="shared" ref="R776:R782" si="444">IF(SUM(F776:Q776)&gt;0,SUM(F776:Q776),"")</f>
        <v/>
      </c>
      <c r="X776" s="392" t="str">
        <f t="shared" ref="X776" si="445">CONCATENATE(C775,"_",E776)</f>
        <v>Zugänge_… davon Einspeisezählpunkte</v>
      </c>
    </row>
    <row r="777" spans="1:24" x14ac:dyDescent="0.2">
      <c r="A777" s="440"/>
      <c r="B777" s="443"/>
      <c r="C777" s="446"/>
      <c r="D777" s="445" t="s">
        <v>512</v>
      </c>
      <c r="E777" s="189" t="s">
        <v>766</v>
      </c>
      <c r="F777" s="237"/>
      <c r="G777" s="237"/>
      <c r="H777" s="237"/>
      <c r="I777" s="237"/>
      <c r="J777" s="237"/>
      <c r="K777" s="237"/>
      <c r="L777" s="237"/>
      <c r="M777" s="237"/>
      <c r="N777" s="237"/>
      <c r="O777" s="237"/>
      <c r="P777" s="237"/>
      <c r="Q777" s="237"/>
      <c r="R777" s="238" t="str">
        <f t="shared" si="444"/>
        <v/>
      </c>
      <c r="X777" s="392" t="str">
        <f t="shared" ref="X777" si="446">CONCATENATE(C775,"_",E777)</f>
        <v>Zugänge_insgesamt</v>
      </c>
    </row>
    <row r="778" spans="1:24" x14ac:dyDescent="0.2">
      <c r="A778" s="440"/>
      <c r="B778" s="443"/>
      <c r="C778" s="447"/>
      <c r="D778" s="449"/>
      <c r="E778" s="389" t="s">
        <v>767</v>
      </c>
      <c r="F778" s="237"/>
      <c r="G778" s="237"/>
      <c r="H778" s="237"/>
      <c r="I778" s="237"/>
      <c r="J778" s="237"/>
      <c r="K778" s="237"/>
      <c r="L778" s="237"/>
      <c r="M778" s="237"/>
      <c r="N778" s="237"/>
      <c r="O778" s="237"/>
      <c r="P778" s="237"/>
      <c r="Q778" s="237"/>
      <c r="R778" s="238" t="str">
        <f t="shared" si="444"/>
        <v/>
      </c>
      <c r="X778" s="392" t="str">
        <f t="shared" ref="X778" si="447">CONCATENATE(C775,"_",E778)</f>
        <v>Zugänge_… davon Einspeisezählpunkte</v>
      </c>
    </row>
    <row r="779" spans="1:24" x14ac:dyDescent="0.2">
      <c r="A779" s="440"/>
      <c r="B779" s="443"/>
      <c r="C779" s="445" t="s">
        <v>765</v>
      </c>
      <c r="D779" s="445" t="s">
        <v>282</v>
      </c>
      <c r="E779" s="189" t="s">
        <v>766</v>
      </c>
      <c r="F779" s="237"/>
      <c r="G779" s="237"/>
      <c r="H779" s="237"/>
      <c r="I779" s="237"/>
      <c r="J779" s="237"/>
      <c r="K779" s="237"/>
      <c r="L779" s="237"/>
      <c r="M779" s="237"/>
      <c r="N779" s="237"/>
      <c r="O779" s="237"/>
      <c r="P779" s="237"/>
      <c r="Q779" s="237"/>
      <c r="R779" s="238" t="str">
        <f t="shared" si="444"/>
        <v/>
      </c>
      <c r="X779" s="392" t="str">
        <f t="shared" ref="X779" si="448">CONCATENATE(C779,"_",E779)</f>
        <v>Abgänge_insgesamt</v>
      </c>
    </row>
    <row r="780" spans="1:24" x14ac:dyDescent="0.2">
      <c r="A780" s="440"/>
      <c r="B780" s="443"/>
      <c r="C780" s="446"/>
      <c r="D780" s="448"/>
      <c r="E780" s="389" t="s">
        <v>767</v>
      </c>
      <c r="F780" s="237"/>
      <c r="G780" s="237"/>
      <c r="H780" s="237"/>
      <c r="I780" s="237"/>
      <c r="J780" s="237"/>
      <c r="K780" s="237"/>
      <c r="L780" s="237"/>
      <c r="M780" s="237"/>
      <c r="N780" s="237"/>
      <c r="O780" s="237"/>
      <c r="P780" s="237"/>
      <c r="Q780" s="237"/>
      <c r="R780" s="238" t="str">
        <f t="shared" si="444"/>
        <v/>
      </c>
      <c r="X780" s="392" t="str">
        <f t="shared" ref="X780" si="449">CONCATENATE(C779,"_",E780)</f>
        <v>Abgänge_… davon Einspeisezählpunkte</v>
      </c>
    </row>
    <row r="781" spans="1:24" x14ac:dyDescent="0.2">
      <c r="A781" s="440"/>
      <c r="B781" s="443"/>
      <c r="C781" s="446"/>
      <c r="D781" s="445" t="s">
        <v>512</v>
      </c>
      <c r="E781" s="189" t="s">
        <v>766</v>
      </c>
      <c r="F781" s="235"/>
      <c r="G781" s="235"/>
      <c r="H781" s="235"/>
      <c r="I781" s="235"/>
      <c r="J781" s="235"/>
      <c r="K781" s="235"/>
      <c r="L781" s="235"/>
      <c r="M781" s="235"/>
      <c r="N781" s="235"/>
      <c r="O781" s="235"/>
      <c r="P781" s="235"/>
      <c r="Q781" s="235"/>
      <c r="R781" s="236" t="str">
        <f t="shared" si="444"/>
        <v/>
      </c>
      <c r="X781" s="392" t="str">
        <f t="shared" ref="X781" si="450">CONCATENATE(C779,"_",E781)</f>
        <v>Abgänge_insgesamt</v>
      </c>
    </row>
    <row r="782" spans="1:24" x14ac:dyDescent="0.2">
      <c r="A782" s="441"/>
      <c r="B782" s="444"/>
      <c r="C782" s="448"/>
      <c r="D782" s="450"/>
      <c r="E782" s="191" t="s">
        <v>767</v>
      </c>
      <c r="F782" s="233"/>
      <c r="G782" s="233"/>
      <c r="H782" s="233"/>
      <c r="I782" s="233"/>
      <c r="J782" s="233"/>
      <c r="K782" s="233"/>
      <c r="L782" s="233"/>
      <c r="M782" s="233"/>
      <c r="N782" s="233"/>
      <c r="O782" s="233"/>
      <c r="P782" s="233"/>
      <c r="Q782" s="233"/>
      <c r="R782" s="230" t="str">
        <f t="shared" si="444"/>
        <v/>
      </c>
      <c r="X782" s="392" t="str">
        <f t="shared" ref="X782" si="451">CONCATENATE(C779,"_",E782)</f>
        <v>Abgänge_… davon Einspeisezählpunkte</v>
      </c>
    </row>
    <row r="783" spans="1:24" x14ac:dyDescent="0.2">
      <c r="A783" s="439"/>
      <c r="B783" s="442" t="str">
        <f>IF(A783&lt;&gt;"",IFERROR(VLOOKUP(A783,L!$J$11:$K$260,2,FALSE),"Eingabeart wurde geändert"),"")</f>
        <v/>
      </c>
      <c r="C783" s="445" t="s">
        <v>764</v>
      </c>
      <c r="D783" s="445" t="s">
        <v>282</v>
      </c>
      <c r="E783" s="189" t="s">
        <v>766</v>
      </c>
      <c r="F783" s="232"/>
      <c r="G783" s="232"/>
      <c r="H783" s="232"/>
      <c r="I783" s="232"/>
      <c r="J783" s="232"/>
      <c r="K783" s="232"/>
      <c r="L783" s="232"/>
      <c r="M783" s="232"/>
      <c r="N783" s="232"/>
      <c r="O783" s="232"/>
      <c r="P783" s="232"/>
      <c r="Q783" s="232"/>
      <c r="R783" s="190" t="str">
        <f>IF(SUM(F783:Q783)&gt;0,SUM(F783:Q783),"")</f>
        <v/>
      </c>
      <c r="X783" s="392" t="str">
        <f t="shared" ref="X783" si="452">CONCATENATE(C783,"_",E783)</f>
        <v>Zugänge_insgesamt</v>
      </c>
    </row>
    <row r="784" spans="1:24" x14ac:dyDescent="0.2">
      <c r="A784" s="440"/>
      <c r="B784" s="443"/>
      <c r="C784" s="446"/>
      <c r="D784" s="448"/>
      <c r="E784" s="389" t="s">
        <v>767</v>
      </c>
      <c r="F784" s="237"/>
      <c r="G784" s="237"/>
      <c r="H784" s="237"/>
      <c r="I784" s="237"/>
      <c r="J784" s="237"/>
      <c r="K784" s="237"/>
      <c r="L784" s="237"/>
      <c r="M784" s="237"/>
      <c r="N784" s="237"/>
      <c r="O784" s="237"/>
      <c r="P784" s="237"/>
      <c r="Q784" s="237"/>
      <c r="R784" s="238" t="str">
        <f t="shared" ref="R784:R790" si="453">IF(SUM(F784:Q784)&gt;0,SUM(F784:Q784),"")</f>
        <v/>
      </c>
      <c r="X784" s="392" t="str">
        <f t="shared" ref="X784" si="454">CONCATENATE(C783,"_",E784)</f>
        <v>Zugänge_… davon Einspeisezählpunkte</v>
      </c>
    </row>
    <row r="785" spans="1:24" x14ac:dyDescent="0.2">
      <c r="A785" s="440"/>
      <c r="B785" s="443"/>
      <c r="C785" s="446"/>
      <c r="D785" s="445" t="s">
        <v>512</v>
      </c>
      <c r="E785" s="189" t="s">
        <v>766</v>
      </c>
      <c r="F785" s="237"/>
      <c r="G785" s="237"/>
      <c r="H785" s="237"/>
      <c r="I785" s="237"/>
      <c r="J785" s="237"/>
      <c r="K785" s="237"/>
      <c r="L785" s="237"/>
      <c r="M785" s="237"/>
      <c r="N785" s="237"/>
      <c r="O785" s="237"/>
      <c r="P785" s="237"/>
      <c r="Q785" s="237"/>
      <c r="R785" s="238" t="str">
        <f t="shared" si="453"/>
        <v/>
      </c>
      <c r="X785" s="392" t="str">
        <f t="shared" ref="X785" si="455">CONCATENATE(C783,"_",E785)</f>
        <v>Zugänge_insgesamt</v>
      </c>
    </row>
    <row r="786" spans="1:24" x14ac:dyDescent="0.2">
      <c r="A786" s="440"/>
      <c r="B786" s="443"/>
      <c r="C786" s="447"/>
      <c r="D786" s="449"/>
      <c r="E786" s="389" t="s">
        <v>767</v>
      </c>
      <c r="F786" s="237"/>
      <c r="G786" s="237"/>
      <c r="H786" s="237"/>
      <c r="I786" s="237"/>
      <c r="J786" s="237"/>
      <c r="K786" s="237"/>
      <c r="L786" s="237"/>
      <c r="M786" s="237"/>
      <c r="N786" s="237"/>
      <c r="O786" s="237"/>
      <c r="P786" s="237"/>
      <c r="Q786" s="237"/>
      <c r="R786" s="238" t="str">
        <f t="shared" si="453"/>
        <v/>
      </c>
      <c r="X786" s="392" t="str">
        <f t="shared" ref="X786" si="456">CONCATENATE(C783,"_",E786)</f>
        <v>Zugänge_… davon Einspeisezählpunkte</v>
      </c>
    </row>
    <row r="787" spans="1:24" x14ac:dyDescent="0.2">
      <c r="A787" s="440"/>
      <c r="B787" s="443"/>
      <c r="C787" s="445" t="s">
        <v>765</v>
      </c>
      <c r="D787" s="445" t="s">
        <v>282</v>
      </c>
      <c r="E787" s="189" t="s">
        <v>766</v>
      </c>
      <c r="F787" s="237"/>
      <c r="G787" s="237"/>
      <c r="H787" s="237"/>
      <c r="I787" s="237"/>
      <c r="J787" s="237"/>
      <c r="K787" s="237"/>
      <c r="L787" s="237"/>
      <c r="M787" s="237"/>
      <c r="N787" s="237"/>
      <c r="O787" s="237"/>
      <c r="P787" s="237"/>
      <c r="Q787" s="237"/>
      <c r="R787" s="238" t="str">
        <f t="shared" si="453"/>
        <v/>
      </c>
      <c r="X787" s="392" t="str">
        <f t="shared" ref="X787" si="457">CONCATENATE(C787,"_",E787)</f>
        <v>Abgänge_insgesamt</v>
      </c>
    </row>
    <row r="788" spans="1:24" x14ac:dyDescent="0.2">
      <c r="A788" s="440"/>
      <c r="B788" s="443"/>
      <c r="C788" s="446"/>
      <c r="D788" s="448"/>
      <c r="E788" s="389" t="s">
        <v>767</v>
      </c>
      <c r="F788" s="237"/>
      <c r="G788" s="237"/>
      <c r="H788" s="237"/>
      <c r="I788" s="237"/>
      <c r="J788" s="237"/>
      <c r="K788" s="237"/>
      <c r="L788" s="237"/>
      <c r="M788" s="237"/>
      <c r="N788" s="237"/>
      <c r="O788" s="237"/>
      <c r="P788" s="237"/>
      <c r="Q788" s="237"/>
      <c r="R788" s="238" t="str">
        <f t="shared" si="453"/>
        <v/>
      </c>
      <c r="X788" s="392" t="str">
        <f t="shared" ref="X788" si="458">CONCATENATE(C787,"_",E788)</f>
        <v>Abgänge_… davon Einspeisezählpunkte</v>
      </c>
    </row>
    <row r="789" spans="1:24" x14ac:dyDescent="0.2">
      <c r="A789" s="440"/>
      <c r="B789" s="443"/>
      <c r="C789" s="446"/>
      <c r="D789" s="445" t="s">
        <v>512</v>
      </c>
      <c r="E789" s="189" t="s">
        <v>766</v>
      </c>
      <c r="F789" s="235"/>
      <c r="G789" s="235"/>
      <c r="H789" s="235"/>
      <c r="I789" s="235"/>
      <c r="J789" s="235"/>
      <c r="K789" s="235"/>
      <c r="L789" s="235"/>
      <c r="M789" s="235"/>
      <c r="N789" s="235"/>
      <c r="O789" s="235"/>
      <c r="P789" s="235"/>
      <c r="Q789" s="235"/>
      <c r="R789" s="236" t="str">
        <f t="shared" si="453"/>
        <v/>
      </c>
      <c r="X789" s="392" t="str">
        <f t="shared" ref="X789" si="459">CONCATENATE(C787,"_",E789)</f>
        <v>Abgänge_insgesamt</v>
      </c>
    </row>
    <row r="790" spans="1:24" x14ac:dyDescent="0.2">
      <c r="A790" s="441"/>
      <c r="B790" s="444"/>
      <c r="C790" s="448"/>
      <c r="D790" s="450"/>
      <c r="E790" s="191" t="s">
        <v>767</v>
      </c>
      <c r="F790" s="233"/>
      <c r="G790" s="233"/>
      <c r="H790" s="233"/>
      <c r="I790" s="233"/>
      <c r="J790" s="233"/>
      <c r="K790" s="233"/>
      <c r="L790" s="233"/>
      <c r="M790" s="233"/>
      <c r="N790" s="233"/>
      <c r="O790" s="233"/>
      <c r="P790" s="233"/>
      <c r="Q790" s="233"/>
      <c r="R790" s="230" t="str">
        <f t="shared" si="453"/>
        <v/>
      </c>
      <c r="X790" s="392" t="str">
        <f t="shared" ref="X790" si="460">CONCATENATE(C787,"_",E790)</f>
        <v>Abgänge_… davon Einspeisezählpunkte</v>
      </c>
    </row>
    <row r="791" spans="1:24" x14ac:dyDescent="0.2">
      <c r="A791" s="439"/>
      <c r="B791" s="442" t="str">
        <f>IF(A791&lt;&gt;"",IFERROR(VLOOKUP(A791,L!$J$11:$K$260,2,FALSE),"Eingabeart wurde geändert"),"")</f>
        <v/>
      </c>
      <c r="C791" s="445" t="s">
        <v>764</v>
      </c>
      <c r="D791" s="445" t="s">
        <v>282</v>
      </c>
      <c r="E791" s="189" t="s">
        <v>766</v>
      </c>
      <c r="F791" s="232"/>
      <c r="G791" s="232"/>
      <c r="H791" s="232"/>
      <c r="I791" s="232"/>
      <c r="J791" s="232"/>
      <c r="K791" s="232"/>
      <c r="L791" s="232"/>
      <c r="M791" s="232"/>
      <c r="N791" s="232"/>
      <c r="O791" s="232"/>
      <c r="P791" s="232"/>
      <c r="Q791" s="232"/>
      <c r="R791" s="190" t="str">
        <f>IF(SUM(F791:Q791)&gt;0,SUM(F791:Q791),"")</f>
        <v/>
      </c>
      <c r="X791" s="392" t="str">
        <f t="shared" ref="X791" si="461">CONCATENATE(C791,"_",E791)</f>
        <v>Zugänge_insgesamt</v>
      </c>
    </row>
    <row r="792" spans="1:24" x14ac:dyDescent="0.2">
      <c r="A792" s="440"/>
      <c r="B792" s="443"/>
      <c r="C792" s="446"/>
      <c r="D792" s="448"/>
      <c r="E792" s="389" t="s">
        <v>767</v>
      </c>
      <c r="F792" s="237"/>
      <c r="G792" s="237"/>
      <c r="H792" s="237"/>
      <c r="I792" s="237"/>
      <c r="J792" s="237"/>
      <c r="K792" s="237"/>
      <c r="L792" s="237"/>
      <c r="M792" s="237"/>
      <c r="N792" s="237"/>
      <c r="O792" s="237"/>
      <c r="P792" s="237"/>
      <c r="Q792" s="237"/>
      <c r="R792" s="238" t="str">
        <f t="shared" ref="R792:R798" si="462">IF(SUM(F792:Q792)&gt;0,SUM(F792:Q792),"")</f>
        <v/>
      </c>
      <c r="X792" s="392" t="str">
        <f t="shared" ref="X792" si="463">CONCATENATE(C791,"_",E792)</f>
        <v>Zugänge_… davon Einspeisezählpunkte</v>
      </c>
    </row>
    <row r="793" spans="1:24" x14ac:dyDescent="0.2">
      <c r="A793" s="440"/>
      <c r="B793" s="443"/>
      <c r="C793" s="446"/>
      <c r="D793" s="445" t="s">
        <v>512</v>
      </c>
      <c r="E793" s="189" t="s">
        <v>766</v>
      </c>
      <c r="F793" s="237"/>
      <c r="G793" s="237"/>
      <c r="H793" s="237"/>
      <c r="I793" s="237"/>
      <c r="J793" s="237"/>
      <c r="K793" s="237"/>
      <c r="L793" s="237"/>
      <c r="M793" s="237"/>
      <c r="N793" s="237"/>
      <c r="O793" s="237"/>
      <c r="P793" s="237"/>
      <c r="Q793" s="237"/>
      <c r="R793" s="238" t="str">
        <f t="shared" si="462"/>
        <v/>
      </c>
      <c r="X793" s="392" t="str">
        <f t="shared" ref="X793" si="464">CONCATENATE(C791,"_",E793)</f>
        <v>Zugänge_insgesamt</v>
      </c>
    </row>
    <row r="794" spans="1:24" x14ac:dyDescent="0.2">
      <c r="A794" s="440"/>
      <c r="B794" s="443"/>
      <c r="C794" s="447"/>
      <c r="D794" s="449"/>
      <c r="E794" s="389" t="s">
        <v>767</v>
      </c>
      <c r="F794" s="237"/>
      <c r="G794" s="237"/>
      <c r="H794" s="237"/>
      <c r="I794" s="237"/>
      <c r="J794" s="237"/>
      <c r="K794" s="237"/>
      <c r="L794" s="237"/>
      <c r="M794" s="237"/>
      <c r="N794" s="237"/>
      <c r="O794" s="237"/>
      <c r="P794" s="237"/>
      <c r="Q794" s="237"/>
      <c r="R794" s="238" t="str">
        <f t="shared" si="462"/>
        <v/>
      </c>
      <c r="X794" s="392" t="str">
        <f t="shared" ref="X794" si="465">CONCATENATE(C791,"_",E794)</f>
        <v>Zugänge_… davon Einspeisezählpunkte</v>
      </c>
    </row>
    <row r="795" spans="1:24" x14ac:dyDescent="0.2">
      <c r="A795" s="440"/>
      <c r="B795" s="443"/>
      <c r="C795" s="445" t="s">
        <v>765</v>
      </c>
      <c r="D795" s="445" t="s">
        <v>282</v>
      </c>
      <c r="E795" s="189" t="s">
        <v>766</v>
      </c>
      <c r="F795" s="237"/>
      <c r="G795" s="237"/>
      <c r="H795" s="237"/>
      <c r="I795" s="237"/>
      <c r="J795" s="237"/>
      <c r="K795" s="237"/>
      <c r="L795" s="237"/>
      <c r="M795" s="237"/>
      <c r="N795" s="237"/>
      <c r="O795" s="237"/>
      <c r="P795" s="237"/>
      <c r="Q795" s="237"/>
      <c r="R795" s="238" t="str">
        <f t="shared" si="462"/>
        <v/>
      </c>
      <c r="X795" s="392" t="str">
        <f t="shared" ref="X795" si="466">CONCATENATE(C795,"_",E795)</f>
        <v>Abgänge_insgesamt</v>
      </c>
    </row>
    <row r="796" spans="1:24" x14ac:dyDescent="0.2">
      <c r="A796" s="440"/>
      <c r="B796" s="443"/>
      <c r="C796" s="446"/>
      <c r="D796" s="448"/>
      <c r="E796" s="389" t="s">
        <v>767</v>
      </c>
      <c r="F796" s="237"/>
      <c r="G796" s="237"/>
      <c r="H796" s="237"/>
      <c r="I796" s="237"/>
      <c r="J796" s="237"/>
      <c r="K796" s="237"/>
      <c r="L796" s="237"/>
      <c r="M796" s="237"/>
      <c r="N796" s="237"/>
      <c r="O796" s="237"/>
      <c r="P796" s="237"/>
      <c r="Q796" s="237"/>
      <c r="R796" s="238" t="str">
        <f t="shared" si="462"/>
        <v/>
      </c>
      <c r="X796" s="392" t="str">
        <f t="shared" ref="X796" si="467">CONCATENATE(C795,"_",E796)</f>
        <v>Abgänge_… davon Einspeisezählpunkte</v>
      </c>
    </row>
    <row r="797" spans="1:24" x14ac:dyDescent="0.2">
      <c r="A797" s="440"/>
      <c r="B797" s="443"/>
      <c r="C797" s="446"/>
      <c r="D797" s="445" t="s">
        <v>512</v>
      </c>
      <c r="E797" s="189" t="s">
        <v>766</v>
      </c>
      <c r="F797" s="235"/>
      <c r="G797" s="235"/>
      <c r="H797" s="235"/>
      <c r="I797" s="235"/>
      <c r="J797" s="235"/>
      <c r="K797" s="235"/>
      <c r="L797" s="235"/>
      <c r="M797" s="235"/>
      <c r="N797" s="235"/>
      <c r="O797" s="235"/>
      <c r="P797" s="235"/>
      <c r="Q797" s="235"/>
      <c r="R797" s="236" t="str">
        <f t="shared" si="462"/>
        <v/>
      </c>
      <c r="X797" s="392" t="str">
        <f t="shared" ref="X797" si="468">CONCATENATE(C795,"_",E797)</f>
        <v>Abgänge_insgesamt</v>
      </c>
    </row>
    <row r="798" spans="1:24" x14ac:dyDescent="0.2">
      <c r="A798" s="441"/>
      <c r="B798" s="444"/>
      <c r="C798" s="448"/>
      <c r="D798" s="450"/>
      <c r="E798" s="191" t="s">
        <v>767</v>
      </c>
      <c r="F798" s="233"/>
      <c r="G798" s="233"/>
      <c r="H798" s="233"/>
      <c r="I798" s="233"/>
      <c r="J798" s="233"/>
      <c r="K798" s="233"/>
      <c r="L798" s="233"/>
      <c r="M798" s="233"/>
      <c r="N798" s="233"/>
      <c r="O798" s="233"/>
      <c r="P798" s="233"/>
      <c r="Q798" s="233"/>
      <c r="R798" s="230" t="str">
        <f t="shared" si="462"/>
        <v/>
      </c>
      <c r="X798" s="392" t="str">
        <f t="shared" ref="X798" si="469">CONCATENATE(C795,"_",E798)</f>
        <v>Abgänge_… davon Einspeisezählpunkte</v>
      </c>
    </row>
    <row r="799" spans="1:24" x14ac:dyDescent="0.2">
      <c r="A799" s="439"/>
      <c r="B799" s="442" t="str">
        <f>IF(A799&lt;&gt;"",IFERROR(VLOOKUP(A799,L!$J$11:$K$260,2,FALSE),"Eingabeart wurde geändert"),"")</f>
        <v/>
      </c>
      <c r="C799" s="445" t="s">
        <v>764</v>
      </c>
      <c r="D799" s="445" t="s">
        <v>282</v>
      </c>
      <c r="E799" s="189" t="s">
        <v>766</v>
      </c>
      <c r="F799" s="232"/>
      <c r="G799" s="232"/>
      <c r="H799" s="232"/>
      <c r="I799" s="232"/>
      <c r="J799" s="232"/>
      <c r="K799" s="232"/>
      <c r="L799" s="232"/>
      <c r="M799" s="232"/>
      <c r="N799" s="232"/>
      <c r="O799" s="232"/>
      <c r="P799" s="232"/>
      <c r="Q799" s="232"/>
      <c r="R799" s="190" t="str">
        <f>IF(SUM(F799:Q799)&gt;0,SUM(F799:Q799),"")</f>
        <v/>
      </c>
      <c r="X799" s="392" t="str">
        <f t="shared" ref="X799" si="470">CONCATENATE(C799,"_",E799)</f>
        <v>Zugänge_insgesamt</v>
      </c>
    </row>
    <row r="800" spans="1:24" x14ac:dyDescent="0.2">
      <c r="A800" s="440"/>
      <c r="B800" s="443"/>
      <c r="C800" s="446"/>
      <c r="D800" s="448"/>
      <c r="E800" s="389" t="s">
        <v>767</v>
      </c>
      <c r="F800" s="237"/>
      <c r="G800" s="237"/>
      <c r="H800" s="237"/>
      <c r="I800" s="237"/>
      <c r="J800" s="237"/>
      <c r="K800" s="237"/>
      <c r="L800" s="237"/>
      <c r="M800" s="237"/>
      <c r="N800" s="237"/>
      <c r="O800" s="237"/>
      <c r="P800" s="237"/>
      <c r="Q800" s="237"/>
      <c r="R800" s="238" t="str">
        <f t="shared" ref="R800:R806" si="471">IF(SUM(F800:Q800)&gt;0,SUM(F800:Q800),"")</f>
        <v/>
      </c>
      <c r="X800" s="392" t="str">
        <f t="shared" ref="X800" si="472">CONCATENATE(C799,"_",E800)</f>
        <v>Zugänge_… davon Einspeisezählpunkte</v>
      </c>
    </row>
    <row r="801" spans="1:24" x14ac:dyDescent="0.2">
      <c r="A801" s="440"/>
      <c r="B801" s="443"/>
      <c r="C801" s="446"/>
      <c r="D801" s="445" t="s">
        <v>512</v>
      </c>
      <c r="E801" s="189" t="s">
        <v>766</v>
      </c>
      <c r="F801" s="237"/>
      <c r="G801" s="237"/>
      <c r="H801" s="237"/>
      <c r="I801" s="237"/>
      <c r="J801" s="237"/>
      <c r="K801" s="237"/>
      <c r="L801" s="237"/>
      <c r="M801" s="237"/>
      <c r="N801" s="237"/>
      <c r="O801" s="237"/>
      <c r="P801" s="237"/>
      <c r="Q801" s="237"/>
      <c r="R801" s="238" t="str">
        <f t="shared" si="471"/>
        <v/>
      </c>
      <c r="X801" s="392" t="str">
        <f t="shared" ref="X801" si="473">CONCATENATE(C799,"_",E801)</f>
        <v>Zugänge_insgesamt</v>
      </c>
    </row>
    <row r="802" spans="1:24" x14ac:dyDescent="0.2">
      <c r="A802" s="440"/>
      <c r="B802" s="443"/>
      <c r="C802" s="447"/>
      <c r="D802" s="449"/>
      <c r="E802" s="389" t="s">
        <v>767</v>
      </c>
      <c r="F802" s="237"/>
      <c r="G802" s="237"/>
      <c r="H802" s="237"/>
      <c r="I802" s="237"/>
      <c r="J802" s="237"/>
      <c r="K802" s="237"/>
      <c r="L802" s="237"/>
      <c r="M802" s="237"/>
      <c r="N802" s="237"/>
      <c r="O802" s="237"/>
      <c r="P802" s="237"/>
      <c r="Q802" s="237"/>
      <c r="R802" s="238" t="str">
        <f t="shared" si="471"/>
        <v/>
      </c>
      <c r="X802" s="392" t="str">
        <f t="shared" ref="X802" si="474">CONCATENATE(C799,"_",E802)</f>
        <v>Zugänge_… davon Einspeisezählpunkte</v>
      </c>
    </row>
    <row r="803" spans="1:24" x14ac:dyDescent="0.2">
      <c r="A803" s="440"/>
      <c r="B803" s="443"/>
      <c r="C803" s="445" t="s">
        <v>765</v>
      </c>
      <c r="D803" s="445" t="s">
        <v>282</v>
      </c>
      <c r="E803" s="189" t="s">
        <v>766</v>
      </c>
      <c r="F803" s="237"/>
      <c r="G803" s="237"/>
      <c r="H803" s="237"/>
      <c r="I803" s="237"/>
      <c r="J803" s="237"/>
      <c r="K803" s="237"/>
      <c r="L803" s="237"/>
      <c r="M803" s="237"/>
      <c r="N803" s="237"/>
      <c r="O803" s="237"/>
      <c r="P803" s="237"/>
      <c r="Q803" s="237"/>
      <c r="R803" s="238" t="str">
        <f t="shared" si="471"/>
        <v/>
      </c>
      <c r="X803" s="392" t="str">
        <f t="shared" ref="X803" si="475">CONCATENATE(C803,"_",E803)</f>
        <v>Abgänge_insgesamt</v>
      </c>
    </row>
    <row r="804" spans="1:24" x14ac:dyDescent="0.2">
      <c r="A804" s="440"/>
      <c r="B804" s="443"/>
      <c r="C804" s="446"/>
      <c r="D804" s="448"/>
      <c r="E804" s="389" t="s">
        <v>767</v>
      </c>
      <c r="F804" s="237"/>
      <c r="G804" s="237"/>
      <c r="H804" s="237"/>
      <c r="I804" s="237"/>
      <c r="J804" s="237"/>
      <c r="K804" s="237"/>
      <c r="L804" s="237"/>
      <c r="M804" s="237"/>
      <c r="N804" s="237"/>
      <c r="O804" s="237"/>
      <c r="P804" s="237"/>
      <c r="Q804" s="237"/>
      <c r="R804" s="238" t="str">
        <f t="shared" si="471"/>
        <v/>
      </c>
      <c r="X804" s="392" t="str">
        <f t="shared" ref="X804" si="476">CONCATENATE(C803,"_",E804)</f>
        <v>Abgänge_… davon Einspeisezählpunkte</v>
      </c>
    </row>
    <row r="805" spans="1:24" x14ac:dyDescent="0.2">
      <c r="A805" s="440"/>
      <c r="B805" s="443"/>
      <c r="C805" s="446"/>
      <c r="D805" s="445" t="s">
        <v>512</v>
      </c>
      <c r="E805" s="189" t="s">
        <v>766</v>
      </c>
      <c r="F805" s="235"/>
      <c r="G805" s="235"/>
      <c r="H805" s="235"/>
      <c r="I805" s="235"/>
      <c r="J805" s="235"/>
      <c r="K805" s="235"/>
      <c r="L805" s="235"/>
      <c r="M805" s="235"/>
      <c r="N805" s="235"/>
      <c r="O805" s="235"/>
      <c r="P805" s="235"/>
      <c r="Q805" s="235"/>
      <c r="R805" s="236" t="str">
        <f t="shared" si="471"/>
        <v/>
      </c>
      <c r="X805" s="392" t="str">
        <f t="shared" ref="X805" si="477">CONCATENATE(C803,"_",E805)</f>
        <v>Abgänge_insgesamt</v>
      </c>
    </row>
    <row r="806" spans="1:24" x14ac:dyDescent="0.2">
      <c r="A806" s="441"/>
      <c r="B806" s="444"/>
      <c r="C806" s="448"/>
      <c r="D806" s="450"/>
      <c r="E806" s="191" t="s">
        <v>767</v>
      </c>
      <c r="F806" s="233"/>
      <c r="G806" s="233"/>
      <c r="H806" s="233"/>
      <c r="I806" s="233"/>
      <c r="J806" s="233"/>
      <c r="K806" s="233"/>
      <c r="L806" s="233"/>
      <c r="M806" s="233"/>
      <c r="N806" s="233"/>
      <c r="O806" s="233"/>
      <c r="P806" s="233"/>
      <c r="Q806" s="233"/>
      <c r="R806" s="230" t="str">
        <f t="shared" si="471"/>
        <v/>
      </c>
      <c r="X806" s="392" t="str">
        <f t="shared" ref="X806" si="478">CONCATENATE(C803,"_",E806)</f>
        <v>Abgänge_… davon Einspeisezählpunkte</v>
      </c>
    </row>
    <row r="807" spans="1:24" x14ac:dyDescent="0.2">
      <c r="A807" s="439"/>
      <c r="B807" s="442" t="str">
        <f>IF(A807&lt;&gt;"",IFERROR(VLOOKUP(A807,L!$J$11:$K$260,2,FALSE),"Eingabeart wurde geändert"),"")</f>
        <v/>
      </c>
      <c r="C807" s="445" t="s">
        <v>764</v>
      </c>
      <c r="D807" s="445" t="s">
        <v>282</v>
      </c>
      <c r="E807" s="189" t="s">
        <v>766</v>
      </c>
      <c r="F807" s="232"/>
      <c r="G807" s="232"/>
      <c r="H807" s="232"/>
      <c r="I807" s="232"/>
      <c r="J807" s="232"/>
      <c r="K807" s="232"/>
      <c r="L807" s="232"/>
      <c r="M807" s="232"/>
      <c r="N807" s="232"/>
      <c r="O807" s="232"/>
      <c r="P807" s="232"/>
      <c r="Q807" s="232"/>
      <c r="R807" s="190" t="str">
        <f>IF(SUM(F807:Q807)&gt;0,SUM(F807:Q807),"")</f>
        <v/>
      </c>
      <c r="X807" s="392" t="str">
        <f t="shared" ref="X807" si="479">CONCATENATE(C807,"_",E807)</f>
        <v>Zugänge_insgesamt</v>
      </c>
    </row>
    <row r="808" spans="1:24" x14ac:dyDescent="0.2">
      <c r="A808" s="440"/>
      <c r="B808" s="443"/>
      <c r="C808" s="446"/>
      <c r="D808" s="448"/>
      <c r="E808" s="389" t="s">
        <v>767</v>
      </c>
      <c r="F808" s="237"/>
      <c r="G808" s="237"/>
      <c r="H808" s="237"/>
      <c r="I808" s="237"/>
      <c r="J808" s="237"/>
      <c r="K808" s="237"/>
      <c r="L808" s="237"/>
      <c r="M808" s="237"/>
      <c r="N808" s="237"/>
      <c r="O808" s="237"/>
      <c r="P808" s="237"/>
      <c r="Q808" s="237"/>
      <c r="R808" s="238" t="str">
        <f t="shared" ref="R808:R814" si="480">IF(SUM(F808:Q808)&gt;0,SUM(F808:Q808),"")</f>
        <v/>
      </c>
      <c r="X808" s="392" t="str">
        <f t="shared" ref="X808" si="481">CONCATENATE(C807,"_",E808)</f>
        <v>Zugänge_… davon Einspeisezählpunkte</v>
      </c>
    </row>
    <row r="809" spans="1:24" x14ac:dyDescent="0.2">
      <c r="A809" s="440"/>
      <c r="B809" s="443"/>
      <c r="C809" s="446"/>
      <c r="D809" s="445" t="s">
        <v>512</v>
      </c>
      <c r="E809" s="189" t="s">
        <v>766</v>
      </c>
      <c r="F809" s="237"/>
      <c r="G809" s="237"/>
      <c r="H809" s="237"/>
      <c r="I809" s="237"/>
      <c r="J809" s="237"/>
      <c r="K809" s="237"/>
      <c r="L809" s="237"/>
      <c r="M809" s="237"/>
      <c r="N809" s="237"/>
      <c r="O809" s="237"/>
      <c r="P809" s="237"/>
      <c r="Q809" s="237"/>
      <c r="R809" s="238" t="str">
        <f t="shared" si="480"/>
        <v/>
      </c>
      <c r="X809" s="392" t="str">
        <f t="shared" ref="X809" si="482">CONCATENATE(C807,"_",E809)</f>
        <v>Zugänge_insgesamt</v>
      </c>
    </row>
    <row r="810" spans="1:24" x14ac:dyDescent="0.2">
      <c r="A810" s="440"/>
      <c r="B810" s="443"/>
      <c r="C810" s="447"/>
      <c r="D810" s="449"/>
      <c r="E810" s="389" t="s">
        <v>767</v>
      </c>
      <c r="F810" s="237"/>
      <c r="G810" s="237"/>
      <c r="H810" s="237"/>
      <c r="I810" s="237"/>
      <c r="J810" s="237"/>
      <c r="K810" s="237"/>
      <c r="L810" s="237"/>
      <c r="M810" s="237"/>
      <c r="N810" s="237"/>
      <c r="O810" s="237"/>
      <c r="P810" s="237"/>
      <c r="Q810" s="237"/>
      <c r="R810" s="238" t="str">
        <f t="shared" si="480"/>
        <v/>
      </c>
      <c r="X810" s="392" t="str">
        <f t="shared" ref="X810" si="483">CONCATENATE(C807,"_",E810)</f>
        <v>Zugänge_… davon Einspeisezählpunkte</v>
      </c>
    </row>
    <row r="811" spans="1:24" x14ac:dyDescent="0.2">
      <c r="A811" s="440"/>
      <c r="B811" s="443"/>
      <c r="C811" s="445" t="s">
        <v>765</v>
      </c>
      <c r="D811" s="445" t="s">
        <v>282</v>
      </c>
      <c r="E811" s="189" t="s">
        <v>766</v>
      </c>
      <c r="F811" s="237"/>
      <c r="G811" s="237"/>
      <c r="H811" s="237"/>
      <c r="I811" s="237"/>
      <c r="J811" s="237"/>
      <c r="K811" s="237"/>
      <c r="L811" s="237"/>
      <c r="M811" s="237"/>
      <c r="N811" s="237"/>
      <c r="O811" s="237"/>
      <c r="P811" s="237"/>
      <c r="Q811" s="237"/>
      <c r="R811" s="238" t="str">
        <f t="shared" si="480"/>
        <v/>
      </c>
      <c r="X811" s="392" t="str">
        <f t="shared" ref="X811" si="484">CONCATENATE(C811,"_",E811)</f>
        <v>Abgänge_insgesamt</v>
      </c>
    </row>
    <row r="812" spans="1:24" x14ac:dyDescent="0.2">
      <c r="A812" s="440"/>
      <c r="B812" s="443"/>
      <c r="C812" s="446"/>
      <c r="D812" s="448"/>
      <c r="E812" s="389" t="s">
        <v>767</v>
      </c>
      <c r="F812" s="237"/>
      <c r="G812" s="237"/>
      <c r="H812" s="237"/>
      <c r="I812" s="237"/>
      <c r="J812" s="237"/>
      <c r="K812" s="237"/>
      <c r="L812" s="237"/>
      <c r="M812" s="237"/>
      <c r="N812" s="237"/>
      <c r="O812" s="237"/>
      <c r="P812" s="237"/>
      <c r="Q812" s="237"/>
      <c r="R812" s="238" t="str">
        <f t="shared" si="480"/>
        <v/>
      </c>
      <c r="X812" s="392" t="str">
        <f t="shared" ref="X812" si="485">CONCATENATE(C811,"_",E812)</f>
        <v>Abgänge_… davon Einspeisezählpunkte</v>
      </c>
    </row>
    <row r="813" spans="1:24" x14ac:dyDescent="0.2">
      <c r="A813" s="440"/>
      <c r="B813" s="443"/>
      <c r="C813" s="446"/>
      <c r="D813" s="445" t="s">
        <v>512</v>
      </c>
      <c r="E813" s="189" t="s">
        <v>766</v>
      </c>
      <c r="F813" s="235"/>
      <c r="G813" s="235"/>
      <c r="H813" s="235"/>
      <c r="I813" s="235"/>
      <c r="J813" s="235"/>
      <c r="K813" s="235"/>
      <c r="L813" s="235"/>
      <c r="M813" s="235"/>
      <c r="N813" s="235"/>
      <c r="O813" s="235"/>
      <c r="P813" s="235"/>
      <c r="Q813" s="235"/>
      <c r="R813" s="236" t="str">
        <f t="shared" si="480"/>
        <v/>
      </c>
      <c r="X813" s="392" t="str">
        <f t="shared" ref="X813" si="486">CONCATENATE(C811,"_",E813)</f>
        <v>Abgänge_insgesamt</v>
      </c>
    </row>
    <row r="814" spans="1:24" x14ac:dyDescent="0.2">
      <c r="A814" s="441"/>
      <c r="B814" s="444"/>
      <c r="C814" s="448"/>
      <c r="D814" s="450"/>
      <c r="E814" s="191" t="s">
        <v>767</v>
      </c>
      <c r="F814" s="233"/>
      <c r="G814" s="233"/>
      <c r="H814" s="233"/>
      <c r="I814" s="233"/>
      <c r="J814" s="233"/>
      <c r="K814" s="233"/>
      <c r="L814" s="233"/>
      <c r="M814" s="233"/>
      <c r="N814" s="233"/>
      <c r="O814" s="233"/>
      <c r="P814" s="233"/>
      <c r="Q814" s="233"/>
      <c r="R814" s="230" t="str">
        <f t="shared" si="480"/>
        <v/>
      </c>
      <c r="X814" s="392" t="str">
        <f t="shared" ref="X814" si="487">CONCATENATE(C811,"_",E814)</f>
        <v>Abgänge_… davon Einspeisezählpunkte</v>
      </c>
    </row>
    <row r="815" spans="1:24" x14ac:dyDescent="0.2">
      <c r="A815" s="439"/>
      <c r="B815" s="442" t="str">
        <f>IF(A815&lt;&gt;"",IFERROR(VLOOKUP(A815,L!$J$11:$K$260,2,FALSE),"Eingabeart wurde geändert"),"")</f>
        <v/>
      </c>
      <c r="C815" s="445" t="s">
        <v>764</v>
      </c>
      <c r="D815" s="445" t="s">
        <v>282</v>
      </c>
      <c r="E815" s="189" t="s">
        <v>766</v>
      </c>
      <c r="F815" s="232"/>
      <c r="G815" s="232"/>
      <c r="H815" s="232"/>
      <c r="I815" s="232"/>
      <c r="J815" s="232"/>
      <c r="K815" s="232"/>
      <c r="L815" s="232"/>
      <c r="M815" s="232"/>
      <c r="N815" s="232"/>
      <c r="O815" s="232"/>
      <c r="P815" s="232"/>
      <c r="Q815" s="232"/>
      <c r="R815" s="190" t="str">
        <f>IF(SUM(F815:Q815)&gt;0,SUM(F815:Q815),"")</f>
        <v/>
      </c>
      <c r="X815" s="392" t="str">
        <f t="shared" ref="X815" si="488">CONCATENATE(C815,"_",E815)</f>
        <v>Zugänge_insgesamt</v>
      </c>
    </row>
    <row r="816" spans="1:24" x14ac:dyDescent="0.2">
      <c r="A816" s="440"/>
      <c r="B816" s="443"/>
      <c r="C816" s="446"/>
      <c r="D816" s="448"/>
      <c r="E816" s="389" t="s">
        <v>767</v>
      </c>
      <c r="F816" s="237"/>
      <c r="G816" s="237"/>
      <c r="H816" s="237"/>
      <c r="I816" s="237"/>
      <c r="J816" s="237"/>
      <c r="K816" s="237"/>
      <c r="L816" s="237"/>
      <c r="M816" s="237"/>
      <c r="N816" s="237"/>
      <c r="O816" s="237"/>
      <c r="P816" s="237"/>
      <c r="Q816" s="237"/>
      <c r="R816" s="238" t="str">
        <f t="shared" ref="R816:R822" si="489">IF(SUM(F816:Q816)&gt;0,SUM(F816:Q816),"")</f>
        <v/>
      </c>
      <c r="X816" s="392" t="str">
        <f t="shared" ref="X816" si="490">CONCATENATE(C815,"_",E816)</f>
        <v>Zugänge_… davon Einspeisezählpunkte</v>
      </c>
    </row>
    <row r="817" spans="1:24" x14ac:dyDescent="0.2">
      <c r="A817" s="440"/>
      <c r="B817" s="443"/>
      <c r="C817" s="446"/>
      <c r="D817" s="445" t="s">
        <v>512</v>
      </c>
      <c r="E817" s="189" t="s">
        <v>766</v>
      </c>
      <c r="F817" s="237"/>
      <c r="G817" s="237"/>
      <c r="H817" s="237"/>
      <c r="I817" s="237"/>
      <c r="J817" s="237"/>
      <c r="K817" s="237"/>
      <c r="L817" s="237"/>
      <c r="M817" s="237"/>
      <c r="N817" s="237"/>
      <c r="O817" s="237"/>
      <c r="P817" s="237"/>
      <c r="Q817" s="237"/>
      <c r="R817" s="238" t="str">
        <f t="shared" si="489"/>
        <v/>
      </c>
      <c r="X817" s="392" t="str">
        <f t="shared" ref="X817" si="491">CONCATENATE(C815,"_",E817)</f>
        <v>Zugänge_insgesamt</v>
      </c>
    </row>
    <row r="818" spans="1:24" x14ac:dyDescent="0.2">
      <c r="A818" s="440"/>
      <c r="B818" s="443"/>
      <c r="C818" s="447"/>
      <c r="D818" s="449"/>
      <c r="E818" s="389" t="s">
        <v>767</v>
      </c>
      <c r="F818" s="237"/>
      <c r="G818" s="237"/>
      <c r="H818" s="237"/>
      <c r="I818" s="237"/>
      <c r="J818" s="237"/>
      <c r="K818" s="237"/>
      <c r="L818" s="237"/>
      <c r="M818" s="237"/>
      <c r="N818" s="237"/>
      <c r="O818" s="237"/>
      <c r="P818" s="237"/>
      <c r="Q818" s="237"/>
      <c r="R818" s="238" t="str">
        <f t="shared" si="489"/>
        <v/>
      </c>
      <c r="X818" s="392" t="str">
        <f t="shared" ref="X818" si="492">CONCATENATE(C815,"_",E818)</f>
        <v>Zugänge_… davon Einspeisezählpunkte</v>
      </c>
    </row>
    <row r="819" spans="1:24" x14ac:dyDescent="0.2">
      <c r="A819" s="440"/>
      <c r="B819" s="443"/>
      <c r="C819" s="445" t="s">
        <v>765</v>
      </c>
      <c r="D819" s="445" t="s">
        <v>282</v>
      </c>
      <c r="E819" s="189" t="s">
        <v>766</v>
      </c>
      <c r="F819" s="237"/>
      <c r="G819" s="237"/>
      <c r="H819" s="237"/>
      <c r="I819" s="237"/>
      <c r="J819" s="237"/>
      <c r="K819" s="237"/>
      <c r="L819" s="237"/>
      <c r="M819" s="237"/>
      <c r="N819" s="237"/>
      <c r="O819" s="237"/>
      <c r="P819" s="237"/>
      <c r="Q819" s="237"/>
      <c r="R819" s="238" t="str">
        <f t="shared" si="489"/>
        <v/>
      </c>
      <c r="X819" s="392" t="str">
        <f t="shared" ref="X819" si="493">CONCATENATE(C819,"_",E819)</f>
        <v>Abgänge_insgesamt</v>
      </c>
    </row>
    <row r="820" spans="1:24" x14ac:dyDescent="0.2">
      <c r="A820" s="440"/>
      <c r="B820" s="443"/>
      <c r="C820" s="446"/>
      <c r="D820" s="448"/>
      <c r="E820" s="389" t="s">
        <v>767</v>
      </c>
      <c r="F820" s="237"/>
      <c r="G820" s="237"/>
      <c r="H820" s="237"/>
      <c r="I820" s="237"/>
      <c r="J820" s="237"/>
      <c r="K820" s="237"/>
      <c r="L820" s="237"/>
      <c r="M820" s="237"/>
      <c r="N820" s="237"/>
      <c r="O820" s="237"/>
      <c r="P820" s="237"/>
      <c r="Q820" s="237"/>
      <c r="R820" s="238" t="str">
        <f t="shared" si="489"/>
        <v/>
      </c>
      <c r="X820" s="392" t="str">
        <f t="shared" ref="X820" si="494">CONCATENATE(C819,"_",E820)</f>
        <v>Abgänge_… davon Einspeisezählpunkte</v>
      </c>
    </row>
    <row r="821" spans="1:24" x14ac:dyDescent="0.2">
      <c r="A821" s="440"/>
      <c r="B821" s="443"/>
      <c r="C821" s="446"/>
      <c r="D821" s="445" t="s">
        <v>512</v>
      </c>
      <c r="E821" s="189" t="s">
        <v>766</v>
      </c>
      <c r="F821" s="235"/>
      <c r="G821" s="235"/>
      <c r="H821" s="235"/>
      <c r="I821" s="235"/>
      <c r="J821" s="235"/>
      <c r="K821" s="235"/>
      <c r="L821" s="235"/>
      <c r="M821" s="235"/>
      <c r="N821" s="235"/>
      <c r="O821" s="235"/>
      <c r="P821" s="235"/>
      <c r="Q821" s="235"/>
      <c r="R821" s="236" t="str">
        <f t="shared" si="489"/>
        <v/>
      </c>
      <c r="X821" s="392" t="str">
        <f t="shared" ref="X821" si="495">CONCATENATE(C819,"_",E821)</f>
        <v>Abgänge_insgesamt</v>
      </c>
    </row>
    <row r="822" spans="1:24" x14ac:dyDescent="0.2">
      <c r="A822" s="441"/>
      <c r="B822" s="444"/>
      <c r="C822" s="448"/>
      <c r="D822" s="450"/>
      <c r="E822" s="191" t="s">
        <v>767</v>
      </c>
      <c r="F822" s="233"/>
      <c r="G822" s="233"/>
      <c r="H822" s="233"/>
      <c r="I822" s="233"/>
      <c r="J822" s="233"/>
      <c r="K822" s="233"/>
      <c r="L822" s="233"/>
      <c r="M822" s="233"/>
      <c r="N822" s="233"/>
      <c r="O822" s="233"/>
      <c r="P822" s="233"/>
      <c r="Q822" s="233"/>
      <c r="R822" s="230" t="str">
        <f t="shared" si="489"/>
        <v/>
      </c>
      <c r="X822" s="392" t="str">
        <f t="shared" ref="X822" si="496">CONCATENATE(C819,"_",E822)</f>
        <v>Abgänge_… davon Einspeisezählpunkte</v>
      </c>
    </row>
    <row r="823" spans="1:24" x14ac:dyDescent="0.2">
      <c r="A823" s="439"/>
      <c r="B823" s="442" t="str">
        <f>IF(A823&lt;&gt;"",IFERROR(VLOOKUP(A823,L!$J$11:$K$260,2,FALSE),"Eingabeart wurde geändert"),"")</f>
        <v/>
      </c>
      <c r="C823" s="445" t="s">
        <v>764</v>
      </c>
      <c r="D823" s="445" t="s">
        <v>282</v>
      </c>
      <c r="E823" s="189" t="s">
        <v>766</v>
      </c>
      <c r="F823" s="232"/>
      <c r="G823" s="232"/>
      <c r="H823" s="232"/>
      <c r="I823" s="232"/>
      <c r="J823" s="232"/>
      <c r="K823" s="232"/>
      <c r="L823" s="232"/>
      <c r="M823" s="232"/>
      <c r="N823" s="232"/>
      <c r="O823" s="232"/>
      <c r="P823" s="232"/>
      <c r="Q823" s="232"/>
      <c r="R823" s="190" t="str">
        <f>IF(SUM(F823:Q823)&gt;0,SUM(F823:Q823),"")</f>
        <v/>
      </c>
      <c r="X823" s="392" t="str">
        <f t="shared" ref="X823" si="497">CONCATENATE(C823,"_",E823)</f>
        <v>Zugänge_insgesamt</v>
      </c>
    </row>
    <row r="824" spans="1:24" x14ac:dyDescent="0.2">
      <c r="A824" s="440"/>
      <c r="B824" s="443"/>
      <c r="C824" s="446"/>
      <c r="D824" s="448"/>
      <c r="E824" s="389" t="s">
        <v>767</v>
      </c>
      <c r="F824" s="237"/>
      <c r="G824" s="237"/>
      <c r="H824" s="237"/>
      <c r="I824" s="237"/>
      <c r="J824" s="237"/>
      <c r="K824" s="237"/>
      <c r="L824" s="237"/>
      <c r="M824" s="237"/>
      <c r="N824" s="237"/>
      <c r="O824" s="237"/>
      <c r="P824" s="237"/>
      <c r="Q824" s="237"/>
      <c r="R824" s="238" t="str">
        <f t="shared" ref="R824:R830" si="498">IF(SUM(F824:Q824)&gt;0,SUM(F824:Q824),"")</f>
        <v/>
      </c>
      <c r="X824" s="392" t="str">
        <f t="shared" ref="X824" si="499">CONCATENATE(C823,"_",E824)</f>
        <v>Zugänge_… davon Einspeisezählpunkte</v>
      </c>
    </row>
    <row r="825" spans="1:24" x14ac:dyDescent="0.2">
      <c r="A825" s="440"/>
      <c r="B825" s="443"/>
      <c r="C825" s="446"/>
      <c r="D825" s="445" t="s">
        <v>512</v>
      </c>
      <c r="E825" s="189" t="s">
        <v>766</v>
      </c>
      <c r="F825" s="237"/>
      <c r="G825" s="237"/>
      <c r="H825" s="237"/>
      <c r="I825" s="237"/>
      <c r="J825" s="237"/>
      <c r="K825" s="237"/>
      <c r="L825" s="237"/>
      <c r="M825" s="237"/>
      <c r="N825" s="237"/>
      <c r="O825" s="237"/>
      <c r="P825" s="237"/>
      <c r="Q825" s="237"/>
      <c r="R825" s="238" t="str">
        <f t="shared" si="498"/>
        <v/>
      </c>
      <c r="X825" s="392" t="str">
        <f t="shared" ref="X825" si="500">CONCATENATE(C823,"_",E825)</f>
        <v>Zugänge_insgesamt</v>
      </c>
    </row>
    <row r="826" spans="1:24" x14ac:dyDescent="0.2">
      <c r="A826" s="440"/>
      <c r="B826" s="443"/>
      <c r="C826" s="447"/>
      <c r="D826" s="449"/>
      <c r="E826" s="389" t="s">
        <v>767</v>
      </c>
      <c r="F826" s="237"/>
      <c r="G826" s="237"/>
      <c r="H826" s="237"/>
      <c r="I826" s="237"/>
      <c r="J826" s="237"/>
      <c r="K826" s="237"/>
      <c r="L826" s="237"/>
      <c r="M826" s="237"/>
      <c r="N826" s="237"/>
      <c r="O826" s="237"/>
      <c r="P826" s="237"/>
      <c r="Q826" s="237"/>
      <c r="R826" s="238" t="str">
        <f t="shared" si="498"/>
        <v/>
      </c>
      <c r="X826" s="392" t="str">
        <f t="shared" ref="X826" si="501">CONCATENATE(C823,"_",E826)</f>
        <v>Zugänge_… davon Einspeisezählpunkte</v>
      </c>
    </row>
    <row r="827" spans="1:24" x14ac:dyDescent="0.2">
      <c r="A827" s="440"/>
      <c r="B827" s="443"/>
      <c r="C827" s="445" t="s">
        <v>765</v>
      </c>
      <c r="D827" s="445" t="s">
        <v>282</v>
      </c>
      <c r="E827" s="189" t="s">
        <v>766</v>
      </c>
      <c r="F827" s="237"/>
      <c r="G827" s="237"/>
      <c r="H827" s="237"/>
      <c r="I827" s="237"/>
      <c r="J827" s="237"/>
      <c r="K827" s="237"/>
      <c r="L827" s="237"/>
      <c r="M827" s="237"/>
      <c r="N827" s="237"/>
      <c r="O827" s="237"/>
      <c r="P827" s="237"/>
      <c r="Q827" s="237"/>
      <c r="R827" s="238" t="str">
        <f t="shared" si="498"/>
        <v/>
      </c>
      <c r="X827" s="392" t="str">
        <f t="shared" ref="X827" si="502">CONCATENATE(C827,"_",E827)</f>
        <v>Abgänge_insgesamt</v>
      </c>
    </row>
    <row r="828" spans="1:24" x14ac:dyDescent="0.2">
      <c r="A828" s="440"/>
      <c r="B828" s="443"/>
      <c r="C828" s="446"/>
      <c r="D828" s="448"/>
      <c r="E828" s="389" t="s">
        <v>767</v>
      </c>
      <c r="F828" s="237"/>
      <c r="G828" s="237"/>
      <c r="H828" s="237"/>
      <c r="I828" s="237"/>
      <c r="J828" s="237"/>
      <c r="K828" s="237"/>
      <c r="L828" s="237"/>
      <c r="M828" s="237"/>
      <c r="N828" s="237"/>
      <c r="O828" s="237"/>
      <c r="P828" s="237"/>
      <c r="Q828" s="237"/>
      <c r="R828" s="238" t="str">
        <f t="shared" si="498"/>
        <v/>
      </c>
      <c r="X828" s="392" t="str">
        <f t="shared" ref="X828" si="503">CONCATENATE(C827,"_",E828)</f>
        <v>Abgänge_… davon Einspeisezählpunkte</v>
      </c>
    </row>
    <row r="829" spans="1:24" x14ac:dyDescent="0.2">
      <c r="A829" s="440"/>
      <c r="B829" s="443"/>
      <c r="C829" s="446"/>
      <c r="D829" s="445" t="s">
        <v>512</v>
      </c>
      <c r="E829" s="189" t="s">
        <v>766</v>
      </c>
      <c r="F829" s="235"/>
      <c r="G829" s="235"/>
      <c r="H829" s="235"/>
      <c r="I829" s="235"/>
      <c r="J829" s="235"/>
      <c r="K829" s="235"/>
      <c r="L829" s="235"/>
      <c r="M829" s="235"/>
      <c r="N829" s="235"/>
      <c r="O829" s="235"/>
      <c r="P829" s="235"/>
      <c r="Q829" s="235"/>
      <c r="R829" s="236" t="str">
        <f t="shared" si="498"/>
        <v/>
      </c>
      <c r="X829" s="392" t="str">
        <f t="shared" ref="X829" si="504">CONCATENATE(C827,"_",E829)</f>
        <v>Abgänge_insgesamt</v>
      </c>
    </row>
    <row r="830" spans="1:24" x14ac:dyDescent="0.2">
      <c r="A830" s="441"/>
      <c r="B830" s="444"/>
      <c r="C830" s="448"/>
      <c r="D830" s="450"/>
      <c r="E830" s="191" t="s">
        <v>767</v>
      </c>
      <c r="F830" s="233"/>
      <c r="G830" s="233"/>
      <c r="H830" s="233"/>
      <c r="I830" s="233"/>
      <c r="J830" s="233"/>
      <c r="K830" s="233"/>
      <c r="L830" s="233"/>
      <c r="M830" s="233"/>
      <c r="N830" s="233"/>
      <c r="O830" s="233"/>
      <c r="P830" s="233"/>
      <c r="Q830" s="233"/>
      <c r="R830" s="230" t="str">
        <f t="shared" si="498"/>
        <v/>
      </c>
      <c r="X830" s="392" t="str">
        <f t="shared" ref="X830" si="505">CONCATENATE(C827,"_",E830)</f>
        <v>Abgänge_… davon Einspeisezählpunkte</v>
      </c>
    </row>
    <row r="831" spans="1:24" x14ac:dyDescent="0.2">
      <c r="A831" s="439"/>
      <c r="B831" s="442" t="str">
        <f>IF(A831&lt;&gt;"",IFERROR(VLOOKUP(A831,L!$J$11:$K$260,2,FALSE),"Eingabeart wurde geändert"),"")</f>
        <v/>
      </c>
      <c r="C831" s="445" t="s">
        <v>764</v>
      </c>
      <c r="D831" s="445" t="s">
        <v>282</v>
      </c>
      <c r="E831" s="189" t="s">
        <v>766</v>
      </c>
      <c r="F831" s="232"/>
      <c r="G831" s="232"/>
      <c r="H831" s="232"/>
      <c r="I831" s="232"/>
      <c r="J831" s="232"/>
      <c r="K831" s="232"/>
      <c r="L831" s="232"/>
      <c r="M831" s="232"/>
      <c r="N831" s="232"/>
      <c r="O831" s="232"/>
      <c r="P831" s="232"/>
      <c r="Q831" s="232"/>
      <c r="R831" s="190" t="str">
        <f>IF(SUM(F831:Q831)&gt;0,SUM(F831:Q831),"")</f>
        <v/>
      </c>
      <c r="X831" s="392" t="str">
        <f t="shared" ref="X831" si="506">CONCATENATE(C831,"_",E831)</f>
        <v>Zugänge_insgesamt</v>
      </c>
    </row>
    <row r="832" spans="1:24" x14ac:dyDescent="0.2">
      <c r="A832" s="440"/>
      <c r="B832" s="443"/>
      <c r="C832" s="446"/>
      <c r="D832" s="448"/>
      <c r="E832" s="389" t="s">
        <v>767</v>
      </c>
      <c r="F832" s="237"/>
      <c r="G832" s="237"/>
      <c r="H832" s="237"/>
      <c r="I832" s="237"/>
      <c r="J832" s="237"/>
      <c r="K832" s="237"/>
      <c r="L832" s="237"/>
      <c r="M832" s="237"/>
      <c r="N832" s="237"/>
      <c r="O832" s="237"/>
      <c r="P832" s="237"/>
      <c r="Q832" s="237"/>
      <c r="R832" s="238" t="str">
        <f t="shared" ref="R832:R838" si="507">IF(SUM(F832:Q832)&gt;0,SUM(F832:Q832),"")</f>
        <v/>
      </c>
      <c r="X832" s="392" t="str">
        <f t="shared" ref="X832" si="508">CONCATENATE(C831,"_",E832)</f>
        <v>Zugänge_… davon Einspeisezählpunkte</v>
      </c>
    </row>
    <row r="833" spans="1:24" x14ac:dyDescent="0.2">
      <c r="A833" s="440"/>
      <c r="B833" s="443"/>
      <c r="C833" s="446"/>
      <c r="D833" s="445" t="s">
        <v>512</v>
      </c>
      <c r="E833" s="189" t="s">
        <v>766</v>
      </c>
      <c r="F833" s="237"/>
      <c r="G833" s="237"/>
      <c r="H833" s="237"/>
      <c r="I833" s="237"/>
      <c r="J833" s="237"/>
      <c r="K833" s="237"/>
      <c r="L833" s="237"/>
      <c r="M833" s="237"/>
      <c r="N833" s="237"/>
      <c r="O833" s="237"/>
      <c r="P833" s="237"/>
      <c r="Q833" s="237"/>
      <c r="R833" s="238" t="str">
        <f t="shared" si="507"/>
        <v/>
      </c>
      <c r="X833" s="392" t="str">
        <f t="shared" ref="X833" si="509">CONCATENATE(C831,"_",E833)</f>
        <v>Zugänge_insgesamt</v>
      </c>
    </row>
    <row r="834" spans="1:24" x14ac:dyDescent="0.2">
      <c r="A834" s="440"/>
      <c r="B834" s="443"/>
      <c r="C834" s="447"/>
      <c r="D834" s="449"/>
      <c r="E834" s="389" t="s">
        <v>767</v>
      </c>
      <c r="F834" s="237"/>
      <c r="G834" s="237"/>
      <c r="H834" s="237"/>
      <c r="I834" s="237"/>
      <c r="J834" s="237"/>
      <c r="K834" s="237"/>
      <c r="L834" s="237"/>
      <c r="M834" s="237"/>
      <c r="N834" s="237"/>
      <c r="O834" s="237"/>
      <c r="P834" s="237"/>
      <c r="Q834" s="237"/>
      <c r="R834" s="238" t="str">
        <f t="shared" si="507"/>
        <v/>
      </c>
      <c r="X834" s="392" t="str">
        <f t="shared" ref="X834" si="510">CONCATENATE(C831,"_",E834)</f>
        <v>Zugänge_… davon Einspeisezählpunkte</v>
      </c>
    </row>
    <row r="835" spans="1:24" x14ac:dyDescent="0.2">
      <c r="A835" s="440"/>
      <c r="B835" s="443"/>
      <c r="C835" s="445" t="s">
        <v>765</v>
      </c>
      <c r="D835" s="445" t="s">
        <v>282</v>
      </c>
      <c r="E835" s="189" t="s">
        <v>766</v>
      </c>
      <c r="F835" s="237"/>
      <c r="G835" s="237"/>
      <c r="H835" s="237"/>
      <c r="I835" s="237"/>
      <c r="J835" s="237"/>
      <c r="K835" s="237"/>
      <c r="L835" s="237"/>
      <c r="M835" s="237"/>
      <c r="N835" s="237"/>
      <c r="O835" s="237"/>
      <c r="P835" s="237"/>
      <c r="Q835" s="237"/>
      <c r="R835" s="238" t="str">
        <f t="shared" si="507"/>
        <v/>
      </c>
      <c r="X835" s="392" t="str">
        <f t="shared" ref="X835" si="511">CONCATENATE(C835,"_",E835)</f>
        <v>Abgänge_insgesamt</v>
      </c>
    </row>
    <row r="836" spans="1:24" x14ac:dyDescent="0.2">
      <c r="A836" s="440"/>
      <c r="B836" s="443"/>
      <c r="C836" s="446"/>
      <c r="D836" s="448"/>
      <c r="E836" s="389" t="s">
        <v>767</v>
      </c>
      <c r="F836" s="237"/>
      <c r="G836" s="237"/>
      <c r="H836" s="237"/>
      <c r="I836" s="237"/>
      <c r="J836" s="237"/>
      <c r="K836" s="237"/>
      <c r="L836" s="237"/>
      <c r="M836" s="237"/>
      <c r="N836" s="237"/>
      <c r="O836" s="237"/>
      <c r="P836" s="237"/>
      <c r="Q836" s="237"/>
      <c r="R836" s="238" t="str">
        <f t="shared" si="507"/>
        <v/>
      </c>
      <c r="X836" s="392" t="str">
        <f t="shared" ref="X836" si="512">CONCATENATE(C835,"_",E836)</f>
        <v>Abgänge_… davon Einspeisezählpunkte</v>
      </c>
    </row>
    <row r="837" spans="1:24" x14ac:dyDescent="0.2">
      <c r="A837" s="440"/>
      <c r="B837" s="443"/>
      <c r="C837" s="446"/>
      <c r="D837" s="445" t="s">
        <v>512</v>
      </c>
      <c r="E837" s="189" t="s">
        <v>766</v>
      </c>
      <c r="F837" s="235"/>
      <c r="G837" s="235"/>
      <c r="H837" s="235"/>
      <c r="I837" s="235"/>
      <c r="J837" s="235"/>
      <c r="K837" s="235"/>
      <c r="L837" s="235"/>
      <c r="M837" s="235"/>
      <c r="N837" s="235"/>
      <c r="O837" s="235"/>
      <c r="P837" s="235"/>
      <c r="Q837" s="235"/>
      <c r="R837" s="236" t="str">
        <f t="shared" si="507"/>
        <v/>
      </c>
      <c r="X837" s="392" t="str">
        <f t="shared" ref="X837" si="513">CONCATENATE(C835,"_",E837)</f>
        <v>Abgänge_insgesamt</v>
      </c>
    </row>
    <row r="838" spans="1:24" x14ac:dyDescent="0.2">
      <c r="A838" s="441"/>
      <c r="B838" s="444"/>
      <c r="C838" s="448"/>
      <c r="D838" s="450"/>
      <c r="E838" s="191" t="s">
        <v>767</v>
      </c>
      <c r="F838" s="233"/>
      <c r="G838" s="233"/>
      <c r="H838" s="233"/>
      <c r="I838" s="233"/>
      <c r="J838" s="233"/>
      <c r="K838" s="233"/>
      <c r="L838" s="233"/>
      <c r="M838" s="233"/>
      <c r="N838" s="233"/>
      <c r="O838" s="233"/>
      <c r="P838" s="233"/>
      <c r="Q838" s="233"/>
      <c r="R838" s="230" t="str">
        <f t="shared" si="507"/>
        <v/>
      </c>
      <c r="X838" s="392" t="str">
        <f t="shared" ref="X838" si="514">CONCATENATE(C835,"_",E838)</f>
        <v>Abgänge_… davon Einspeisezählpunkte</v>
      </c>
    </row>
    <row r="839" spans="1:24" x14ac:dyDescent="0.2">
      <c r="A839" s="439"/>
      <c r="B839" s="442" t="str">
        <f>IF(A839&lt;&gt;"",IFERROR(VLOOKUP(A839,L!$J$11:$K$260,2,FALSE),"Eingabeart wurde geändert"),"")</f>
        <v/>
      </c>
      <c r="C839" s="445" t="s">
        <v>764</v>
      </c>
      <c r="D839" s="445" t="s">
        <v>282</v>
      </c>
      <c r="E839" s="189" t="s">
        <v>766</v>
      </c>
      <c r="F839" s="232"/>
      <c r="G839" s="232"/>
      <c r="H839" s="232"/>
      <c r="I839" s="232"/>
      <c r="J839" s="232"/>
      <c r="K839" s="232"/>
      <c r="L839" s="232"/>
      <c r="M839" s="232"/>
      <c r="N839" s="232"/>
      <c r="O839" s="232"/>
      <c r="P839" s="232"/>
      <c r="Q839" s="232"/>
      <c r="R839" s="190" t="str">
        <f>IF(SUM(F839:Q839)&gt;0,SUM(F839:Q839),"")</f>
        <v/>
      </c>
      <c r="X839" s="392" t="str">
        <f t="shared" ref="X839" si="515">CONCATENATE(C839,"_",E839)</f>
        <v>Zugänge_insgesamt</v>
      </c>
    </row>
    <row r="840" spans="1:24" x14ac:dyDescent="0.2">
      <c r="A840" s="440"/>
      <c r="B840" s="443"/>
      <c r="C840" s="446"/>
      <c r="D840" s="448"/>
      <c r="E840" s="389" t="s">
        <v>767</v>
      </c>
      <c r="F840" s="237"/>
      <c r="G840" s="237"/>
      <c r="H840" s="237"/>
      <c r="I840" s="237"/>
      <c r="J840" s="237"/>
      <c r="K840" s="237"/>
      <c r="L840" s="237"/>
      <c r="M840" s="237"/>
      <c r="N840" s="237"/>
      <c r="O840" s="237"/>
      <c r="P840" s="237"/>
      <c r="Q840" s="237"/>
      <c r="R840" s="238" t="str">
        <f t="shared" ref="R840:R846" si="516">IF(SUM(F840:Q840)&gt;0,SUM(F840:Q840),"")</f>
        <v/>
      </c>
      <c r="X840" s="392" t="str">
        <f t="shared" ref="X840" si="517">CONCATENATE(C839,"_",E840)</f>
        <v>Zugänge_… davon Einspeisezählpunkte</v>
      </c>
    </row>
    <row r="841" spans="1:24" x14ac:dyDescent="0.2">
      <c r="A841" s="440"/>
      <c r="B841" s="443"/>
      <c r="C841" s="446"/>
      <c r="D841" s="445" t="s">
        <v>512</v>
      </c>
      <c r="E841" s="189" t="s">
        <v>766</v>
      </c>
      <c r="F841" s="237"/>
      <c r="G841" s="237"/>
      <c r="H841" s="237"/>
      <c r="I841" s="237"/>
      <c r="J841" s="237"/>
      <c r="K841" s="237"/>
      <c r="L841" s="237"/>
      <c r="M841" s="237"/>
      <c r="N841" s="237"/>
      <c r="O841" s="237"/>
      <c r="P841" s="237"/>
      <c r="Q841" s="237"/>
      <c r="R841" s="238" t="str">
        <f t="shared" si="516"/>
        <v/>
      </c>
      <c r="X841" s="392" t="str">
        <f t="shared" ref="X841" si="518">CONCATENATE(C839,"_",E841)</f>
        <v>Zugänge_insgesamt</v>
      </c>
    </row>
    <row r="842" spans="1:24" x14ac:dyDescent="0.2">
      <c r="A842" s="440"/>
      <c r="B842" s="443"/>
      <c r="C842" s="447"/>
      <c r="D842" s="449"/>
      <c r="E842" s="389" t="s">
        <v>767</v>
      </c>
      <c r="F842" s="237"/>
      <c r="G842" s="237"/>
      <c r="H842" s="237"/>
      <c r="I842" s="237"/>
      <c r="J842" s="237"/>
      <c r="K842" s="237"/>
      <c r="L842" s="237"/>
      <c r="M842" s="237"/>
      <c r="N842" s="237"/>
      <c r="O842" s="237"/>
      <c r="P842" s="237"/>
      <c r="Q842" s="237"/>
      <c r="R842" s="238" t="str">
        <f t="shared" si="516"/>
        <v/>
      </c>
      <c r="X842" s="392" t="str">
        <f t="shared" ref="X842" si="519">CONCATENATE(C839,"_",E842)</f>
        <v>Zugänge_… davon Einspeisezählpunkte</v>
      </c>
    </row>
    <row r="843" spans="1:24" x14ac:dyDescent="0.2">
      <c r="A843" s="440"/>
      <c r="B843" s="443"/>
      <c r="C843" s="445" t="s">
        <v>765</v>
      </c>
      <c r="D843" s="445" t="s">
        <v>282</v>
      </c>
      <c r="E843" s="189" t="s">
        <v>766</v>
      </c>
      <c r="F843" s="237"/>
      <c r="G843" s="237"/>
      <c r="H843" s="237"/>
      <c r="I843" s="237"/>
      <c r="J843" s="237"/>
      <c r="K843" s="237"/>
      <c r="L843" s="237"/>
      <c r="M843" s="237"/>
      <c r="N843" s="237"/>
      <c r="O843" s="237"/>
      <c r="P843" s="237"/>
      <c r="Q843" s="237"/>
      <c r="R843" s="238" t="str">
        <f t="shared" si="516"/>
        <v/>
      </c>
      <c r="X843" s="392" t="str">
        <f t="shared" ref="X843" si="520">CONCATENATE(C843,"_",E843)</f>
        <v>Abgänge_insgesamt</v>
      </c>
    </row>
    <row r="844" spans="1:24" x14ac:dyDescent="0.2">
      <c r="A844" s="440"/>
      <c r="B844" s="443"/>
      <c r="C844" s="446"/>
      <c r="D844" s="448"/>
      <c r="E844" s="389" t="s">
        <v>767</v>
      </c>
      <c r="F844" s="237"/>
      <c r="G844" s="237"/>
      <c r="H844" s="237"/>
      <c r="I844" s="237"/>
      <c r="J844" s="237"/>
      <c r="K844" s="237"/>
      <c r="L844" s="237"/>
      <c r="M844" s="237"/>
      <c r="N844" s="237"/>
      <c r="O844" s="237"/>
      <c r="P844" s="237"/>
      <c r="Q844" s="237"/>
      <c r="R844" s="238" t="str">
        <f t="shared" si="516"/>
        <v/>
      </c>
      <c r="X844" s="392" t="str">
        <f t="shared" ref="X844" si="521">CONCATENATE(C843,"_",E844)</f>
        <v>Abgänge_… davon Einspeisezählpunkte</v>
      </c>
    </row>
    <row r="845" spans="1:24" x14ac:dyDescent="0.2">
      <c r="A845" s="440"/>
      <c r="B845" s="443"/>
      <c r="C845" s="446"/>
      <c r="D845" s="445" t="s">
        <v>512</v>
      </c>
      <c r="E845" s="189" t="s">
        <v>766</v>
      </c>
      <c r="F845" s="235"/>
      <c r="G845" s="235"/>
      <c r="H845" s="235"/>
      <c r="I845" s="235"/>
      <c r="J845" s="235"/>
      <c r="K845" s="235"/>
      <c r="L845" s="235"/>
      <c r="M845" s="235"/>
      <c r="N845" s="235"/>
      <c r="O845" s="235"/>
      <c r="P845" s="235"/>
      <c r="Q845" s="235"/>
      <c r="R845" s="236" t="str">
        <f t="shared" si="516"/>
        <v/>
      </c>
      <c r="X845" s="392" t="str">
        <f t="shared" ref="X845" si="522">CONCATENATE(C843,"_",E845)</f>
        <v>Abgänge_insgesamt</v>
      </c>
    </row>
    <row r="846" spans="1:24" x14ac:dyDescent="0.2">
      <c r="A846" s="441"/>
      <c r="B846" s="444"/>
      <c r="C846" s="448"/>
      <c r="D846" s="450"/>
      <c r="E846" s="191" t="s">
        <v>767</v>
      </c>
      <c r="F846" s="233"/>
      <c r="G846" s="233"/>
      <c r="H846" s="233"/>
      <c r="I846" s="233"/>
      <c r="J846" s="233"/>
      <c r="K846" s="233"/>
      <c r="L846" s="233"/>
      <c r="M846" s="233"/>
      <c r="N846" s="233"/>
      <c r="O846" s="233"/>
      <c r="P846" s="233"/>
      <c r="Q846" s="233"/>
      <c r="R846" s="230" t="str">
        <f t="shared" si="516"/>
        <v/>
      </c>
      <c r="X846" s="392" t="str">
        <f t="shared" ref="X846" si="523">CONCATENATE(C843,"_",E846)</f>
        <v>Abgänge_… davon Einspeisezählpunkte</v>
      </c>
    </row>
    <row r="847" spans="1:24" x14ac:dyDescent="0.2">
      <c r="A847" s="439"/>
      <c r="B847" s="442" t="str">
        <f>IF(A847&lt;&gt;"",IFERROR(VLOOKUP(A847,L!$J$11:$K$260,2,FALSE),"Eingabeart wurde geändert"),"")</f>
        <v/>
      </c>
      <c r="C847" s="445" t="s">
        <v>764</v>
      </c>
      <c r="D847" s="445" t="s">
        <v>282</v>
      </c>
      <c r="E847" s="189" t="s">
        <v>766</v>
      </c>
      <c r="F847" s="232"/>
      <c r="G847" s="232"/>
      <c r="H847" s="232"/>
      <c r="I847" s="232"/>
      <c r="J847" s="232"/>
      <c r="K847" s="232"/>
      <c r="L847" s="232"/>
      <c r="M847" s="232"/>
      <c r="N847" s="232"/>
      <c r="O847" s="232"/>
      <c r="P847" s="232"/>
      <c r="Q847" s="232"/>
      <c r="R847" s="190" t="str">
        <f>IF(SUM(F847:Q847)&gt;0,SUM(F847:Q847),"")</f>
        <v/>
      </c>
      <c r="X847" s="392" t="str">
        <f t="shared" ref="X847" si="524">CONCATENATE(C847,"_",E847)</f>
        <v>Zugänge_insgesamt</v>
      </c>
    </row>
    <row r="848" spans="1:24" x14ac:dyDescent="0.2">
      <c r="A848" s="440"/>
      <c r="B848" s="443"/>
      <c r="C848" s="446"/>
      <c r="D848" s="448"/>
      <c r="E848" s="389" t="s">
        <v>767</v>
      </c>
      <c r="F848" s="237"/>
      <c r="G848" s="237"/>
      <c r="H848" s="237"/>
      <c r="I848" s="237"/>
      <c r="J848" s="237"/>
      <c r="K848" s="237"/>
      <c r="L848" s="237"/>
      <c r="M848" s="237"/>
      <c r="N848" s="237"/>
      <c r="O848" s="237"/>
      <c r="P848" s="237"/>
      <c r="Q848" s="237"/>
      <c r="R848" s="238" t="str">
        <f t="shared" ref="R848:R854" si="525">IF(SUM(F848:Q848)&gt;0,SUM(F848:Q848),"")</f>
        <v/>
      </c>
      <c r="X848" s="392" t="str">
        <f t="shared" ref="X848" si="526">CONCATENATE(C847,"_",E848)</f>
        <v>Zugänge_… davon Einspeisezählpunkte</v>
      </c>
    </row>
    <row r="849" spans="1:24" x14ac:dyDescent="0.2">
      <c r="A849" s="440"/>
      <c r="B849" s="443"/>
      <c r="C849" s="446"/>
      <c r="D849" s="445" t="s">
        <v>512</v>
      </c>
      <c r="E849" s="189" t="s">
        <v>766</v>
      </c>
      <c r="F849" s="237"/>
      <c r="G849" s="237"/>
      <c r="H849" s="237"/>
      <c r="I849" s="237"/>
      <c r="J849" s="237"/>
      <c r="K849" s="237"/>
      <c r="L849" s="237"/>
      <c r="M849" s="237"/>
      <c r="N849" s="237"/>
      <c r="O849" s="237"/>
      <c r="P849" s="237"/>
      <c r="Q849" s="237"/>
      <c r="R849" s="238" t="str">
        <f t="shared" si="525"/>
        <v/>
      </c>
      <c r="X849" s="392" t="str">
        <f t="shared" ref="X849" si="527">CONCATENATE(C847,"_",E849)</f>
        <v>Zugänge_insgesamt</v>
      </c>
    </row>
    <row r="850" spans="1:24" x14ac:dyDescent="0.2">
      <c r="A850" s="440"/>
      <c r="B850" s="443"/>
      <c r="C850" s="447"/>
      <c r="D850" s="449"/>
      <c r="E850" s="389" t="s">
        <v>767</v>
      </c>
      <c r="F850" s="237"/>
      <c r="G850" s="237"/>
      <c r="H850" s="237"/>
      <c r="I850" s="237"/>
      <c r="J850" s="237"/>
      <c r="K850" s="237"/>
      <c r="L850" s="237"/>
      <c r="M850" s="237"/>
      <c r="N850" s="237"/>
      <c r="O850" s="237"/>
      <c r="P850" s="237"/>
      <c r="Q850" s="237"/>
      <c r="R850" s="238" t="str">
        <f t="shared" si="525"/>
        <v/>
      </c>
      <c r="X850" s="392" t="str">
        <f t="shared" ref="X850" si="528">CONCATENATE(C847,"_",E850)</f>
        <v>Zugänge_… davon Einspeisezählpunkte</v>
      </c>
    </row>
    <row r="851" spans="1:24" x14ac:dyDescent="0.2">
      <c r="A851" s="440"/>
      <c r="B851" s="443"/>
      <c r="C851" s="445" t="s">
        <v>765</v>
      </c>
      <c r="D851" s="445" t="s">
        <v>282</v>
      </c>
      <c r="E851" s="189" t="s">
        <v>766</v>
      </c>
      <c r="F851" s="237"/>
      <c r="G851" s="237"/>
      <c r="H851" s="237"/>
      <c r="I851" s="237"/>
      <c r="J851" s="237"/>
      <c r="K851" s="237"/>
      <c r="L851" s="237"/>
      <c r="M851" s="237"/>
      <c r="N851" s="237"/>
      <c r="O851" s="237"/>
      <c r="P851" s="237"/>
      <c r="Q851" s="237"/>
      <c r="R851" s="238" t="str">
        <f t="shared" si="525"/>
        <v/>
      </c>
      <c r="X851" s="392" t="str">
        <f t="shared" ref="X851" si="529">CONCATENATE(C851,"_",E851)</f>
        <v>Abgänge_insgesamt</v>
      </c>
    </row>
    <row r="852" spans="1:24" x14ac:dyDescent="0.2">
      <c r="A852" s="440"/>
      <c r="B852" s="443"/>
      <c r="C852" s="446"/>
      <c r="D852" s="448"/>
      <c r="E852" s="389" t="s">
        <v>767</v>
      </c>
      <c r="F852" s="237"/>
      <c r="G852" s="237"/>
      <c r="H852" s="237"/>
      <c r="I852" s="237"/>
      <c r="J852" s="237"/>
      <c r="K852" s="237"/>
      <c r="L852" s="237"/>
      <c r="M852" s="237"/>
      <c r="N852" s="237"/>
      <c r="O852" s="237"/>
      <c r="P852" s="237"/>
      <c r="Q852" s="237"/>
      <c r="R852" s="238" t="str">
        <f t="shared" si="525"/>
        <v/>
      </c>
      <c r="X852" s="392" t="str">
        <f t="shared" ref="X852" si="530">CONCATENATE(C851,"_",E852)</f>
        <v>Abgänge_… davon Einspeisezählpunkte</v>
      </c>
    </row>
    <row r="853" spans="1:24" x14ac:dyDescent="0.2">
      <c r="A853" s="440"/>
      <c r="B853" s="443"/>
      <c r="C853" s="446"/>
      <c r="D853" s="445" t="s">
        <v>512</v>
      </c>
      <c r="E853" s="189" t="s">
        <v>766</v>
      </c>
      <c r="F853" s="235"/>
      <c r="G853" s="235"/>
      <c r="H853" s="235"/>
      <c r="I853" s="235"/>
      <c r="J853" s="235"/>
      <c r="K853" s="235"/>
      <c r="L853" s="235"/>
      <c r="M853" s="235"/>
      <c r="N853" s="235"/>
      <c r="O853" s="235"/>
      <c r="P853" s="235"/>
      <c r="Q853" s="235"/>
      <c r="R853" s="236" t="str">
        <f t="shared" si="525"/>
        <v/>
      </c>
      <c r="X853" s="392" t="str">
        <f t="shared" ref="X853" si="531">CONCATENATE(C851,"_",E853)</f>
        <v>Abgänge_insgesamt</v>
      </c>
    </row>
    <row r="854" spans="1:24" x14ac:dyDescent="0.2">
      <c r="A854" s="441"/>
      <c r="B854" s="444"/>
      <c r="C854" s="448"/>
      <c r="D854" s="450"/>
      <c r="E854" s="191" t="s">
        <v>767</v>
      </c>
      <c r="F854" s="233"/>
      <c r="G854" s="233"/>
      <c r="H854" s="233"/>
      <c r="I854" s="233"/>
      <c r="J854" s="233"/>
      <c r="K854" s="233"/>
      <c r="L854" s="233"/>
      <c r="M854" s="233"/>
      <c r="N854" s="233"/>
      <c r="O854" s="233"/>
      <c r="P854" s="233"/>
      <c r="Q854" s="233"/>
      <c r="R854" s="230" t="str">
        <f t="shared" si="525"/>
        <v/>
      </c>
      <c r="X854" s="392" t="str">
        <f t="shared" ref="X854" si="532">CONCATENATE(C851,"_",E854)</f>
        <v>Abgänge_… davon Einspeisezählpunkte</v>
      </c>
    </row>
    <row r="855" spans="1:24" x14ac:dyDescent="0.2">
      <c r="A855" s="439"/>
      <c r="B855" s="442" t="str">
        <f>IF(A855&lt;&gt;"",IFERROR(VLOOKUP(A855,L!$J$11:$K$260,2,FALSE),"Eingabeart wurde geändert"),"")</f>
        <v/>
      </c>
      <c r="C855" s="445" t="s">
        <v>764</v>
      </c>
      <c r="D855" s="445" t="s">
        <v>282</v>
      </c>
      <c r="E855" s="189" t="s">
        <v>766</v>
      </c>
      <c r="F855" s="232"/>
      <c r="G855" s="232"/>
      <c r="H855" s="232"/>
      <c r="I855" s="232"/>
      <c r="J855" s="232"/>
      <c r="K855" s="232"/>
      <c r="L855" s="232"/>
      <c r="M855" s="232"/>
      <c r="N855" s="232"/>
      <c r="O855" s="232"/>
      <c r="P855" s="232"/>
      <c r="Q855" s="232"/>
      <c r="R855" s="190" t="str">
        <f>IF(SUM(F855:Q855)&gt;0,SUM(F855:Q855),"")</f>
        <v/>
      </c>
      <c r="X855" s="392" t="str">
        <f t="shared" ref="X855" si="533">CONCATENATE(C855,"_",E855)</f>
        <v>Zugänge_insgesamt</v>
      </c>
    </row>
    <row r="856" spans="1:24" x14ac:dyDescent="0.2">
      <c r="A856" s="440"/>
      <c r="B856" s="443"/>
      <c r="C856" s="446"/>
      <c r="D856" s="448"/>
      <c r="E856" s="389" t="s">
        <v>767</v>
      </c>
      <c r="F856" s="237"/>
      <c r="G856" s="237"/>
      <c r="H856" s="237"/>
      <c r="I856" s="237"/>
      <c r="J856" s="237"/>
      <c r="K856" s="237"/>
      <c r="L856" s="237"/>
      <c r="M856" s="237"/>
      <c r="N856" s="237"/>
      <c r="O856" s="237"/>
      <c r="P856" s="237"/>
      <c r="Q856" s="237"/>
      <c r="R856" s="238" t="str">
        <f t="shared" ref="R856:R862" si="534">IF(SUM(F856:Q856)&gt;0,SUM(F856:Q856),"")</f>
        <v/>
      </c>
      <c r="X856" s="392" t="str">
        <f t="shared" ref="X856" si="535">CONCATENATE(C855,"_",E856)</f>
        <v>Zugänge_… davon Einspeisezählpunkte</v>
      </c>
    </row>
    <row r="857" spans="1:24" x14ac:dyDescent="0.2">
      <c r="A857" s="440"/>
      <c r="B857" s="443"/>
      <c r="C857" s="446"/>
      <c r="D857" s="445" t="s">
        <v>512</v>
      </c>
      <c r="E857" s="189" t="s">
        <v>766</v>
      </c>
      <c r="F857" s="237"/>
      <c r="G857" s="237"/>
      <c r="H857" s="237"/>
      <c r="I857" s="237"/>
      <c r="J857" s="237"/>
      <c r="K857" s="237"/>
      <c r="L857" s="237"/>
      <c r="M857" s="237"/>
      <c r="N857" s="237"/>
      <c r="O857" s="237"/>
      <c r="P857" s="237"/>
      <c r="Q857" s="237"/>
      <c r="R857" s="238" t="str">
        <f t="shared" si="534"/>
        <v/>
      </c>
      <c r="X857" s="392" t="str">
        <f t="shared" ref="X857" si="536">CONCATENATE(C855,"_",E857)</f>
        <v>Zugänge_insgesamt</v>
      </c>
    </row>
    <row r="858" spans="1:24" x14ac:dyDescent="0.2">
      <c r="A858" s="440"/>
      <c r="B858" s="443"/>
      <c r="C858" s="447"/>
      <c r="D858" s="449"/>
      <c r="E858" s="389" t="s">
        <v>767</v>
      </c>
      <c r="F858" s="237"/>
      <c r="G858" s="237"/>
      <c r="H858" s="237"/>
      <c r="I858" s="237"/>
      <c r="J858" s="237"/>
      <c r="K858" s="237"/>
      <c r="L858" s="237"/>
      <c r="M858" s="237"/>
      <c r="N858" s="237"/>
      <c r="O858" s="237"/>
      <c r="P858" s="237"/>
      <c r="Q858" s="237"/>
      <c r="R858" s="238" t="str">
        <f t="shared" si="534"/>
        <v/>
      </c>
      <c r="X858" s="392" t="str">
        <f t="shared" ref="X858" si="537">CONCATENATE(C855,"_",E858)</f>
        <v>Zugänge_… davon Einspeisezählpunkte</v>
      </c>
    </row>
    <row r="859" spans="1:24" x14ac:dyDescent="0.2">
      <c r="A859" s="440"/>
      <c r="B859" s="443"/>
      <c r="C859" s="445" t="s">
        <v>765</v>
      </c>
      <c r="D859" s="445" t="s">
        <v>282</v>
      </c>
      <c r="E859" s="189" t="s">
        <v>766</v>
      </c>
      <c r="F859" s="237"/>
      <c r="G859" s="237"/>
      <c r="H859" s="237"/>
      <c r="I859" s="237"/>
      <c r="J859" s="237"/>
      <c r="K859" s="237"/>
      <c r="L859" s="237"/>
      <c r="M859" s="237"/>
      <c r="N859" s="237"/>
      <c r="O859" s="237"/>
      <c r="P859" s="237"/>
      <c r="Q859" s="237"/>
      <c r="R859" s="238" t="str">
        <f t="shared" si="534"/>
        <v/>
      </c>
      <c r="X859" s="392" t="str">
        <f t="shared" ref="X859" si="538">CONCATENATE(C859,"_",E859)</f>
        <v>Abgänge_insgesamt</v>
      </c>
    </row>
    <row r="860" spans="1:24" x14ac:dyDescent="0.2">
      <c r="A860" s="440"/>
      <c r="B860" s="443"/>
      <c r="C860" s="446"/>
      <c r="D860" s="448"/>
      <c r="E860" s="389" t="s">
        <v>767</v>
      </c>
      <c r="F860" s="237"/>
      <c r="G860" s="237"/>
      <c r="H860" s="237"/>
      <c r="I860" s="237"/>
      <c r="J860" s="237"/>
      <c r="K860" s="237"/>
      <c r="L860" s="237"/>
      <c r="M860" s="237"/>
      <c r="N860" s="237"/>
      <c r="O860" s="237"/>
      <c r="P860" s="237"/>
      <c r="Q860" s="237"/>
      <c r="R860" s="238" t="str">
        <f t="shared" si="534"/>
        <v/>
      </c>
      <c r="X860" s="392" t="str">
        <f t="shared" ref="X860" si="539">CONCATENATE(C859,"_",E860)</f>
        <v>Abgänge_… davon Einspeisezählpunkte</v>
      </c>
    </row>
    <row r="861" spans="1:24" x14ac:dyDescent="0.2">
      <c r="A861" s="440"/>
      <c r="B861" s="443"/>
      <c r="C861" s="446"/>
      <c r="D861" s="445" t="s">
        <v>512</v>
      </c>
      <c r="E861" s="189" t="s">
        <v>766</v>
      </c>
      <c r="F861" s="235"/>
      <c r="G861" s="235"/>
      <c r="H861" s="235"/>
      <c r="I861" s="235"/>
      <c r="J861" s="235"/>
      <c r="K861" s="235"/>
      <c r="L861" s="235"/>
      <c r="M861" s="235"/>
      <c r="N861" s="235"/>
      <c r="O861" s="235"/>
      <c r="P861" s="235"/>
      <c r="Q861" s="235"/>
      <c r="R861" s="236" t="str">
        <f t="shared" si="534"/>
        <v/>
      </c>
      <c r="X861" s="392" t="str">
        <f t="shared" ref="X861" si="540">CONCATENATE(C859,"_",E861)</f>
        <v>Abgänge_insgesamt</v>
      </c>
    </row>
    <row r="862" spans="1:24" x14ac:dyDescent="0.2">
      <c r="A862" s="441"/>
      <c r="B862" s="444"/>
      <c r="C862" s="448"/>
      <c r="D862" s="450"/>
      <c r="E862" s="191" t="s">
        <v>767</v>
      </c>
      <c r="F862" s="233"/>
      <c r="G862" s="233"/>
      <c r="H862" s="233"/>
      <c r="I862" s="233"/>
      <c r="J862" s="233"/>
      <c r="K862" s="233"/>
      <c r="L862" s="233"/>
      <c r="M862" s="233"/>
      <c r="N862" s="233"/>
      <c r="O862" s="233"/>
      <c r="P862" s="233"/>
      <c r="Q862" s="233"/>
      <c r="R862" s="230" t="str">
        <f t="shared" si="534"/>
        <v/>
      </c>
      <c r="X862" s="392" t="str">
        <f t="shared" ref="X862" si="541">CONCATENATE(C859,"_",E862)</f>
        <v>Abgänge_… davon Einspeisezählpunkte</v>
      </c>
    </row>
    <row r="863" spans="1:24" x14ac:dyDescent="0.2">
      <c r="A863" s="439"/>
      <c r="B863" s="442" t="str">
        <f>IF(A863&lt;&gt;"",IFERROR(VLOOKUP(A863,L!$J$11:$K$260,2,FALSE),"Eingabeart wurde geändert"),"")</f>
        <v/>
      </c>
      <c r="C863" s="445" t="s">
        <v>764</v>
      </c>
      <c r="D863" s="445" t="s">
        <v>282</v>
      </c>
      <c r="E863" s="189" t="s">
        <v>766</v>
      </c>
      <c r="F863" s="232"/>
      <c r="G863" s="232"/>
      <c r="H863" s="232"/>
      <c r="I863" s="232"/>
      <c r="J863" s="232"/>
      <c r="K863" s="232"/>
      <c r="L863" s="232"/>
      <c r="M863" s="232"/>
      <c r="N863" s="232"/>
      <c r="O863" s="232"/>
      <c r="P863" s="232"/>
      <c r="Q863" s="232"/>
      <c r="R863" s="190" t="str">
        <f>IF(SUM(F863:Q863)&gt;0,SUM(F863:Q863),"")</f>
        <v/>
      </c>
      <c r="X863" s="392" t="str">
        <f t="shared" ref="X863" si="542">CONCATENATE(C863,"_",E863)</f>
        <v>Zugänge_insgesamt</v>
      </c>
    </row>
    <row r="864" spans="1:24" x14ac:dyDescent="0.2">
      <c r="A864" s="440"/>
      <c r="B864" s="443"/>
      <c r="C864" s="446"/>
      <c r="D864" s="448"/>
      <c r="E864" s="389" t="s">
        <v>767</v>
      </c>
      <c r="F864" s="237"/>
      <c r="G864" s="237"/>
      <c r="H864" s="237"/>
      <c r="I864" s="237"/>
      <c r="J864" s="237"/>
      <c r="K864" s="237"/>
      <c r="L864" s="237"/>
      <c r="M864" s="237"/>
      <c r="N864" s="237"/>
      <c r="O864" s="237"/>
      <c r="P864" s="237"/>
      <c r="Q864" s="237"/>
      <c r="R864" s="238" t="str">
        <f t="shared" ref="R864:R870" si="543">IF(SUM(F864:Q864)&gt;0,SUM(F864:Q864),"")</f>
        <v/>
      </c>
      <c r="X864" s="392" t="str">
        <f t="shared" ref="X864" si="544">CONCATENATE(C863,"_",E864)</f>
        <v>Zugänge_… davon Einspeisezählpunkte</v>
      </c>
    </row>
    <row r="865" spans="1:24" x14ac:dyDescent="0.2">
      <c r="A865" s="440"/>
      <c r="B865" s="443"/>
      <c r="C865" s="446"/>
      <c r="D865" s="445" t="s">
        <v>512</v>
      </c>
      <c r="E865" s="189" t="s">
        <v>766</v>
      </c>
      <c r="F865" s="237"/>
      <c r="G865" s="237"/>
      <c r="H865" s="237"/>
      <c r="I865" s="237"/>
      <c r="J865" s="237"/>
      <c r="K865" s="237"/>
      <c r="L865" s="237"/>
      <c r="M865" s="237"/>
      <c r="N865" s="237"/>
      <c r="O865" s="237"/>
      <c r="P865" s="237"/>
      <c r="Q865" s="237"/>
      <c r="R865" s="238" t="str">
        <f t="shared" si="543"/>
        <v/>
      </c>
      <c r="X865" s="392" t="str">
        <f t="shared" ref="X865" si="545">CONCATENATE(C863,"_",E865)</f>
        <v>Zugänge_insgesamt</v>
      </c>
    </row>
    <row r="866" spans="1:24" x14ac:dyDescent="0.2">
      <c r="A866" s="440"/>
      <c r="B866" s="443"/>
      <c r="C866" s="447"/>
      <c r="D866" s="449"/>
      <c r="E866" s="389" t="s">
        <v>767</v>
      </c>
      <c r="F866" s="237"/>
      <c r="G866" s="237"/>
      <c r="H866" s="237"/>
      <c r="I866" s="237"/>
      <c r="J866" s="237"/>
      <c r="K866" s="237"/>
      <c r="L866" s="237"/>
      <c r="M866" s="237"/>
      <c r="N866" s="237"/>
      <c r="O866" s="237"/>
      <c r="P866" s="237"/>
      <c r="Q866" s="237"/>
      <c r="R866" s="238" t="str">
        <f t="shared" si="543"/>
        <v/>
      </c>
      <c r="X866" s="392" t="str">
        <f t="shared" ref="X866" si="546">CONCATENATE(C863,"_",E866)</f>
        <v>Zugänge_… davon Einspeisezählpunkte</v>
      </c>
    </row>
    <row r="867" spans="1:24" x14ac:dyDescent="0.2">
      <c r="A867" s="440"/>
      <c r="B867" s="443"/>
      <c r="C867" s="445" t="s">
        <v>765</v>
      </c>
      <c r="D867" s="445" t="s">
        <v>282</v>
      </c>
      <c r="E867" s="189" t="s">
        <v>766</v>
      </c>
      <c r="F867" s="237"/>
      <c r="G867" s="237"/>
      <c r="H867" s="237"/>
      <c r="I867" s="237"/>
      <c r="J867" s="237"/>
      <c r="K867" s="237"/>
      <c r="L867" s="237"/>
      <c r="M867" s="237"/>
      <c r="N867" s="237"/>
      <c r="O867" s="237"/>
      <c r="P867" s="237"/>
      <c r="Q867" s="237"/>
      <c r="R867" s="238" t="str">
        <f t="shared" si="543"/>
        <v/>
      </c>
      <c r="X867" s="392" t="str">
        <f t="shared" ref="X867" si="547">CONCATENATE(C867,"_",E867)</f>
        <v>Abgänge_insgesamt</v>
      </c>
    </row>
    <row r="868" spans="1:24" x14ac:dyDescent="0.2">
      <c r="A868" s="440"/>
      <c r="B868" s="443"/>
      <c r="C868" s="446"/>
      <c r="D868" s="448"/>
      <c r="E868" s="389" t="s">
        <v>767</v>
      </c>
      <c r="F868" s="237"/>
      <c r="G868" s="237"/>
      <c r="H868" s="237"/>
      <c r="I868" s="237"/>
      <c r="J868" s="237"/>
      <c r="K868" s="237"/>
      <c r="L868" s="237"/>
      <c r="M868" s="237"/>
      <c r="N868" s="237"/>
      <c r="O868" s="237"/>
      <c r="P868" s="237"/>
      <c r="Q868" s="237"/>
      <c r="R868" s="238" t="str">
        <f t="shared" si="543"/>
        <v/>
      </c>
      <c r="X868" s="392" t="str">
        <f t="shared" ref="X868" si="548">CONCATENATE(C867,"_",E868)</f>
        <v>Abgänge_… davon Einspeisezählpunkte</v>
      </c>
    </row>
    <row r="869" spans="1:24" x14ac:dyDescent="0.2">
      <c r="A869" s="440"/>
      <c r="B869" s="443"/>
      <c r="C869" s="446"/>
      <c r="D869" s="445" t="s">
        <v>512</v>
      </c>
      <c r="E869" s="189" t="s">
        <v>766</v>
      </c>
      <c r="F869" s="235"/>
      <c r="G869" s="235"/>
      <c r="H869" s="235"/>
      <c r="I869" s="235"/>
      <c r="J869" s="235"/>
      <c r="K869" s="235"/>
      <c r="L869" s="235"/>
      <c r="M869" s="235"/>
      <c r="N869" s="235"/>
      <c r="O869" s="235"/>
      <c r="P869" s="235"/>
      <c r="Q869" s="235"/>
      <c r="R869" s="236" t="str">
        <f t="shared" si="543"/>
        <v/>
      </c>
      <c r="X869" s="392" t="str">
        <f t="shared" ref="X869" si="549">CONCATENATE(C867,"_",E869)</f>
        <v>Abgänge_insgesamt</v>
      </c>
    </row>
    <row r="870" spans="1:24" x14ac:dyDescent="0.2">
      <c r="A870" s="441"/>
      <c r="B870" s="444"/>
      <c r="C870" s="448"/>
      <c r="D870" s="450"/>
      <c r="E870" s="191" t="s">
        <v>767</v>
      </c>
      <c r="F870" s="233"/>
      <c r="G870" s="233"/>
      <c r="H870" s="233"/>
      <c r="I870" s="233"/>
      <c r="J870" s="233"/>
      <c r="K870" s="233"/>
      <c r="L870" s="233"/>
      <c r="M870" s="233"/>
      <c r="N870" s="233"/>
      <c r="O870" s="233"/>
      <c r="P870" s="233"/>
      <c r="Q870" s="233"/>
      <c r="R870" s="230" t="str">
        <f t="shared" si="543"/>
        <v/>
      </c>
      <c r="X870" s="392" t="str">
        <f t="shared" ref="X870" si="550">CONCATENATE(C867,"_",E870)</f>
        <v>Abgänge_… davon Einspeisezählpunkte</v>
      </c>
    </row>
    <row r="871" spans="1:24" x14ac:dyDescent="0.2">
      <c r="A871" s="439"/>
      <c r="B871" s="442" t="str">
        <f>IF(A871&lt;&gt;"",IFERROR(VLOOKUP(A871,L!$J$11:$K$260,2,FALSE),"Eingabeart wurde geändert"),"")</f>
        <v/>
      </c>
      <c r="C871" s="445" t="s">
        <v>764</v>
      </c>
      <c r="D871" s="445" t="s">
        <v>282</v>
      </c>
      <c r="E871" s="189" t="s">
        <v>766</v>
      </c>
      <c r="F871" s="232"/>
      <c r="G871" s="232"/>
      <c r="H871" s="232"/>
      <c r="I871" s="232"/>
      <c r="J871" s="232"/>
      <c r="K871" s="232"/>
      <c r="L871" s="232"/>
      <c r="M871" s="232"/>
      <c r="N871" s="232"/>
      <c r="O871" s="232"/>
      <c r="P871" s="232"/>
      <c r="Q871" s="232"/>
      <c r="R871" s="190" t="str">
        <f>IF(SUM(F871:Q871)&gt;0,SUM(F871:Q871),"")</f>
        <v/>
      </c>
      <c r="X871" s="392" t="str">
        <f t="shared" ref="X871" si="551">CONCATENATE(C871,"_",E871)</f>
        <v>Zugänge_insgesamt</v>
      </c>
    </row>
    <row r="872" spans="1:24" x14ac:dyDescent="0.2">
      <c r="A872" s="440"/>
      <c r="B872" s="443"/>
      <c r="C872" s="446"/>
      <c r="D872" s="448"/>
      <c r="E872" s="389" t="s">
        <v>767</v>
      </c>
      <c r="F872" s="237"/>
      <c r="G872" s="237"/>
      <c r="H872" s="237"/>
      <c r="I872" s="237"/>
      <c r="J872" s="237"/>
      <c r="K872" s="237"/>
      <c r="L872" s="237"/>
      <c r="M872" s="237"/>
      <c r="N872" s="237"/>
      <c r="O872" s="237"/>
      <c r="P872" s="237"/>
      <c r="Q872" s="237"/>
      <c r="R872" s="238" t="str">
        <f t="shared" ref="R872:R878" si="552">IF(SUM(F872:Q872)&gt;0,SUM(F872:Q872),"")</f>
        <v/>
      </c>
      <c r="X872" s="392" t="str">
        <f t="shared" ref="X872" si="553">CONCATENATE(C871,"_",E872)</f>
        <v>Zugänge_… davon Einspeisezählpunkte</v>
      </c>
    </row>
    <row r="873" spans="1:24" x14ac:dyDescent="0.2">
      <c r="A873" s="440"/>
      <c r="B873" s="443"/>
      <c r="C873" s="446"/>
      <c r="D873" s="445" t="s">
        <v>512</v>
      </c>
      <c r="E873" s="189" t="s">
        <v>766</v>
      </c>
      <c r="F873" s="237"/>
      <c r="G873" s="237"/>
      <c r="H873" s="237"/>
      <c r="I873" s="237"/>
      <c r="J873" s="237"/>
      <c r="K873" s="237"/>
      <c r="L873" s="237"/>
      <c r="M873" s="237"/>
      <c r="N873" s="237"/>
      <c r="O873" s="237"/>
      <c r="P873" s="237"/>
      <c r="Q873" s="237"/>
      <c r="R873" s="238" t="str">
        <f t="shared" si="552"/>
        <v/>
      </c>
      <c r="X873" s="392" t="str">
        <f t="shared" ref="X873" si="554">CONCATENATE(C871,"_",E873)</f>
        <v>Zugänge_insgesamt</v>
      </c>
    </row>
    <row r="874" spans="1:24" x14ac:dyDescent="0.2">
      <c r="A874" s="440"/>
      <c r="B874" s="443"/>
      <c r="C874" s="447"/>
      <c r="D874" s="449"/>
      <c r="E874" s="389" t="s">
        <v>767</v>
      </c>
      <c r="F874" s="237"/>
      <c r="G874" s="237"/>
      <c r="H874" s="237"/>
      <c r="I874" s="237"/>
      <c r="J874" s="237"/>
      <c r="K874" s="237"/>
      <c r="L874" s="237"/>
      <c r="M874" s="237"/>
      <c r="N874" s="237"/>
      <c r="O874" s="237"/>
      <c r="P874" s="237"/>
      <c r="Q874" s="237"/>
      <c r="R874" s="238" t="str">
        <f t="shared" si="552"/>
        <v/>
      </c>
      <c r="X874" s="392" t="str">
        <f t="shared" ref="X874" si="555">CONCATENATE(C871,"_",E874)</f>
        <v>Zugänge_… davon Einspeisezählpunkte</v>
      </c>
    </row>
    <row r="875" spans="1:24" x14ac:dyDescent="0.2">
      <c r="A875" s="440"/>
      <c r="B875" s="443"/>
      <c r="C875" s="445" t="s">
        <v>765</v>
      </c>
      <c r="D875" s="445" t="s">
        <v>282</v>
      </c>
      <c r="E875" s="189" t="s">
        <v>766</v>
      </c>
      <c r="F875" s="237"/>
      <c r="G875" s="237"/>
      <c r="H875" s="237"/>
      <c r="I875" s="237"/>
      <c r="J875" s="237"/>
      <c r="K875" s="237"/>
      <c r="L875" s="237"/>
      <c r="M875" s="237"/>
      <c r="N875" s="237"/>
      <c r="O875" s="237"/>
      <c r="P875" s="237"/>
      <c r="Q875" s="237"/>
      <c r="R875" s="238" t="str">
        <f t="shared" si="552"/>
        <v/>
      </c>
      <c r="X875" s="392" t="str">
        <f t="shared" ref="X875" si="556">CONCATENATE(C875,"_",E875)</f>
        <v>Abgänge_insgesamt</v>
      </c>
    </row>
    <row r="876" spans="1:24" x14ac:dyDescent="0.2">
      <c r="A876" s="440"/>
      <c r="B876" s="443"/>
      <c r="C876" s="446"/>
      <c r="D876" s="448"/>
      <c r="E876" s="389" t="s">
        <v>767</v>
      </c>
      <c r="F876" s="237"/>
      <c r="G876" s="237"/>
      <c r="H876" s="237"/>
      <c r="I876" s="237"/>
      <c r="J876" s="237"/>
      <c r="K876" s="237"/>
      <c r="L876" s="237"/>
      <c r="M876" s="237"/>
      <c r="N876" s="237"/>
      <c r="O876" s="237"/>
      <c r="P876" s="237"/>
      <c r="Q876" s="237"/>
      <c r="R876" s="238" t="str">
        <f t="shared" si="552"/>
        <v/>
      </c>
      <c r="X876" s="392" t="str">
        <f t="shared" ref="X876" si="557">CONCATENATE(C875,"_",E876)</f>
        <v>Abgänge_… davon Einspeisezählpunkte</v>
      </c>
    </row>
    <row r="877" spans="1:24" x14ac:dyDescent="0.2">
      <c r="A877" s="440"/>
      <c r="B877" s="443"/>
      <c r="C877" s="446"/>
      <c r="D877" s="445" t="s">
        <v>512</v>
      </c>
      <c r="E877" s="189" t="s">
        <v>766</v>
      </c>
      <c r="F877" s="235"/>
      <c r="G877" s="235"/>
      <c r="H877" s="235"/>
      <c r="I877" s="235"/>
      <c r="J877" s="235"/>
      <c r="K877" s="235"/>
      <c r="L877" s="235"/>
      <c r="M877" s="235"/>
      <c r="N877" s="235"/>
      <c r="O877" s="235"/>
      <c r="P877" s="235"/>
      <c r="Q877" s="235"/>
      <c r="R877" s="236" t="str">
        <f t="shared" si="552"/>
        <v/>
      </c>
      <c r="X877" s="392" t="str">
        <f t="shared" ref="X877" si="558">CONCATENATE(C875,"_",E877)</f>
        <v>Abgänge_insgesamt</v>
      </c>
    </row>
    <row r="878" spans="1:24" x14ac:dyDescent="0.2">
      <c r="A878" s="441"/>
      <c r="B878" s="444"/>
      <c r="C878" s="448"/>
      <c r="D878" s="450"/>
      <c r="E878" s="191" t="s">
        <v>767</v>
      </c>
      <c r="F878" s="233"/>
      <c r="G878" s="233"/>
      <c r="H878" s="233"/>
      <c r="I878" s="233"/>
      <c r="J878" s="233"/>
      <c r="K878" s="233"/>
      <c r="L878" s="233"/>
      <c r="M878" s="233"/>
      <c r="N878" s="233"/>
      <c r="O878" s="233"/>
      <c r="P878" s="233"/>
      <c r="Q878" s="233"/>
      <c r="R878" s="230" t="str">
        <f t="shared" si="552"/>
        <v/>
      </c>
      <c r="X878" s="392" t="str">
        <f t="shared" ref="X878" si="559">CONCATENATE(C875,"_",E878)</f>
        <v>Abgänge_… davon Einspeisezählpunkte</v>
      </c>
    </row>
    <row r="879" spans="1:24" x14ac:dyDescent="0.2">
      <c r="A879" s="439"/>
      <c r="B879" s="442" t="str">
        <f>IF(A879&lt;&gt;"",IFERROR(VLOOKUP(A879,L!$J$11:$K$260,2,FALSE),"Eingabeart wurde geändert"),"")</f>
        <v/>
      </c>
      <c r="C879" s="445" t="s">
        <v>764</v>
      </c>
      <c r="D879" s="445" t="s">
        <v>282</v>
      </c>
      <c r="E879" s="189" t="s">
        <v>766</v>
      </c>
      <c r="F879" s="232"/>
      <c r="G879" s="232"/>
      <c r="H879" s="232"/>
      <c r="I879" s="232"/>
      <c r="J879" s="232"/>
      <c r="K879" s="232"/>
      <c r="L879" s="232"/>
      <c r="M879" s="232"/>
      <c r="N879" s="232"/>
      <c r="O879" s="232"/>
      <c r="P879" s="232"/>
      <c r="Q879" s="232"/>
      <c r="R879" s="190" t="str">
        <f>IF(SUM(F879:Q879)&gt;0,SUM(F879:Q879),"")</f>
        <v/>
      </c>
      <c r="X879" s="392" t="str">
        <f t="shared" ref="X879" si="560">CONCATENATE(C879,"_",E879)</f>
        <v>Zugänge_insgesamt</v>
      </c>
    </row>
    <row r="880" spans="1:24" x14ac:dyDescent="0.2">
      <c r="A880" s="440"/>
      <c r="B880" s="443"/>
      <c r="C880" s="446"/>
      <c r="D880" s="448"/>
      <c r="E880" s="389" t="s">
        <v>767</v>
      </c>
      <c r="F880" s="237"/>
      <c r="G880" s="237"/>
      <c r="H880" s="237"/>
      <c r="I880" s="237"/>
      <c r="J880" s="237"/>
      <c r="K880" s="237"/>
      <c r="L880" s="237"/>
      <c r="M880" s="237"/>
      <c r="N880" s="237"/>
      <c r="O880" s="237"/>
      <c r="P880" s="237"/>
      <c r="Q880" s="237"/>
      <c r="R880" s="238" t="str">
        <f t="shared" ref="R880:R886" si="561">IF(SUM(F880:Q880)&gt;0,SUM(F880:Q880),"")</f>
        <v/>
      </c>
      <c r="X880" s="392" t="str">
        <f t="shared" ref="X880" si="562">CONCATENATE(C879,"_",E880)</f>
        <v>Zugänge_… davon Einspeisezählpunkte</v>
      </c>
    </row>
    <row r="881" spans="1:24" x14ac:dyDescent="0.2">
      <c r="A881" s="440"/>
      <c r="B881" s="443"/>
      <c r="C881" s="446"/>
      <c r="D881" s="445" t="s">
        <v>512</v>
      </c>
      <c r="E881" s="189" t="s">
        <v>766</v>
      </c>
      <c r="F881" s="237"/>
      <c r="G881" s="237"/>
      <c r="H881" s="237"/>
      <c r="I881" s="237"/>
      <c r="J881" s="237"/>
      <c r="K881" s="237"/>
      <c r="L881" s="237"/>
      <c r="M881" s="237"/>
      <c r="N881" s="237"/>
      <c r="O881" s="237"/>
      <c r="P881" s="237"/>
      <c r="Q881" s="237"/>
      <c r="R881" s="238" t="str">
        <f t="shared" si="561"/>
        <v/>
      </c>
      <c r="X881" s="392" t="str">
        <f t="shared" ref="X881" si="563">CONCATENATE(C879,"_",E881)</f>
        <v>Zugänge_insgesamt</v>
      </c>
    </row>
    <row r="882" spans="1:24" x14ac:dyDescent="0.2">
      <c r="A882" s="440"/>
      <c r="B882" s="443"/>
      <c r="C882" s="447"/>
      <c r="D882" s="449"/>
      <c r="E882" s="389" t="s">
        <v>767</v>
      </c>
      <c r="F882" s="237"/>
      <c r="G882" s="237"/>
      <c r="H882" s="237"/>
      <c r="I882" s="237"/>
      <c r="J882" s="237"/>
      <c r="K882" s="237"/>
      <c r="L882" s="237"/>
      <c r="M882" s="237"/>
      <c r="N882" s="237"/>
      <c r="O882" s="237"/>
      <c r="P882" s="237"/>
      <c r="Q882" s="237"/>
      <c r="R882" s="238" t="str">
        <f t="shared" si="561"/>
        <v/>
      </c>
      <c r="X882" s="392" t="str">
        <f t="shared" ref="X882" si="564">CONCATENATE(C879,"_",E882)</f>
        <v>Zugänge_… davon Einspeisezählpunkte</v>
      </c>
    </row>
    <row r="883" spans="1:24" x14ac:dyDescent="0.2">
      <c r="A883" s="440"/>
      <c r="B883" s="443"/>
      <c r="C883" s="445" t="s">
        <v>765</v>
      </c>
      <c r="D883" s="445" t="s">
        <v>282</v>
      </c>
      <c r="E883" s="189" t="s">
        <v>766</v>
      </c>
      <c r="F883" s="237"/>
      <c r="G883" s="237"/>
      <c r="H883" s="237"/>
      <c r="I883" s="237"/>
      <c r="J883" s="237"/>
      <c r="K883" s="237"/>
      <c r="L883" s="237"/>
      <c r="M883" s="237"/>
      <c r="N883" s="237"/>
      <c r="O883" s="237"/>
      <c r="P883" s="237"/>
      <c r="Q883" s="237"/>
      <c r="R883" s="238" t="str">
        <f t="shared" si="561"/>
        <v/>
      </c>
      <c r="X883" s="392" t="str">
        <f t="shared" ref="X883" si="565">CONCATENATE(C883,"_",E883)</f>
        <v>Abgänge_insgesamt</v>
      </c>
    </row>
    <row r="884" spans="1:24" x14ac:dyDescent="0.2">
      <c r="A884" s="440"/>
      <c r="B884" s="443"/>
      <c r="C884" s="446"/>
      <c r="D884" s="448"/>
      <c r="E884" s="389" t="s">
        <v>767</v>
      </c>
      <c r="F884" s="237"/>
      <c r="G884" s="237"/>
      <c r="H884" s="237"/>
      <c r="I884" s="237"/>
      <c r="J884" s="237"/>
      <c r="K884" s="237"/>
      <c r="L884" s="237"/>
      <c r="M884" s="237"/>
      <c r="N884" s="237"/>
      <c r="O884" s="237"/>
      <c r="P884" s="237"/>
      <c r="Q884" s="237"/>
      <c r="R884" s="238" t="str">
        <f t="shared" si="561"/>
        <v/>
      </c>
      <c r="X884" s="392" t="str">
        <f t="shared" ref="X884" si="566">CONCATENATE(C883,"_",E884)</f>
        <v>Abgänge_… davon Einspeisezählpunkte</v>
      </c>
    </row>
    <row r="885" spans="1:24" x14ac:dyDescent="0.2">
      <c r="A885" s="440"/>
      <c r="B885" s="443"/>
      <c r="C885" s="446"/>
      <c r="D885" s="445" t="s">
        <v>512</v>
      </c>
      <c r="E885" s="189" t="s">
        <v>766</v>
      </c>
      <c r="F885" s="235"/>
      <c r="G885" s="235"/>
      <c r="H885" s="235"/>
      <c r="I885" s="235"/>
      <c r="J885" s="235"/>
      <c r="K885" s="235"/>
      <c r="L885" s="235"/>
      <c r="M885" s="235"/>
      <c r="N885" s="235"/>
      <c r="O885" s="235"/>
      <c r="P885" s="235"/>
      <c r="Q885" s="235"/>
      <c r="R885" s="236" t="str">
        <f t="shared" si="561"/>
        <v/>
      </c>
      <c r="X885" s="392" t="str">
        <f t="shared" ref="X885" si="567">CONCATENATE(C883,"_",E885)</f>
        <v>Abgänge_insgesamt</v>
      </c>
    </row>
    <row r="886" spans="1:24" x14ac:dyDescent="0.2">
      <c r="A886" s="441"/>
      <c r="B886" s="444"/>
      <c r="C886" s="448"/>
      <c r="D886" s="450"/>
      <c r="E886" s="191" t="s">
        <v>767</v>
      </c>
      <c r="F886" s="233"/>
      <c r="G886" s="233"/>
      <c r="H886" s="233"/>
      <c r="I886" s="233"/>
      <c r="J886" s="233"/>
      <c r="K886" s="233"/>
      <c r="L886" s="233"/>
      <c r="M886" s="233"/>
      <c r="N886" s="233"/>
      <c r="O886" s="233"/>
      <c r="P886" s="233"/>
      <c r="Q886" s="233"/>
      <c r="R886" s="230" t="str">
        <f t="shared" si="561"/>
        <v/>
      </c>
      <c r="X886" s="392" t="str">
        <f t="shared" ref="X886" si="568">CONCATENATE(C883,"_",E886)</f>
        <v>Abgänge_… davon Einspeisezählpunkte</v>
      </c>
    </row>
    <row r="887" spans="1:24" x14ac:dyDescent="0.2">
      <c r="A887" s="439"/>
      <c r="B887" s="442" t="str">
        <f>IF(A887&lt;&gt;"",IFERROR(VLOOKUP(A887,L!$J$11:$K$260,2,FALSE),"Eingabeart wurde geändert"),"")</f>
        <v/>
      </c>
      <c r="C887" s="445" t="s">
        <v>764</v>
      </c>
      <c r="D887" s="445" t="s">
        <v>282</v>
      </c>
      <c r="E887" s="189" t="s">
        <v>766</v>
      </c>
      <c r="F887" s="232"/>
      <c r="G887" s="232"/>
      <c r="H887" s="232"/>
      <c r="I887" s="232"/>
      <c r="J887" s="232"/>
      <c r="K887" s="232"/>
      <c r="L887" s="232"/>
      <c r="M887" s="232"/>
      <c r="N887" s="232"/>
      <c r="O887" s="232"/>
      <c r="P887" s="232"/>
      <c r="Q887" s="232"/>
      <c r="R887" s="190" t="str">
        <f>IF(SUM(F887:Q887)&gt;0,SUM(F887:Q887),"")</f>
        <v/>
      </c>
      <c r="X887" s="392" t="str">
        <f t="shared" ref="X887" si="569">CONCATENATE(C887,"_",E887)</f>
        <v>Zugänge_insgesamt</v>
      </c>
    </row>
    <row r="888" spans="1:24" x14ac:dyDescent="0.2">
      <c r="A888" s="440"/>
      <c r="B888" s="443"/>
      <c r="C888" s="446"/>
      <c r="D888" s="448"/>
      <c r="E888" s="389" t="s">
        <v>767</v>
      </c>
      <c r="F888" s="237"/>
      <c r="G888" s="237"/>
      <c r="H888" s="237"/>
      <c r="I888" s="237"/>
      <c r="J888" s="237"/>
      <c r="K888" s="237"/>
      <c r="L888" s="237"/>
      <c r="M888" s="237"/>
      <c r="N888" s="237"/>
      <c r="O888" s="237"/>
      <c r="P888" s="237"/>
      <c r="Q888" s="237"/>
      <c r="R888" s="238" t="str">
        <f t="shared" ref="R888:R894" si="570">IF(SUM(F888:Q888)&gt;0,SUM(F888:Q888),"")</f>
        <v/>
      </c>
      <c r="X888" s="392" t="str">
        <f t="shared" ref="X888" si="571">CONCATENATE(C887,"_",E888)</f>
        <v>Zugänge_… davon Einspeisezählpunkte</v>
      </c>
    </row>
    <row r="889" spans="1:24" x14ac:dyDescent="0.2">
      <c r="A889" s="440"/>
      <c r="B889" s="443"/>
      <c r="C889" s="446"/>
      <c r="D889" s="445" t="s">
        <v>512</v>
      </c>
      <c r="E889" s="189" t="s">
        <v>766</v>
      </c>
      <c r="F889" s="237"/>
      <c r="G889" s="237"/>
      <c r="H889" s="237"/>
      <c r="I889" s="237"/>
      <c r="J889" s="237"/>
      <c r="K889" s="237"/>
      <c r="L889" s="237"/>
      <c r="M889" s="237"/>
      <c r="N889" s="237"/>
      <c r="O889" s="237"/>
      <c r="P889" s="237"/>
      <c r="Q889" s="237"/>
      <c r="R889" s="238" t="str">
        <f t="shared" si="570"/>
        <v/>
      </c>
      <c r="X889" s="392" t="str">
        <f t="shared" ref="X889" si="572">CONCATENATE(C887,"_",E889)</f>
        <v>Zugänge_insgesamt</v>
      </c>
    </row>
    <row r="890" spans="1:24" x14ac:dyDescent="0.2">
      <c r="A890" s="440"/>
      <c r="B890" s="443"/>
      <c r="C890" s="447"/>
      <c r="D890" s="449"/>
      <c r="E890" s="389" t="s">
        <v>767</v>
      </c>
      <c r="F890" s="237"/>
      <c r="G890" s="237"/>
      <c r="H890" s="237"/>
      <c r="I890" s="237"/>
      <c r="J890" s="237"/>
      <c r="K890" s="237"/>
      <c r="L890" s="237"/>
      <c r="M890" s="237"/>
      <c r="N890" s="237"/>
      <c r="O890" s="237"/>
      <c r="P890" s="237"/>
      <c r="Q890" s="237"/>
      <c r="R890" s="238" t="str">
        <f t="shared" si="570"/>
        <v/>
      </c>
      <c r="X890" s="392" t="str">
        <f t="shared" ref="X890" si="573">CONCATENATE(C887,"_",E890)</f>
        <v>Zugänge_… davon Einspeisezählpunkte</v>
      </c>
    </row>
    <row r="891" spans="1:24" x14ac:dyDescent="0.2">
      <c r="A891" s="440"/>
      <c r="B891" s="443"/>
      <c r="C891" s="445" t="s">
        <v>765</v>
      </c>
      <c r="D891" s="445" t="s">
        <v>282</v>
      </c>
      <c r="E891" s="189" t="s">
        <v>766</v>
      </c>
      <c r="F891" s="237"/>
      <c r="G891" s="237"/>
      <c r="H891" s="237"/>
      <c r="I891" s="237"/>
      <c r="J891" s="237"/>
      <c r="K891" s="237"/>
      <c r="L891" s="237"/>
      <c r="M891" s="237"/>
      <c r="N891" s="237"/>
      <c r="O891" s="237"/>
      <c r="P891" s="237"/>
      <c r="Q891" s="237"/>
      <c r="R891" s="238" t="str">
        <f t="shared" si="570"/>
        <v/>
      </c>
      <c r="X891" s="392" t="str">
        <f t="shared" ref="X891" si="574">CONCATENATE(C891,"_",E891)</f>
        <v>Abgänge_insgesamt</v>
      </c>
    </row>
    <row r="892" spans="1:24" x14ac:dyDescent="0.2">
      <c r="A892" s="440"/>
      <c r="B892" s="443"/>
      <c r="C892" s="446"/>
      <c r="D892" s="448"/>
      <c r="E892" s="389" t="s">
        <v>767</v>
      </c>
      <c r="F892" s="237"/>
      <c r="G892" s="237"/>
      <c r="H892" s="237"/>
      <c r="I892" s="237"/>
      <c r="J892" s="237"/>
      <c r="K892" s="237"/>
      <c r="L892" s="237"/>
      <c r="M892" s="237"/>
      <c r="N892" s="237"/>
      <c r="O892" s="237"/>
      <c r="P892" s="237"/>
      <c r="Q892" s="237"/>
      <c r="R892" s="238" t="str">
        <f t="shared" si="570"/>
        <v/>
      </c>
      <c r="X892" s="392" t="str">
        <f t="shared" ref="X892" si="575">CONCATENATE(C891,"_",E892)</f>
        <v>Abgänge_… davon Einspeisezählpunkte</v>
      </c>
    </row>
    <row r="893" spans="1:24" x14ac:dyDescent="0.2">
      <c r="A893" s="440"/>
      <c r="B893" s="443"/>
      <c r="C893" s="446"/>
      <c r="D893" s="445" t="s">
        <v>512</v>
      </c>
      <c r="E893" s="189" t="s">
        <v>766</v>
      </c>
      <c r="F893" s="235"/>
      <c r="G893" s="235"/>
      <c r="H893" s="235"/>
      <c r="I893" s="235"/>
      <c r="J893" s="235"/>
      <c r="K893" s="235"/>
      <c r="L893" s="235"/>
      <c r="M893" s="235"/>
      <c r="N893" s="235"/>
      <c r="O893" s="235"/>
      <c r="P893" s="235"/>
      <c r="Q893" s="235"/>
      <c r="R893" s="236" t="str">
        <f t="shared" si="570"/>
        <v/>
      </c>
      <c r="X893" s="392" t="str">
        <f t="shared" ref="X893" si="576">CONCATENATE(C891,"_",E893)</f>
        <v>Abgänge_insgesamt</v>
      </c>
    </row>
    <row r="894" spans="1:24" x14ac:dyDescent="0.2">
      <c r="A894" s="441"/>
      <c r="B894" s="444"/>
      <c r="C894" s="448"/>
      <c r="D894" s="450"/>
      <c r="E894" s="191" t="s">
        <v>767</v>
      </c>
      <c r="F894" s="233"/>
      <c r="G894" s="233"/>
      <c r="H894" s="233"/>
      <c r="I894" s="233"/>
      <c r="J894" s="233"/>
      <c r="K894" s="233"/>
      <c r="L894" s="233"/>
      <c r="M894" s="233"/>
      <c r="N894" s="233"/>
      <c r="O894" s="233"/>
      <c r="P894" s="233"/>
      <c r="Q894" s="233"/>
      <c r="R894" s="230" t="str">
        <f t="shared" si="570"/>
        <v/>
      </c>
      <c r="X894" s="392" t="str">
        <f t="shared" ref="X894" si="577">CONCATENATE(C891,"_",E894)</f>
        <v>Abgänge_… davon Einspeisezählpunkte</v>
      </c>
    </row>
    <row r="895" spans="1:24" x14ac:dyDescent="0.2">
      <c r="A895" s="439"/>
      <c r="B895" s="442" t="str">
        <f>IF(A895&lt;&gt;"",IFERROR(VLOOKUP(A895,L!$J$11:$K$260,2,FALSE),"Eingabeart wurde geändert"),"")</f>
        <v/>
      </c>
      <c r="C895" s="445" t="s">
        <v>764</v>
      </c>
      <c r="D895" s="445" t="s">
        <v>282</v>
      </c>
      <c r="E895" s="189" t="s">
        <v>766</v>
      </c>
      <c r="F895" s="232"/>
      <c r="G895" s="232"/>
      <c r="H895" s="232"/>
      <c r="I895" s="232"/>
      <c r="J895" s="232"/>
      <c r="K895" s="232"/>
      <c r="L895" s="232"/>
      <c r="M895" s="232"/>
      <c r="N895" s="232"/>
      <c r="O895" s="232"/>
      <c r="P895" s="232"/>
      <c r="Q895" s="232"/>
      <c r="R895" s="190" t="str">
        <f>IF(SUM(F895:Q895)&gt;0,SUM(F895:Q895),"")</f>
        <v/>
      </c>
      <c r="X895" s="392" t="str">
        <f t="shared" ref="X895" si="578">CONCATENATE(C895,"_",E895)</f>
        <v>Zugänge_insgesamt</v>
      </c>
    </row>
    <row r="896" spans="1:24" x14ac:dyDescent="0.2">
      <c r="A896" s="440"/>
      <c r="B896" s="443"/>
      <c r="C896" s="446"/>
      <c r="D896" s="448"/>
      <c r="E896" s="389" t="s">
        <v>767</v>
      </c>
      <c r="F896" s="237"/>
      <c r="G896" s="237"/>
      <c r="H896" s="237"/>
      <c r="I896" s="237"/>
      <c r="J896" s="237"/>
      <c r="K896" s="237"/>
      <c r="L896" s="237"/>
      <c r="M896" s="237"/>
      <c r="N896" s="237"/>
      <c r="O896" s="237"/>
      <c r="P896" s="237"/>
      <c r="Q896" s="237"/>
      <c r="R896" s="238" t="str">
        <f t="shared" ref="R896:R902" si="579">IF(SUM(F896:Q896)&gt;0,SUM(F896:Q896),"")</f>
        <v/>
      </c>
      <c r="X896" s="392" t="str">
        <f t="shared" ref="X896" si="580">CONCATENATE(C895,"_",E896)</f>
        <v>Zugänge_… davon Einspeisezählpunkte</v>
      </c>
    </row>
    <row r="897" spans="1:24" x14ac:dyDescent="0.2">
      <c r="A897" s="440"/>
      <c r="B897" s="443"/>
      <c r="C897" s="446"/>
      <c r="D897" s="445" t="s">
        <v>512</v>
      </c>
      <c r="E897" s="189" t="s">
        <v>766</v>
      </c>
      <c r="F897" s="237"/>
      <c r="G897" s="237"/>
      <c r="H897" s="237"/>
      <c r="I897" s="237"/>
      <c r="J897" s="237"/>
      <c r="K897" s="237"/>
      <c r="L897" s="237"/>
      <c r="M897" s="237"/>
      <c r="N897" s="237"/>
      <c r="O897" s="237"/>
      <c r="P897" s="237"/>
      <c r="Q897" s="237"/>
      <c r="R897" s="238" t="str">
        <f t="shared" si="579"/>
        <v/>
      </c>
      <c r="X897" s="392" t="str">
        <f t="shared" ref="X897" si="581">CONCATENATE(C895,"_",E897)</f>
        <v>Zugänge_insgesamt</v>
      </c>
    </row>
    <row r="898" spans="1:24" x14ac:dyDescent="0.2">
      <c r="A898" s="440"/>
      <c r="B898" s="443"/>
      <c r="C898" s="447"/>
      <c r="D898" s="449"/>
      <c r="E898" s="389" t="s">
        <v>767</v>
      </c>
      <c r="F898" s="237"/>
      <c r="G898" s="237"/>
      <c r="H898" s="237"/>
      <c r="I898" s="237"/>
      <c r="J898" s="237"/>
      <c r="K898" s="237"/>
      <c r="L898" s="237"/>
      <c r="M898" s="237"/>
      <c r="N898" s="237"/>
      <c r="O898" s="237"/>
      <c r="P898" s="237"/>
      <c r="Q898" s="237"/>
      <c r="R898" s="238" t="str">
        <f t="shared" si="579"/>
        <v/>
      </c>
      <c r="X898" s="392" t="str">
        <f t="shared" ref="X898" si="582">CONCATENATE(C895,"_",E898)</f>
        <v>Zugänge_… davon Einspeisezählpunkte</v>
      </c>
    </row>
    <row r="899" spans="1:24" x14ac:dyDescent="0.2">
      <c r="A899" s="440"/>
      <c r="B899" s="443"/>
      <c r="C899" s="445" t="s">
        <v>765</v>
      </c>
      <c r="D899" s="445" t="s">
        <v>282</v>
      </c>
      <c r="E899" s="189" t="s">
        <v>766</v>
      </c>
      <c r="F899" s="237"/>
      <c r="G899" s="237"/>
      <c r="H899" s="237"/>
      <c r="I899" s="237"/>
      <c r="J899" s="237"/>
      <c r="K899" s="237"/>
      <c r="L899" s="237"/>
      <c r="M899" s="237"/>
      <c r="N899" s="237"/>
      <c r="O899" s="237"/>
      <c r="P899" s="237"/>
      <c r="Q899" s="237"/>
      <c r="R899" s="238" t="str">
        <f t="shared" si="579"/>
        <v/>
      </c>
      <c r="X899" s="392" t="str">
        <f t="shared" ref="X899" si="583">CONCATENATE(C899,"_",E899)</f>
        <v>Abgänge_insgesamt</v>
      </c>
    </row>
    <row r="900" spans="1:24" x14ac:dyDescent="0.2">
      <c r="A900" s="440"/>
      <c r="B900" s="443"/>
      <c r="C900" s="446"/>
      <c r="D900" s="448"/>
      <c r="E900" s="389" t="s">
        <v>767</v>
      </c>
      <c r="F900" s="237"/>
      <c r="G900" s="237"/>
      <c r="H900" s="237"/>
      <c r="I900" s="237"/>
      <c r="J900" s="237"/>
      <c r="K900" s="237"/>
      <c r="L900" s="237"/>
      <c r="M900" s="237"/>
      <c r="N900" s="237"/>
      <c r="O900" s="237"/>
      <c r="P900" s="237"/>
      <c r="Q900" s="237"/>
      <c r="R900" s="238" t="str">
        <f t="shared" si="579"/>
        <v/>
      </c>
      <c r="X900" s="392" t="str">
        <f t="shared" ref="X900" si="584">CONCATENATE(C899,"_",E900)</f>
        <v>Abgänge_… davon Einspeisezählpunkte</v>
      </c>
    </row>
    <row r="901" spans="1:24" x14ac:dyDescent="0.2">
      <c r="A901" s="440"/>
      <c r="B901" s="443"/>
      <c r="C901" s="446"/>
      <c r="D901" s="445" t="s">
        <v>512</v>
      </c>
      <c r="E901" s="189" t="s">
        <v>766</v>
      </c>
      <c r="F901" s="235"/>
      <c r="G901" s="235"/>
      <c r="H901" s="235"/>
      <c r="I901" s="235"/>
      <c r="J901" s="235"/>
      <c r="K901" s="235"/>
      <c r="L901" s="235"/>
      <c r="M901" s="235"/>
      <c r="N901" s="235"/>
      <c r="O901" s="235"/>
      <c r="P901" s="235"/>
      <c r="Q901" s="235"/>
      <c r="R901" s="236" t="str">
        <f t="shared" si="579"/>
        <v/>
      </c>
      <c r="X901" s="392" t="str">
        <f t="shared" ref="X901" si="585">CONCATENATE(C899,"_",E901)</f>
        <v>Abgänge_insgesamt</v>
      </c>
    </row>
    <row r="902" spans="1:24" x14ac:dyDescent="0.2">
      <c r="A902" s="441"/>
      <c r="B902" s="444"/>
      <c r="C902" s="448"/>
      <c r="D902" s="450"/>
      <c r="E902" s="191" t="s">
        <v>767</v>
      </c>
      <c r="F902" s="233"/>
      <c r="G902" s="233"/>
      <c r="H902" s="233"/>
      <c r="I902" s="233"/>
      <c r="J902" s="233"/>
      <c r="K902" s="233"/>
      <c r="L902" s="233"/>
      <c r="M902" s="233"/>
      <c r="N902" s="233"/>
      <c r="O902" s="233"/>
      <c r="P902" s="233"/>
      <c r="Q902" s="233"/>
      <c r="R902" s="230" t="str">
        <f t="shared" si="579"/>
        <v/>
      </c>
      <c r="X902" s="392" t="str">
        <f t="shared" ref="X902" si="586">CONCATENATE(C899,"_",E902)</f>
        <v>Abgänge_… davon Einspeisezählpunkte</v>
      </c>
    </row>
    <row r="903" spans="1:24" x14ac:dyDescent="0.2">
      <c r="A903" s="439"/>
      <c r="B903" s="442" t="str">
        <f>IF(A903&lt;&gt;"",IFERROR(VLOOKUP(A903,L!$J$11:$K$260,2,FALSE),"Eingabeart wurde geändert"),"")</f>
        <v/>
      </c>
      <c r="C903" s="445" t="s">
        <v>764</v>
      </c>
      <c r="D903" s="445" t="s">
        <v>282</v>
      </c>
      <c r="E903" s="189" t="s">
        <v>766</v>
      </c>
      <c r="F903" s="232"/>
      <c r="G903" s="232"/>
      <c r="H903" s="232"/>
      <c r="I903" s="232"/>
      <c r="J903" s="232"/>
      <c r="K903" s="232"/>
      <c r="L903" s="232"/>
      <c r="M903" s="232"/>
      <c r="N903" s="232"/>
      <c r="O903" s="232"/>
      <c r="P903" s="232"/>
      <c r="Q903" s="232"/>
      <c r="R903" s="190" t="str">
        <f>IF(SUM(F903:Q903)&gt;0,SUM(F903:Q903),"")</f>
        <v/>
      </c>
      <c r="X903" s="392" t="str">
        <f t="shared" ref="X903" si="587">CONCATENATE(C903,"_",E903)</f>
        <v>Zugänge_insgesamt</v>
      </c>
    </row>
    <row r="904" spans="1:24" x14ac:dyDescent="0.2">
      <c r="A904" s="440"/>
      <c r="B904" s="443"/>
      <c r="C904" s="446"/>
      <c r="D904" s="448"/>
      <c r="E904" s="389" t="s">
        <v>767</v>
      </c>
      <c r="F904" s="237"/>
      <c r="G904" s="237"/>
      <c r="H904" s="237"/>
      <c r="I904" s="237"/>
      <c r="J904" s="237"/>
      <c r="K904" s="237"/>
      <c r="L904" s="237"/>
      <c r="M904" s="237"/>
      <c r="N904" s="237"/>
      <c r="O904" s="237"/>
      <c r="P904" s="237"/>
      <c r="Q904" s="237"/>
      <c r="R904" s="238" t="str">
        <f t="shared" ref="R904:R910" si="588">IF(SUM(F904:Q904)&gt;0,SUM(F904:Q904),"")</f>
        <v/>
      </c>
      <c r="X904" s="392" t="str">
        <f t="shared" ref="X904" si="589">CONCATENATE(C903,"_",E904)</f>
        <v>Zugänge_… davon Einspeisezählpunkte</v>
      </c>
    </row>
    <row r="905" spans="1:24" x14ac:dyDescent="0.2">
      <c r="A905" s="440"/>
      <c r="B905" s="443"/>
      <c r="C905" s="446"/>
      <c r="D905" s="445" t="s">
        <v>512</v>
      </c>
      <c r="E905" s="189" t="s">
        <v>766</v>
      </c>
      <c r="F905" s="237"/>
      <c r="G905" s="237"/>
      <c r="H905" s="237"/>
      <c r="I905" s="237"/>
      <c r="J905" s="237"/>
      <c r="K905" s="237"/>
      <c r="L905" s="237"/>
      <c r="M905" s="237"/>
      <c r="N905" s="237"/>
      <c r="O905" s="237"/>
      <c r="P905" s="237"/>
      <c r="Q905" s="237"/>
      <c r="R905" s="238" t="str">
        <f t="shared" si="588"/>
        <v/>
      </c>
      <c r="X905" s="392" t="str">
        <f t="shared" ref="X905" si="590">CONCATENATE(C903,"_",E905)</f>
        <v>Zugänge_insgesamt</v>
      </c>
    </row>
    <row r="906" spans="1:24" x14ac:dyDescent="0.2">
      <c r="A906" s="440"/>
      <c r="B906" s="443"/>
      <c r="C906" s="447"/>
      <c r="D906" s="449"/>
      <c r="E906" s="389" t="s">
        <v>767</v>
      </c>
      <c r="F906" s="237"/>
      <c r="G906" s="237"/>
      <c r="H906" s="237"/>
      <c r="I906" s="237"/>
      <c r="J906" s="237"/>
      <c r="K906" s="237"/>
      <c r="L906" s="237"/>
      <c r="M906" s="237"/>
      <c r="N906" s="237"/>
      <c r="O906" s="237"/>
      <c r="P906" s="237"/>
      <c r="Q906" s="237"/>
      <c r="R906" s="238" t="str">
        <f t="shared" si="588"/>
        <v/>
      </c>
      <c r="X906" s="392" t="str">
        <f t="shared" ref="X906" si="591">CONCATENATE(C903,"_",E906)</f>
        <v>Zugänge_… davon Einspeisezählpunkte</v>
      </c>
    </row>
    <row r="907" spans="1:24" x14ac:dyDescent="0.2">
      <c r="A907" s="440"/>
      <c r="B907" s="443"/>
      <c r="C907" s="445" t="s">
        <v>765</v>
      </c>
      <c r="D907" s="445" t="s">
        <v>282</v>
      </c>
      <c r="E907" s="189" t="s">
        <v>766</v>
      </c>
      <c r="F907" s="237"/>
      <c r="G907" s="237"/>
      <c r="H907" s="237"/>
      <c r="I907" s="237"/>
      <c r="J907" s="237"/>
      <c r="K907" s="237"/>
      <c r="L907" s="237"/>
      <c r="M907" s="237"/>
      <c r="N907" s="237"/>
      <c r="O907" s="237"/>
      <c r="P907" s="237"/>
      <c r="Q907" s="237"/>
      <c r="R907" s="238" t="str">
        <f t="shared" si="588"/>
        <v/>
      </c>
      <c r="X907" s="392" t="str">
        <f t="shared" ref="X907" si="592">CONCATENATE(C907,"_",E907)</f>
        <v>Abgänge_insgesamt</v>
      </c>
    </row>
    <row r="908" spans="1:24" x14ac:dyDescent="0.2">
      <c r="A908" s="440"/>
      <c r="B908" s="443"/>
      <c r="C908" s="446"/>
      <c r="D908" s="448"/>
      <c r="E908" s="389" t="s">
        <v>767</v>
      </c>
      <c r="F908" s="237"/>
      <c r="G908" s="237"/>
      <c r="H908" s="237"/>
      <c r="I908" s="237"/>
      <c r="J908" s="237"/>
      <c r="K908" s="237"/>
      <c r="L908" s="237"/>
      <c r="M908" s="237"/>
      <c r="N908" s="237"/>
      <c r="O908" s="237"/>
      <c r="P908" s="237"/>
      <c r="Q908" s="237"/>
      <c r="R908" s="238" t="str">
        <f t="shared" si="588"/>
        <v/>
      </c>
      <c r="X908" s="392" t="str">
        <f t="shared" ref="X908" si="593">CONCATENATE(C907,"_",E908)</f>
        <v>Abgänge_… davon Einspeisezählpunkte</v>
      </c>
    </row>
    <row r="909" spans="1:24" x14ac:dyDescent="0.2">
      <c r="A909" s="440"/>
      <c r="B909" s="443"/>
      <c r="C909" s="446"/>
      <c r="D909" s="445" t="s">
        <v>512</v>
      </c>
      <c r="E909" s="189" t="s">
        <v>766</v>
      </c>
      <c r="F909" s="235"/>
      <c r="G909" s="235"/>
      <c r="H909" s="235"/>
      <c r="I909" s="235"/>
      <c r="J909" s="235"/>
      <c r="K909" s="235"/>
      <c r="L909" s="235"/>
      <c r="M909" s="235"/>
      <c r="N909" s="235"/>
      <c r="O909" s="235"/>
      <c r="P909" s="235"/>
      <c r="Q909" s="235"/>
      <c r="R909" s="236" t="str">
        <f t="shared" si="588"/>
        <v/>
      </c>
      <c r="X909" s="392" t="str">
        <f t="shared" ref="X909" si="594">CONCATENATE(C907,"_",E909)</f>
        <v>Abgänge_insgesamt</v>
      </c>
    </row>
    <row r="910" spans="1:24" x14ac:dyDescent="0.2">
      <c r="A910" s="441"/>
      <c r="B910" s="444"/>
      <c r="C910" s="448"/>
      <c r="D910" s="450"/>
      <c r="E910" s="191" t="s">
        <v>767</v>
      </c>
      <c r="F910" s="233"/>
      <c r="G910" s="233"/>
      <c r="H910" s="233"/>
      <c r="I910" s="233"/>
      <c r="J910" s="233"/>
      <c r="K910" s="233"/>
      <c r="L910" s="233"/>
      <c r="M910" s="233"/>
      <c r="N910" s="233"/>
      <c r="O910" s="233"/>
      <c r="P910" s="233"/>
      <c r="Q910" s="233"/>
      <c r="R910" s="230" t="str">
        <f t="shared" si="588"/>
        <v/>
      </c>
      <c r="X910" s="392" t="str">
        <f t="shared" ref="X910" si="595">CONCATENATE(C907,"_",E910)</f>
        <v>Abgänge_… davon Einspeisezählpunkte</v>
      </c>
    </row>
    <row r="911" spans="1:24" x14ac:dyDescent="0.2">
      <c r="A911" s="439"/>
      <c r="B911" s="442" t="str">
        <f>IF(A911&lt;&gt;"",IFERROR(VLOOKUP(A911,L!$J$11:$K$260,2,FALSE),"Eingabeart wurde geändert"),"")</f>
        <v/>
      </c>
      <c r="C911" s="445" t="s">
        <v>764</v>
      </c>
      <c r="D911" s="445" t="s">
        <v>282</v>
      </c>
      <c r="E911" s="189" t="s">
        <v>766</v>
      </c>
      <c r="F911" s="232"/>
      <c r="G911" s="232"/>
      <c r="H911" s="232"/>
      <c r="I911" s="232"/>
      <c r="J911" s="232"/>
      <c r="K911" s="232"/>
      <c r="L911" s="232"/>
      <c r="M911" s="232"/>
      <c r="N911" s="232"/>
      <c r="O911" s="232"/>
      <c r="P911" s="232"/>
      <c r="Q911" s="232"/>
      <c r="R911" s="190" t="str">
        <f>IF(SUM(F911:Q911)&gt;0,SUM(F911:Q911),"")</f>
        <v/>
      </c>
      <c r="X911" s="392" t="str">
        <f t="shared" ref="X911" si="596">CONCATENATE(C911,"_",E911)</f>
        <v>Zugänge_insgesamt</v>
      </c>
    </row>
    <row r="912" spans="1:24" x14ac:dyDescent="0.2">
      <c r="A912" s="440"/>
      <c r="B912" s="443"/>
      <c r="C912" s="446"/>
      <c r="D912" s="448"/>
      <c r="E912" s="389" t="s">
        <v>767</v>
      </c>
      <c r="F912" s="237"/>
      <c r="G912" s="237"/>
      <c r="H912" s="237"/>
      <c r="I912" s="237"/>
      <c r="J912" s="237"/>
      <c r="K912" s="237"/>
      <c r="L912" s="237"/>
      <c r="M912" s="237"/>
      <c r="N912" s="237"/>
      <c r="O912" s="237"/>
      <c r="P912" s="237"/>
      <c r="Q912" s="237"/>
      <c r="R912" s="238" t="str">
        <f t="shared" ref="R912:R918" si="597">IF(SUM(F912:Q912)&gt;0,SUM(F912:Q912),"")</f>
        <v/>
      </c>
      <c r="X912" s="392" t="str">
        <f t="shared" ref="X912" si="598">CONCATENATE(C911,"_",E912)</f>
        <v>Zugänge_… davon Einspeisezählpunkte</v>
      </c>
    </row>
    <row r="913" spans="1:24" x14ac:dyDescent="0.2">
      <c r="A913" s="440"/>
      <c r="B913" s="443"/>
      <c r="C913" s="446"/>
      <c r="D913" s="445" t="s">
        <v>512</v>
      </c>
      <c r="E913" s="189" t="s">
        <v>766</v>
      </c>
      <c r="F913" s="237"/>
      <c r="G913" s="237"/>
      <c r="H913" s="237"/>
      <c r="I913" s="237"/>
      <c r="J913" s="237"/>
      <c r="K913" s="237"/>
      <c r="L913" s="237"/>
      <c r="M913" s="237"/>
      <c r="N913" s="237"/>
      <c r="O913" s="237"/>
      <c r="P913" s="237"/>
      <c r="Q913" s="237"/>
      <c r="R913" s="238" t="str">
        <f t="shared" si="597"/>
        <v/>
      </c>
      <c r="X913" s="392" t="str">
        <f t="shared" ref="X913" si="599">CONCATENATE(C911,"_",E913)</f>
        <v>Zugänge_insgesamt</v>
      </c>
    </row>
    <row r="914" spans="1:24" x14ac:dyDescent="0.2">
      <c r="A914" s="440"/>
      <c r="B914" s="443"/>
      <c r="C914" s="447"/>
      <c r="D914" s="449"/>
      <c r="E914" s="389" t="s">
        <v>767</v>
      </c>
      <c r="F914" s="237"/>
      <c r="G914" s="237"/>
      <c r="H914" s="237"/>
      <c r="I914" s="237"/>
      <c r="J914" s="237"/>
      <c r="K914" s="237"/>
      <c r="L914" s="237"/>
      <c r="M914" s="237"/>
      <c r="N914" s="237"/>
      <c r="O914" s="237"/>
      <c r="P914" s="237"/>
      <c r="Q914" s="237"/>
      <c r="R914" s="238" t="str">
        <f t="shared" si="597"/>
        <v/>
      </c>
      <c r="X914" s="392" t="str">
        <f t="shared" ref="X914" si="600">CONCATENATE(C911,"_",E914)</f>
        <v>Zugänge_… davon Einspeisezählpunkte</v>
      </c>
    </row>
    <row r="915" spans="1:24" x14ac:dyDescent="0.2">
      <c r="A915" s="440"/>
      <c r="B915" s="443"/>
      <c r="C915" s="445" t="s">
        <v>765</v>
      </c>
      <c r="D915" s="445" t="s">
        <v>282</v>
      </c>
      <c r="E915" s="189" t="s">
        <v>766</v>
      </c>
      <c r="F915" s="237"/>
      <c r="G915" s="237"/>
      <c r="H915" s="237"/>
      <c r="I915" s="237"/>
      <c r="J915" s="237"/>
      <c r="K915" s="237"/>
      <c r="L915" s="237"/>
      <c r="M915" s="237"/>
      <c r="N915" s="237"/>
      <c r="O915" s="237"/>
      <c r="P915" s="237"/>
      <c r="Q915" s="237"/>
      <c r="R915" s="238" t="str">
        <f t="shared" si="597"/>
        <v/>
      </c>
      <c r="X915" s="392" t="str">
        <f t="shared" ref="X915" si="601">CONCATENATE(C915,"_",E915)</f>
        <v>Abgänge_insgesamt</v>
      </c>
    </row>
    <row r="916" spans="1:24" x14ac:dyDescent="0.2">
      <c r="A916" s="440"/>
      <c r="B916" s="443"/>
      <c r="C916" s="446"/>
      <c r="D916" s="448"/>
      <c r="E916" s="389" t="s">
        <v>767</v>
      </c>
      <c r="F916" s="237"/>
      <c r="G916" s="237"/>
      <c r="H916" s="237"/>
      <c r="I916" s="237"/>
      <c r="J916" s="237"/>
      <c r="K916" s="237"/>
      <c r="L916" s="237"/>
      <c r="M916" s="237"/>
      <c r="N916" s="237"/>
      <c r="O916" s="237"/>
      <c r="P916" s="237"/>
      <c r="Q916" s="237"/>
      <c r="R916" s="238" t="str">
        <f t="shared" si="597"/>
        <v/>
      </c>
      <c r="X916" s="392" t="str">
        <f t="shared" ref="X916" si="602">CONCATENATE(C915,"_",E916)</f>
        <v>Abgänge_… davon Einspeisezählpunkte</v>
      </c>
    </row>
    <row r="917" spans="1:24" x14ac:dyDescent="0.2">
      <c r="A917" s="440"/>
      <c r="B917" s="443"/>
      <c r="C917" s="446"/>
      <c r="D917" s="445" t="s">
        <v>512</v>
      </c>
      <c r="E917" s="189" t="s">
        <v>766</v>
      </c>
      <c r="F917" s="235"/>
      <c r="G917" s="235"/>
      <c r="H917" s="235"/>
      <c r="I917" s="235"/>
      <c r="J917" s="235"/>
      <c r="K917" s="235"/>
      <c r="L917" s="235"/>
      <c r="M917" s="235"/>
      <c r="N917" s="235"/>
      <c r="O917" s="235"/>
      <c r="P917" s="235"/>
      <c r="Q917" s="235"/>
      <c r="R917" s="236" t="str">
        <f t="shared" si="597"/>
        <v/>
      </c>
      <c r="X917" s="392" t="str">
        <f t="shared" ref="X917" si="603">CONCATENATE(C915,"_",E917)</f>
        <v>Abgänge_insgesamt</v>
      </c>
    </row>
    <row r="918" spans="1:24" x14ac:dyDescent="0.2">
      <c r="A918" s="441"/>
      <c r="B918" s="444"/>
      <c r="C918" s="448"/>
      <c r="D918" s="450"/>
      <c r="E918" s="191" t="s">
        <v>767</v>
      </c>
      <c r="F918" s="233"/>
      <c r="G918" s="233"/>
      <c r="H918" s="233"/>
      <c r="I918" s="233"/>
      <c r="J918" s="233"/>
      <c r="K918" s="233"/>
      <c r="L918" s="233"/>
      <c r="M918" s="233"/>
      <c r="N918" s="233"/>
      <c r="O918" s="233"/>
      <c r="P918" s="233"/>
      <c r="Q918" s="233"/>
      <c r="R918" s="230" t="str">
        <f t="shared" si="597"/>
        <v/>
      </c>
      <c r="X918" s="392" t="str">
        <f t="shared" ref="X918" si="604">CONCATENATE(C915,"_",E918)</f>
        <v>Abgänge_… davon Einspeisezählpunkte</v>
      </c>
    </row>
    <row r="919" spans="1:24" x14ac:dyDescent="0.2">
      <c r="A919" s="439"/>
      <c r="B919" s="442" t="str">
        <f>IF(A919&lt;&gt;"",IFERROR(VLOOKUP(A919,L!$J$11:$K$260,2,FALSE),"Eingabeart wurde geändert"),"")</f>
        <v/>
      </c>
      <c r="C919" s="445" t="s">
        <v>764</v>
      </c>
      <c r="D919" s="445" t="s">
        <v>282</v>
      </c>
      <c r="E919" s="189" t="s">
        <v>766</v>
      </c>
      <c r="F919" s="232"/>
      <c r="G919" s="232"/>
      <c r="H919" s="232"/>
      <c r="I919" s="232"/>
      <c r="J919" s="232"/>
      <c r="K919" s="232"/>
      <c r="L919" s="232"/>
      <c r="M919" s="232"/>
      <c r="N919" s="232"/>
      <c r="O919" s="232"/>
      <c r="P919" s="232"/>
      <c r="Q919" s="232"/>
      <c r="R919" s="190" t="str">
        <f>IF(SUM(F919:Q919)&gt;0,SUM(F919:Q919),"")</f>
        <v/>
      </c>
      <c r="X919" s="392" t="str">
        <f t="shared" ref="X919" si="605">CONCATENATE(C919,"_",E919)</f>
        <v>Zugänge_insgesamt</v>
      </c>
    </row>
    <row r="920" spans="1:24" x14ac:dyDescent="0.2">
      <c r="A920" s="440"/>
      <c r="B920" s="443"/>
      <c r="C920" s="446"/>
      <c r="D920" s="448"/>
      <c r="E920" s="389" t="s">
        <v>767</v>
      </c>
      <c r="F920" s="237"/>
      <c r="G920" s="237"/>
      <c r="H920" s="237"/>
      <c r="I920" s="237"/>
      <c r="J920" s="237"/>
      <c r="K920" s="237"/>
      <c r="L920" s="237"/>
      <c r="M920" s="237"/>
      <c r="N920" s="237"/>
      <c r="O920" s="237"/>
      <c r="P920" s="237"/>
      <c r="Q920" s="237"/>
      <c r="R920" s="238" t="str">
        <f t="shared" ref="R920:R926" si="606">IF(SUM(F920:Q920)&gt;0,SUM(F920:Q920),"")</f>
        <v/>
      </c>
      <c r="X920" s="392" t="str">
        <f t="shared" ref="X920" si="607">CONCATENATE(C919,"_",E920)</f>
        <v>Zugänge_… davon Einspeisezählpunkte</v>
      </c>
    </row>
    <row r="921" spans="1:24" x14ac:dyDescent="0.2">
      <c r="A921" s="440"/>
      <c r="B921" s="443"/>
      <c r="C921" s="446"/>
      <c r="D921" s="445" t="s">
        <v>512</v>
      </c>
      <c r="E921" s="189" t="s">
        <v>766</v>
      </c>
      <c r="F921" s="237"/>
      <c r="G921" s="237"/>
      <c r="H921" s="237"/>
      <c r="I921" s="237"/>
      <c r="J921" s="237"/>
      <c r="K921" s="237"/>
      <c r="L921" s="237"/>
      <c r="M921" s="237"/>
      <c r="N921" s="237"/>
      <c r="O921" s="237"/>
      <c r="P921" s="237"/>
      <c r="Q921" s="237"/>
      <c r="R921" s="238" t="str">
        <f t="shared" si="606"/>
        <v/>
      </c>
      <c r="X921" s="392" t="str">
        <f t="shared" ref="X921" si="608">CONCATENATE(C919,"_",E921)</f>
        <v>Zugänge_insgesamt</v>
      </c>
    </row>
    <row r="922" spans="1:24" x14ac:dyDescent="0.2">
      <c r="A922" s="440"/>
      <c r="B922" s="443"/>
      <c r="C922" s="447"/>
      <c r="D922" s="449"/>
      <c r="E922" s="389" t="s">
        <v>767</v>
      </c>
      <c r="F922" s="237"/>
      <c r="G922" s="237"/>
      <c r="H922" s="237"/>
      <c r="I922" s="237"/>
      <c r="J922" s="237"/>
      <c r="K922" s="237"/>
      <c r="L922" s="237"/>
      <c r="M922" s="237"/>
      <c r="N922" s="237"/>
      <c r="O922" s="237"/>
      <c r="P922" s="237"/>
      <c r="Q922" s="237"/>
      <c r="R922" s="238" t="str">
        <f t="shared" si="606"/>
        <v/>
      </c>
      <c r="X922" s="392" t="str">
        <f t="shared" ref="X922" si="609">CONCATENATE(C919,"_",E922)</f>
        <v>Zugänge_… davon Einspeisezählpunkte</v>
      </c>
    </row>
    <row r="923" spans="1:24" x14ac:dyDescent="0.2">
      <c r="A923" s="440"/>
      <c r="B923" s="443"/>
      <c r="C923" s="445" t="s">
        <v>765</v>
      </c>
      <c r="D923" s="445" t="s">
        <v>282</v>
      </c>
      <c r="E923" s="189" t="s">
        <v>766</v>
      </c>
      <c r="F923" s="237"/>
      <c r="G923" s="237"/>
      <c r="H923" s="237"/>
      <c r="I923" s="237"/>
      <c r="J923" s="237"/>
      <c r="K923" s="237"/>
      <c r="L923" s="237"/>
      <c r="M923" s="237"/>
      <c r="N923" s="237"/>
      <c r="O923" s="237"/>
      <c r="P923" s="237"/>
      <c r="Q923" s="237"/>
      <c r="R923" s="238" t="str">
        <f t="shared" si="606"/>
        <v/>
      </c>
      <c r="X923" s="392" t="str">
        <f t="shared" ref="X923" si="610">CONCATENATE(C923,"_",E923)</f>
        <v>Abgänge_insgesamt</v>
      </c>
    </row>
    <row r="924" spans="1:24" x14ac:dyDescent="0.2">
      <c r="A924" s="440"/>
      <c r="B924" s="443"/>
      <c r="C924" s="446"/>
      <c r="D924" s="448"/>
      <c r="E924" s="389" t="s">
        <v>767</v>
      </c>
      <c r="F924" s="237"/>
      <c r="G924" s="237"/>
      <c r="H924" s="237"/>
      <c r="I924" s="237"/>
      <c r="J924" s="237"/>
      <c r="K924" s="237"/>
      <c r="L924" s="237"/>
      <c r="M924" s="237"/>
      <c r="N924" s="237"/>
      <c r="O924" s="237"/>
      <c r="P924" s="237"/>
      <c r="Q924" s="237"/>
      <c r="R924" s="238" t="str">
        <f t="shared" si="606"/>
        <v/>
      </c>
      <c r="X924" s="392" t="str">
        <f t="shared" ref="X924" si="611">CONCATENATE(C923,"_",E924)</f>
        <v>Abgänge_… davon Einspeisezählpunkte</v>
      </c>
    </row>
    <row r="925" spans="1:24" x14ac:dyDescent="0.2">
      <c r="A925" s="440"/>
      <c r="B925" s="443"/>
      <c r="C925" s="446"/>
      <c r="D925" s="445" t="s">
        <v>512</v>
      </c>
      <c r="E925" s="189" t="s">
        <v>766</v>
      </c>
      <c r="F925" s="235"/>
      <c r="G925" s="235"/>
      <c r="H925" s="235"/>
      <c r="I925" s="235"/>
      <c r="J925" s="235"/>
      <c r="K925" s="235"/>
      <c r="L925" s="235"/>
      <c r="M925" s="235"/>
      <c r="N925" s="235"/>
      <c r="O925" s="235"/>
      <c r="P925" s="235"/>
      <c r="Q925" s="235"/>
      <c r="R925" s="236" t="str">
        <f t="shared" si="606"/>
        <v/>
      </c>
      <c r="X925" s="392" t="str">
        <f t="shared" ref="X925" si="612">CONCATENATE(C923,"_",E925)</f>
        <v>Abgänge_insgesamt</v>
      </c>
    </row>
    <row r="926" spans="1:24" x14ac:dyDescent="0.2">
      <c r="A926" s="441"/>
      <c r="B926" s="444"/>
      <c r="C926" s="448"/>
      <c r="D926" s="450"/>
      <c r="E926" s="191" t="s">
        <v>767</v>
      </c>
      <c r="F926" s="233"/>
      <c r="G926" s="233"/>
      <c r="H926" s="233"/>
      <c r="I926" s="233"/>
      <c r="J926" s="233"/>
      <c r="K926" s="233"/>
      <c r="L926" s="233"/>
      <c r="M926" s="233"/>
      <c r="N926" s="233"/>
      <c r="O926" s="233"/>
      <c r="P926" s="233"/>
      <c r="Q926" s="233"/>
      <c r="R926" s="230" t="str">
        <f t="shared" si="606"/>
        <v/>
      </c>
      <c r="X926" s="392" t="str">
        <f t="shared" ref="X926" si="613">CONCATENATE(C923,"_",E926)</f>
        <v>Abgänge_… davon Einspeisezählpunkte</v>
      </c>
    </row>
    <row r="927" spans="1:24" x14ac:dyDescent="0.2">
      <c r="A927" s="439"/>
      <c r="B927" s="442" t="str">
        <f>IF(A927&lt;&gt;"",IFERROR(VLOOKUP(A927,L!$J$11:$K$260,2,FALSE),"Eingabeart wurde geändert"),"")</f>
        <v/>
      </c>
      <c r="C927" s="445" t="s">
        <v>764</v>
      </c>
      <c r="D927" s="445" t="s">
        <v>282</v>
      </c>
      <c r="E927" s="189" t="s">
        <v>766</v>
      </c>
      <c r="F927" s="232"/>
      <c r="G927" s="232"/>
      <c r="H927" s="232"/>
      <c r="I927" s="232"/>
      <c r="J927" s="232"/>
      <c r="K927" s="232"/>
      <c r="L927" s="232"/>
      <c r="M927" s="232"/>
      <c r="N927" s="232"/>
      <c r="O927" s="232"/>
      <c r="P927" s="232"/>
      <c r="Q927" s="232"/>
      <c r="R927" s="190" t="str">
        <f>IF(SUM(F927:Q927)&gt;0,SUM(F927:Q927),"")</f>
        <v/>
      </c>
      <c r="X927" s="392" t="str">
        <f t="shared" ref="X927" si="614">CONCATENATE(C927,"_",E927)</f>
        <v>Zugänge_insgesamt</v>
      </c>
    </row>
    <row r="928" spans="1:24" x14ac:dyDescent="0.2">
      <c r="A928" s="440"/>
      <c r="B928" s="443"/>
      <c r="C928" s="446"/>
      <c r="D928" s="448"/>
      <c r="E928" s="389" t="s">
        <v>767</v>
      </c>
      <c r="F928" s="237"/>
      <c r="G928" s="237"/>
      <c r="H928" s="237"/>
      <c r="I928" s="237"/>
      <c r="J928" s="237"/>
      <c r="K928" s="237"/>
      <c r="L928" s="237"/>
      <c r="M928" s="237"/>
      <c r="N928" s="237"/>
      <c r="O928" s="237"/>
      <c r="P928" s="237"/>
      <c r="Q928" s="237"/>
      <c r="R928" s="238" t="str">
        <f t="shared" ref="R928:R934" si="615">IF(SUM(F928:Q928)&gt;0,SUM(F928:Q928),"")</f>
        <v/>
      </c>
      <c r="X928" s="392" t="str">
        <f t="shared" ref="X928" si="616">CONCATENATE(C927,"_",E928)</f>
        <v>Zugänge_… davon Einspeisezählpunkte</v>
      </c>
    </row>
    <row r="929" spans="1:24" x14ac:dyDescent="0.2">
      <c r="A929" s="440"/>
      <c r="B929" s="443"/>
      <c r="C929" s="446"/>
      <c r="D929" s="445" t="s">
        <v>512</v>
      </c>
      <c r="E929" s="189" t="s">
        <v>766</v>
      </c>
      <c r="F929" s="237"/>
      <c r="G929" s="237"/>
      <c r="H929" s="237"/>
      <c r="I929" s="237"/>
      <c r="J929" s="237"/>
      <c r="K929" s="237"/>
      <c r="L929" s="237"/>
      <c r="M929" s="237"/>
      <c r="N929" s="237"/>
      <c r="O929" s="237"/>
      <c r="P929" s="237"/>
      <c r="Q929" s="237"/>
      <c r="R929" s="238" t="str">
        <f t="shared" si="615"/>
        <v/>
      </c>
      <c r="X929" s="392" t="str">
        <f t="shared" ref="X929" si="617">CONCATENATE(C927,"_",E929)</f>
        <v>Zugänge_insgesamt</v>
      </c>
    </row>
    <row r="930" spans="1:24" x14ac:dyDescent="0.2">
      <c r="A930" s="440"/>
      <c r="B930" s="443"/>
      <c r="C930" s="447"/>
      <c r="D930" s="449"/>
      <c r="E930" s="389" t="s">
        <v>767</v>
      </c>
      <c r="F930" s="237"/>
      <c r="G930" s="237"/>
      <c r="H930" s="237"/>
      <c r="I930" s="237"/>
      <c r="J930" s="237"/>
      <c r="K930" s="237"/>
      <c r="L930" s="237"/>
      <c r="M930" s="237"/>
      <c r="N930" s="237"/>
      <c r="O930" s="237"/>
      <c r="P930" s="237"/>
      <c r="Q930" s="237"/>
      <c r="R930" s="238" t="str">
        <f t="shared" si="615"/>
        <v/>
      </c>
      <c r="X930" s="392" t="str">
        <f t="shared" ref="X930" si="618">CONCATENATE(C927,"_",E930)</f>
        <v>Zugänge_… davon Einspeisezählpunkte</v>
      </c>
    </row>
    <row r="931" spans="1:24" x14ac:dyDescent="0.2">
      <c r="A931" s="440"/>
      <c r="B931" s="443"/>
      <c r="C931" s="445" t="s">
        <v>765</v>
      </c>
      <c r="D931" s="445" t="s">
        <v>282</v>
      </c>
      <c r="E931" s="189" t="s">
        <v>766</v>
      </c>
      <c r="F931" s="237"/>
      <c r="G931" s="237"/>
      <c r="H931" s="237"/>
      <c r="I931" s="237"/>
      <c r="J931" s="237"/>
      <c r="K931" s="237"/>
      <c r="L931" s="237"/>
      <c r="M931" s="237"/>
      <c r="N931" s="237"/>
      <c r="O931" s="237"/>
      <c r="P931" s="237"/>
      <c r="Q931" s="237"/>
      <c r="R931" s="238" t="str">
        <f t="shared" si="615"/>
        <v/>
      </c>
      <c r="X931" s="392" t="str">
        <f t="shared" ref="X931" si="619">CONCATENATE(C931,"_",E931)</f>
        <v>Abgänge_insgesamt</v>
      </c>
    </row>
    <row r="932" spans="1:24" x14ac:dyDescent="0.2">
      <c r="A932" s="440"/>
      <c r="B932" s="443"/>
      <c r="C932" s="446"/>
      <c r="D932" s="448"/>
      <c r="E932" s="389" t="s">
        <v>767</v>
      </c>
      <c r="F932" s="237"/>
      <c r="G932" s="237"/>
      <c r="H932" s="237"/>
      <c r="I932" s="237"/>
      <c r="J932" s="237"/>
      <c r="K932" s="237"/>
      <c r="L932" s="237"/>
      <c r="M932" s="237"/>
      <c r="N932" s="237"/>
      <c r="O932" s="237"/>
      <c r="P932" s="237"/>
      <c r="Q932" s="237"/>
      <c r="R932" s="238" t="str">
        <f t="shared" si="615"/>
        <v/>
      </c>
      <c r="X932" s="392" t="str">
        <f t="shared" ref="X932" si="620">CONCATENATE(C931,"_",E932)</f>
        <v>Abgänge_… davon Einspeisezählpunkte</v>
      </c>
    </row>
    <row r="933" spans="1:24" x14ac:dyDescent="0.2">
      <c r="A933" s="440"/>
      <c r="B933" s="443"/>
      <c r="C933" s="446"/>
      <c r="D933" s="445" t="s">
        <v>512</v>
      </c>
      <c r="E933" s="189" t="s">
        <v>766</v>
      </c>
      <c r="F933" s="235"/>
      <c r="G933" s="235"/>
      <c r="H933" s="235"/>
      <c r="I933" s="235"/>
      <c r="J933" s="235"/>
      <c r="K933" s="235"/>
      <c r="L933" s="235"/>
      <c r="M933" s="235"/>
      <c r="N933" s="235"/>
      <c r="O933" s="235"/>
      <c r="P933" s="235"/>
      <c r="Q933" s="235"/>
      <c r="R933" s="236" t="str">
        <f t="shared" si="615"/>
        <v/>
      </c>
      <c r="X933" s="392" t="str">
        <f t="shared" ref="X933" si="621">CONCATENATE(C931,"_",E933)</f>
        <v>Abgänge_insgesamt</v>
      </c>
    </row>
    <row r="934" spans="1:24" x14ac:dyDescent="0.2">
      <c r="A934" s="441"/>
      <c r="B934" s="444"/>
      <c r="C934" s="448"/>
      <c r="D934" s="450"/>
      <c r="E934" s="191" t="s">
        <v>767</v>
      </c>
      <c r="F934" s="233"/>
      <c r="G934" s="233"/>
      <c r="H934" s="233"/>
      <c r="I934" s="233"/>
      <c r="J934" s="233"/>
      <c r="K934" s="233"/>
      <c r="L934" s="233"/>
      <c r="M934" s="233"/>
      <c r="N934" s="233"/>
      <c r="O934" s="233"/>
      <c r="P934" s="233"/>
      <c r="Q934" s="233"/>
      <c r="R934" s="230" t="str">
        <f t="shared" si="615"/>
        <v/>
      </c>
      <c r="X934" s="392" t="str">
        <f t="shared" ref="X934" si="622">CONCATENATE(C931,"_",E934)</f>
        <v>Abgänge_… davon Einspeisezählpunkte</v>
      </c>
    </row>
    <row r="935" spans="1:24" x14ac:dyDescent="0.2">
      <c r="A935" s="439"/>
      <c r="B935" s="442" t="str">
        <f>IF(A935&lt;&gt;"",IFERROR(VLOOKUP(A935,L!$J$11:$K$260,2,FALSE),"Eingabeart wurde geändert"),"")</f>
        <v/>
      </c>
      <c r="C935" s="445" t="s">
        <v>764</v>
      </c>
      <c r="D935" s="445" t="s">
        <v>282</v>
      </c>
      <c r="E935" s="189" t="s">
        <v>766</v>
      </c>
      <c r="F935" s="232"/>
      <c r="G935" s="232"/>
      <c r="H935" s="232"/>
      <c r="I935" s="232"/>
      <c r="J935" s="232"/>
      <c r="K935" s="232"/>
      <c r="L935" s="232"/>
      <c r="M935" s="232"/>
      <c r="N935" s="232"/>
      <c r="O935" s="232"/>
      <c r="P935" s="232"/>
      <c r="Q935" s="232"/>
      <c r="R935" s="190" t="str">
        <f>IF(SUM(F935:Q935)&gt;0,SUM(F935:Q935),"")</f>
        <v/>
      </c>
      <c r="X935" s="392" t="str">
        <f t="shared" ref="X935" si="623">CONCATENATE(C935,"_",E935)</f>
        <v>Zugänge_insgesamt</v>
      </c>
    </row>
    <row r="936" spans="1:24" x14ac:dyDescent="0.2">
      <c r="A936" s="440"/>
      <c r="B936" s="443"/>
      <c r="C936" s="446"/>
      <c r="D936" s="448"/>
      <c r="E936" s="389" t="s">
        <v>767</v>
      </c>
      <c r="F936" s="237"/>
      <c r="G936" s="237"/>
      <c r="H936" s="237"/>
      <c r="I936" s="237"/>
      <c r="J936" s="237"/>
      <c r="K936" s="237"/>
      <c r="L936" s="237"/>
      <c r="M936" s="237"/>
      <c r="N936" s="237"/>
      <c r="O936" s="237"/>
      <c r="P936" s="237"/>
      <c r="Q936" s="237"/>
      <c r="R936" s="238" t="str">
        <f t="shared" ref="R936:R942" si="624">IF(SUM(F936:Q936)&gt;0,SUM(F936:Q936),"")</f>
        <v/>
      </c>
      <c r="X936" s="392" t="str">
        <f t="shared" ref="X936" si="625">CONCATENATE(C935,"_",E936)</f>
        <v>Zugänge_… davon Einspeisezählpunkte</v>
      </c>
    </row>
    <row r="937" spans="1:24" x14ac:dyDescent="0.2">
      <c r="A937" s="440"/>
      <c r="B937" s="443"/>
      <c r="C937" s="446"/>
      <c r="D937" s="445" t="s">
        <v>512</v>
      </c>
      <c r="E937" s="189" t="s">
        <v>766</v>
      </c>
      <c r="F937" s="237"/>
      <c r="G937" s="237"/>
      <c r="H937" s="237"/>
      <c r="I937" s="237"/>
      <c r="J937" s="237"/>
      <c r="K937" s="237"/>
      <c r="L937" s="237"/>
      <c r="M937" s="237"/>
      <c r="N937" s="237"/>
      <c r="O937" s="237"/>
      <c r="P937" s="237"/>
      <c r="Q937" s="237"/>
      <c r="R937" s="238" t="str">
        <f t="shared" si="624"/>
        <v/>
      </c>
      <c r="X937" s="392" t="str">
        <f t="shared" ref="X937" si="626">CONCATENATE(C935,"_",E937)</f>
        <v>Zugänge_insgesamt</v>
      </c>
    </row>
    <row r="938" spans="1:24" x14ac:dyDescent="0.2">
      <c r="A938" s="440"/>
      <c r="B938" s="443"/>
      <c r="C938" s="447"/>
      <c r="D938" s="449"/>
      <c r="E938" s="389" t="s">
        <v>767</v>
      </c>
      <c r="F938" s="237"/>
      <c r="G938" s="237"/>
      <c r="H938" s="237"/>
      <c r="I938" s="237"/>
      <c r="J938" s="237"/>
      <c r="K938" s="237"/>
      <c r="L938" s="237"/>
      <c r="M938" s="237"/>
      <c r="N938" s="237"/>
      <c r="O938" s="237"/>
      <c r="P938" s="237"/>
      <c r="Q938" s="237"/>
      <c r="R938" s="238" t="str">
        <f t="shared" si="624"/>
        <v/>
      </c>
      <c r="X938" s="392" t="str">
        <f t="shared" ref="X938" si="627">CONCATENATE(C935,"_",E938)</f>
        <v>Zugänge_… davon Einspeisezählpunkte</v>
      </c>
    </row>
    <row r="939" spans="1:24" x14ac:dyDescent="0.2">
      <c r="A939" s="440"/>
      <c r="B939" s="443"/>
      <c r="C939" s="445" t="s">
        <v>765</v>
      </c>
      <c r="D939" s="445" t="s">
        <v>282</v>
      </c>
      <c r="E939" s="189" t="s">
        <v>766</v>
      </c>
      <c r="F939" s="237"/>
      <c r="G939" s="237"/>
      <c r="H939" s="237"/>
      <c r="I939" s="237"/>
      <c r="J939" s="237"/>
      <c r="K939" s="237"/>
      <c r="L939" s="237"/>
      <c r="M939" s="237"/>
      <c r="N939" s="237"/>
      <c r="O939" s="237"/>
      <c r="P939" s="237"/>
      <c r="Q939" s="237"/>
      <c r="R939" s="238" t="str">
        <f t="shared" si="624"/>
        <v/>
      </c>
      <c r="X939" s="392" t="str">
        <f t="shared" ref="X939" si="628">CONCATENATE(C939,"_",E939)</f>
        <v>Abgänge_insgesamt</v>
      </c>
    </row>
    <row r="940" spans="1:24" x14ac:dyDescent="0.2">
      <c r="A940" s="440"/>
      <c r="B940" s="443"/>
      <c r="C940" s="446"/>
      <c r="D940" s="448"/>
      <c r="E940" s="389" t="s">
        <v>767</v>
      </c>
      <c r="F940" s="237"/>
      <c r="G940" s="237"/>
      <c r="H940" s="237"/>
      <c r="I940" s="237"/>
      <c r="J940" s="237"/>
      <c r="K940" s="237"/>
      <c r="L940" s="237"/>
      <c r="M940" s="237"/>
      <c r="N940" s="237"/>
      <c r="O940" s="237"/>
      <c r="P940" s="237"/>
      <c r="Q940" s="237"/>
      <c r="R940" s="238" t="str">
        <f t="shared" si="624"/>
        <v/>
      </c>
      <c r="X940" s="392" t="str">
        <f t="shared" ref="X940" si="629">CONCATENATE(C939,"_",E940)</f>
        <v>Abgänge_… davon Einspeisezählpunkte</v>
      </c>
    </row>
    <row r="941" spans="1:24" x14ac:dyDescent="0.2">
      <c r="A941" s="440"/>
      <c r="B941" s="443"/>
      <c r="C941" s="446"/>
      <c r="D941" s="445" t="s">
        <v>512</v>
      </c>
      <c r="E941" s="189" t="s">
        <v>766</v>
      </c>
      <c r="F941" s="235"/>
      <c r="G941" s="235"/>
      <c r="H941" s="235"/>
      <c r="I941" s="235"/>
      <c r="J941" s="235"/>
      <c r="K941" s="235"/>
      <c r="L941" s="235"/>
      <c r="M941" s="235"/>
      <c r="N941" s="235"/>
      <c r="O941" s="235"/>
      <c r="P941" s="235"/>
      <c r="Q941" s="235"/>
      <c r="R941" s="236" t="str">
        <f t="shared" si="624"/>
        <v/>
      </c>
      <c r="X941" s="392" t="str">
        <f t="shared" ref="X941" si="630">CONCATENATE(C939,"_",E941)</f>
        <v>Abgänge_insgesamt</v>
      </c>
    </row>
    <row r="942" spans="1:24" x14ac:dyDescent="0.2">
      <c r="A942" s="441"/>
      <c r="B942" s="444"/>
      <c r="C942" s="448"/>
      <c r="D942" s="450"/>
      <c r="E942" s="191" t="s">
        <v>767</v>
      </c>
      <c r="F942" s="233"/>
      <c r="G942" s="233"/>
      <c r="H942" s="233"/>
      <c r="I942" s="233"/>
      <c r="J942" s="233"/>
      <c r="K942" s="233"/>
      <c r="L942" s="233"/>
      <c r="M942" s="233"/>
      <c r="N942" s="233"/>
      <c r="O942" s="233"/>
      <c r="P942" s="233"/>
      <c r="Q942" s="233"/>
      <c r="R942" s="230" t="str">
        <f t="shared" si="624"/>
        <v/>
      </c>
      <c r="X942" s="392" t="str">
        <f t="shared" ref="X942" si="631">CONCATENATE(C939,"_",E942)</f>
        <v>Abgänge_… davon Einspeisezählpunkte</v>
      </c>
    </row>
    <row r="943" spans="1:24" x14ac:dyDescent="0.2">
      <c r="A943" s="439"/>
      <c r="B943" s="442" t="str">
        <f>IF(A943&lt;&gt;"",IFERROR(VLOOKUP(A943,L!$J$11:$K$260,2,FALSE),"Eingabeart wurde geändert"),"")</f>
        <v/>
      </c>
      <c r="C943" s="445" t="s">
        <v>764</v>
      </c>
      <c r="D943" s="445" t="s">
        <v>282</v>
      </c>
      <c r="E943" s="189" t="s">
        <v>766</v>
      </c>
      <c r="F943" s="232"/>
      <c r="G943" s="232"/>
      <c r="H943" s="232"/>
      <c r="I943" s="232"/>
      <c r="J943" s="232"/>
      <c r="K943" s="232"/>
      <c r="L943" s="232"/>
      <c r="M943" s="232"/>
      <c r="N943" s="232"/>
      <c r="O943" s="232"/>
      <c r="P943" s="232"/>
      <c r="Q943" s="232"/>
      <c r="R943" s="190" t="str">
        <f>IF(SUM(F943:Q943)&gt;0,SUM(F943:Q943),"")</f>
        <v/>
      </c>
      <c r="X943" s="392" t="str">
        <f t="shared" ref="X943" si="632">CONCATENATE(C943,"_",E943)</f>
        <v>Zugänge_insgesamt</v>
      </c>
    </row>
    <row r="944" spans="1:24" x14ac:dyDescent="0.2">
      <c r="A944" s="440"/>
      <c r="B944" s="443"/>
      <c r="C944" s="446"/>
      <c r="D944" s="448"/>
      <c r="E944" s="389" t="s">
        <v>767</v>
      </c>
      <c r="F944" s="237"/>
      <c r="G944" s="237"/>
      <c r="H944" s="237"/>
      <c r="I944" s="237"/>
      <c r="J944" s="237"/>
      <c r="K944" s="237"/>
      <c r="L944" s="237"/>
      <c r="M944" s="237"/>
      <c r="N944" s="237"/>
      <c r="O944" s="237"/>
      <c r="P944" s="237"/>
      <c r="Q944" s="237"/>
      <c r="R944" s="238" t="str">
        <f t="shared" ref="R944:R950" si="633">IF(SUM(F944:Q944)&gt;0,SUM(F944:Q944),"")</f>
        <v/>
      </c>
      <c r="X944" s="392" t="str">
        <f t="shared" ref="X944" si="634">CONCATENATE(C943,"_",E944)</f>
        <v>Zugänge_… davon Einspeisezählpunkte</v>
      </c>
    </row>
    <row r="945" spans="1:24" x14ac:dyDescent="0.2">
      <c r="A945" s="440"/>
      <c r="B945" s="443"/>
      <c r="C945" s="446"/>
      <c r="D945" s="445" t="s">
        <v>512</v>
      </c>
      <c r="E945" s="189" t="s">
        <v>766</v>
      </c>
      <c r="F945" s="237"/>
      <c r="G945" s="237"/>
      <c r="H945" s="237"/>
      <c r="I945" s="237"/>
      <c r="J945" s="237"/>
      <c r="K945" s="237"/>
      <c r="L945" s="237"/>
      <c r="M945" s="237"/>
      <c r="N945" s="237"/>
      <c r="O945" s="237"/>
      <c r="P945" s="237"/>
      <c r="Q945" s="237"/>
      <c r="R945" s="238" t="str">
        <f t="shared" si="633"/>
        <v/>
      </c>
      <c r="X945" s="392" t="str">
        <f t="shared" ref="X945" si="635">CONCATENATE(C943,"_",E945)</f>
        <v>Zugänge_insgesamt</v>
      </c>
    </row>
    <row r="946" spans="1:24" x14ac:dyDescent="0.2">
      <c r="A946" s="440"/>
      <c r="B946" s="443"/>
      <c r="C946" s="447"/>
      <c r="D946" s="449"/>
      <c r="E946" s="389" t="s">
        <v>767</v>
      </c>
      <c r="F946" s="237"/>
      <c r="G946" s="237"/>
      <c r="H946" s="237"/>
      <c r="I946" s="237"/>
      <c r="J946" s="237"/>
      <c r="K946" s="237"/>
      <c r="L946" s="237"/>
      <c r="M946" s="237"/>
      <c r="N946" s="237"/>
      <c r="O946" s="237"/>
      <c r="P946" s="237"/>
      <c r="Q946" s="237"/>
      <c r="R946" s="238" t="str">
        <f t="shared" si="633"/>
        <v/>
      </c>
      <c r="X946" s="392" t="str">
        <f t="shared" ref="X946" si="636">CONCATENATE(C943,"_",E946)</f>
        <v>Zugänge_… davon Einspeisezählpunkte</v>
      </c>
    </row>
    <row r="947" spans="1:24" x14ac:dyDescent="0.2">
      <c r="A947" s="440"/>
      <c r="B947" s="443"/>
      <c r="C947" s="445" t="s">
        <v>765</v>
      </c>
      <c r="D947" s="445" t="s">
        <v>282</v>
      </c>
      <c r="E947" s="189" t="s">
        <v>766</v>
      </c>
      <c r="F947" s="237"/>
      <c r="G947" s="237"/>
      <c r="H947" s="237"/>
      <c r="I947" s="237"/>
      <c r="J947" s="237"/>
      <c r="K947" s="237"/>
      <c r="L947" s="237"/>
      <c r="M947" s="237"/>
      <c r="N947" s="237"/>
      <c r="O947" s="237"/>
      <c r="P947" s="237"/>
      <c r="Q947" s="237"/>
      <c r="R947" s="238" t="str">
        <f t="shared" si="633"/>
        <v/>
      </c>
      <c r="X947" s="392" t="str">
        <f t="shared" ref="X947" si="637">CONCATENATE(C947,"_",E947)</f>
        <v>Abgänge_insgesamt</v>
      </c>
    </row>
    <row r="948" spans="1:24" x14ac:dyDescent="0.2">
      <c r="A948" s="440"/>
      <c r="B948" s="443"/>
      <c r="C948" s="446"/>
      <c r="D948" s="448"/>
      <c r="E948" s="389" t="s">
        <v>767</v>
      </c>
      <c r="F948" s="237"/>
      <c r="G948" s="237"/>
      <c r="H948" s="237"/>
      <c r="I948" s="237"/>
      <c r="J948" s="237"/>
      <c r="K948" s="237"/>
      <c r="L948" s="237"/>
      <c r="M948" s="237"/>
      <c r="N948" s="237"/>
      <c r="O948" s="237"/>
      <c r="P948" s="237"/>
      <c r="Q948" s="237"/>
      <c r="R948" s="238" t="str">
        <f t="shared" si="633"/>
        <v/>
      </c>
      <c r="X948" s="392" t="str">
        <f t="shared" ref="X948" si="638">CONCATENATE(C947,"_",E948)</f>
        <v>Abgänge_… davon Einspeisezählpunkte</v>
      </c>
    </row>
    <row r="949" spans="1:24" x14ac:dyDescent="0.2">
      <c r="A949" s="440"/>
      <c r="B949" s="443"/>
      <c r="C949" s="446"/>
      <c r="D949" s="445" t="s">
        <v>512</v>
      </c>
      <c r="E949" s="189" t="s">
        <v>766</v>
      </c>
      <c r="F949" s="235"/>
      <c r="G949" s="235"/>
      <c r="H949" s="235"/>
      <c r="I949" s="235"/>
      <c r="J949" s="235"/>
      <c r="K949" s="235"/>
      <c r="L949" s="235"/>
      <c r="M949" s="235"/>
      <c r="N949" s="235"/>
      <c r="O949" s="235"/>
      <c r="P949" s="235"/>
      <c r="Q949" s="235"/>
      <c r="R949" s="236" t="str">
        <f t="shared" si="633"/>
        <v/>
      </c>
      <c r="X949" s="392" t="str">
        <f t="shared" ref="X949" si="639">CONCATENATE(C947,"_",E949)</f>
        <v>Abgänge_insgesamt</v>
      </c>
    </row>
    <row r="950" spans="1:24" x14ac:dyDescent="0.2">
      <c r="A950" s="441"/>
      <c r="B950" s="444"/>
      <c r="C950" s="448"/>
      <c r="D950" s="450"/>
      <c r="E950" s="191" t="s">
        <v>767</v>
      </c>
      <c r="F950" s="233"/>
      <c r="G950" s="233"/>
      <c r="H950" s="233"/>
      <c r="I950" s="233"/>
      <c r="J950" s="233"/>
      <c r="K950" s="233"/>
      <c r="L950" s="233"/>
      <c r="M950" s="233"/>
      <c r="N950" s="233"/>
      <c r="O950" s="233"/>
      <c r="P950" s="233"/>
      <c r="Q950" s="233"/>
      <c r="R950" s="230" t="str">
        <f t="shared" si="633"/>
        <v/>
      </c>
      <c r="X950" s="392" t="str">
        <f t="shared" ref="X950" si="640">CONCATENATE(C947,"_",E950)</f>
        <v>Abgänge_… davon Einspeisezählpunkte</v>
      </c>
    </row>
    <row r="951" spans="1:24" x14ac:dyDescent="0.2">
      <c r="A951" s="439"/>
      <c r="B951" s="442" t="str">
        <f>IF(A951&lt;&gt;"",IFERROR(VLOOKUP(A951,L!$J$11:$K$260,2,FALSE),"Eingabeart wurde geändert"),"")</f>
        <v/>
      </c>
      <c r="C951" s="445" t="s">
        <v>764</v>
      </c>
      <c r="D951" s="445" t="s">
        <v>282</v>
      </c>
      <c r="E951" s="189" t="s">
        <v>766</v>
      </c>
      <c r="F951" s="232"/>
      <c r="G951" s="232"/>
      <c r="H951" s="232"/>
      <c r="I951" s="232"/>
      <c r="J951" s="232"/>
      <c r="K951" s="232"/>
      <c r="L951" s="232"/>
      <c r="M951" s="232"/>
      <c r="N951" s="232"/>
      <c r="O951" s="232"/>
      <c r="P951" s="232"/>
      <c r="Q951" s="232"/>
      <c r="R951" s="190" t="str">
        <f>IF(SUM(F951:Q951)&gt;0,SUM(F951:Q951),"")</f>
        <v/>
      </c>
      <c r="X951" s="392" t="str">
        <f t="shared" ref="X951" si="641">CONCATENATE(C951,"_",E951)</f>
        <v>Zugänge_insgesamt</v>
      </c>
    </row>
    <row r="952" spans="1:24" x14ac:dyDescent="0.2">
      <c r="A952" s="440"/>
      <c r="B952" s="443"/>
      <c r="C952" s="446"/>
      <c r="D952" s="448"/>
      <c r="E952" s="389" t="s">
        <v>767</v>
      </c>
      <c r="F952" s="237"/>
      <c r="G952" s="237"/>
      <c r="H952" s="237"/>
      <c r="I952" s="237"/>
      <c r="J952" s="237"/>
      <c r="K952" s="237"/>
      <c r="L952" s="237"/>
      <c r="M952" s="237"/>
      <c r="N952" s="237"/>
      <c r="O952" s="237"/>
      <c r="P952" s="237"/>
      <c r="Q952" s="237"/>
      <c r="R952" s="238" t="str">
        <f t="shared" ref="R952:R958" si="642">IF(SUM(F952:Q952)&gt;0,SUM(F952:Q952),"")</f>
        <v/>
      </c>
      <c r="X952" s="392" t="str">
        <f t="shared" ref="X952" si="643">CONCATENATE(C951,"_",E952)</f>
        <v>Zugänge_… davon Einspeisezählpunkte</v>
      </c>
    </row>
    <row r="953" spans="1:24" x14ac:dyDescent="0.2">
      <c r="A953" s="440"/>
      <c r="B953" s="443"/>
      <c r="C953" s="446"/>
      <c r="D953" s="445" t="s">
        <v>512</v>
      </c>
      <c r="E953" s="189" t="s">
        <v>766</v>
      </c>
      <c r="F953" s="237"/>
      <c r="G953" s="237"/>
      <c r="H953" s="237"/>
      <c r="I953" s="237"/>
      <c r="J953" s="237"/>
      <c r="K953" s="237"/>
      <c r="L953" s="237"/>
      <c r="M953" s="237"/>
      <c r="N953" s="237"/>
      <c r="O953" s="237"/>
      <c r="P953" s="237"/>
      <c r="Q953" s="237"/>
      <c r="R953" s="238" t="str">
        <f t="shared" si="642"/>
        <v/>
      </c>
      <c r="X953" s="392" t="str">
        <f t="shared" ref="X953" si="644">CONCATENATE(C951,"_",E953)</f>
        <v>Zugänge_insgesamt</v>
      </c>
    </row>
    <row r="954" spans="1:24" x14ac:dyDescent="0.2">
      <c r="A954" s="440"/>
      <c r="B954" s="443"/>
      <c r="C954" s="447"/>
      <c r="D954" s="449"/>
      <c r="E954" s="389" t="s">
        <v>767</v>
      </c>
      <c r="F954" s="237"/>
      <c r="G954" s="237"/>
      <c r="H954" s="237"/>
      <c r="I954" s="237"/>
      <c r="J954" s="237"/>
      <c r="K954" s="237"/>
      <c r="L954" s="237"/>
      <c r="M954" s="237"/>
      <c r="N954" s="237"/>
      <c r="O954" s="237"/>
      <c r="P954" s="237"/>
      <c r="Q954" s="237"/>
      <c r="R954" s="238" t="str">
        <f t="shared" si="642"/>
        <v/>
      </c>
      <c r="X954" s="392" t="str">
        <f t="shared" ref="X954" si="645">CONCATENATE(C951,"_",E954)</f>
        <v>Zugänge_… davon Einspeisezählpunkte</v>
      </c>
    </row>
    <row r="955" spans="1:24" x14ac:dyDescent="0.2">
      <c r="A955" s="440"/>
      <c r="B955" s="443"/>
      <c r="C955" s="445" t="s">
        <v>765</v>
      </c>
      <c r="D955" s="445" t="s">
        <v>282</v>
      </c>
      <c r="E955" s="189" t="s">
        <v>766</v>
      </c>
      <c r="F955" s="237"/>
      <c r="G955" s="237"/>
      <c r="H955" s="237"/>
      <c r="I955" s="237"/>
      <c r="J955" s="237"/>
      <c r="K955" s="237"/>
      <c r="L955" s="237"/>
      <c r="M955" s="237"/>
      <c r="N955" s="237"/>
      <c r="O955" s="237"/>
      <c r="P955" s="237"/>
      <c r="Q955" s="237"/>
      <c r="R955" s="238" t="str">
        <f t="shared" si="642"/>
        <v/>
      </c>
      <c r="X955" s="392" t="str">
        <f t="shared" ref="X955" si="646">CONCATENATE(C955,"_",E955)</f>
        <v>Abgänge_insgesamt</v>
      </c>
    </row>
    <row r="956" spans="1:24" x14ac:dyDescent="0.2">
      <c r="A956" s="440"/>
      <c r="B956" s="443"/>
      <c r="C956" s="446"/>
      <c r="D956" s="448"/>
      <c r="E956" s="389" t="s">
        <v>767</v>
      </c>
      <c r="F956" s="237"/>
      <c r="G956" s="237"/>
      <c r="H956" s="237"/>
      <c r="I956" s="237"/>
      <c r="J956" s="237"/>
      <c r="K956" s="237"/>
      <c r="L956" s="237"/>
      <c r="M956" s="237"/>
      <c r="N956" s="237"/>
      <c r="O956" s="237"/>
      <c r="P956" s="237"/>
      <c r="Q956" s="237"/>
      <c r="R956" s="238" t="str">
        <f t="shared" si="642"/>
        <v/>
      </c>
      <c r="X956" s="392" t="str">
        <f t="shared" ref="X956" si="647">CONCATENATE(C955,"_",E956)</f>
        <v>Abgänge_… davon Einspeisezählpunkte</v>
      </c>
    </row>
    <row r="957" spans="1:24" x14ac:dyDescent="0.2">
      <c r="A957" s="440"/>
      <c r="B957" s="443"/>
      <c r="C957" s="446"/>
      <c r="D957" s="445" t="s">
        <v>512</v>
      </c>
      <c r="E957" s="189" t="s">
        <v>766</v>
      </c>
      <c r="F957" s="235"/>
      <c r="G957" s="235"/>
      <c r="H957" s="235"/>
      <c r="I957" s="235"/>
      <c r="J957" s="235"/>
      <c r="K957" s="235"/>
      <c r="L957" s="235"/>
      <c r="M957" s="235"/>
      <c r="N957" s="235"/>
      <c r="O957" s="235"/>
      <c r="P957" s="235"/>
      <c r="Q957" s="235"/>
      <c r="R957" s="236" t="str">
        <f t="shared" si="642"/>
        <v/>
      </c>
      <c r="X957" s="392" t="str">
        <f t="shared" ref="X957" si="648">CONCATENATE(C955,"_",E957)</f>
        <v>Abgänge_insgesamt</v>
      </c>
    </row>
    <row r="958" spans="1:24" x14ac:dyDescent="0.2">
      <c r="A958" s="441"/>
      <c r="B958" s="444"/>
      <c r="C958" s="448"/>
      <c r="D958" s="450"/>
      <c r="E958" s="191" t="s">
        <v>767</v>
      </c>
      <c r="F958" s="233"/>
      <c r="G958" s="233"/>
      <c r="H958" s="233"/>
      <c r="I958" s="233"/>
      <c r="J958" s="233"/>
      <c r="K958" s="233"/>
      <c r="L958" s="233"/>
      <c r="M958" s="233"/>
      <c r="N958" s="233"/>
      <c r="O958" s="233"/>
      <c r="P958" s="233"/>
      <c r="Q958" s="233"/>
      <c r="R958" s="230" t="str">
        <f t="shared" si="642"/>
        <v/>
      </c>
      <c r="X958" s="392" t="str">
        <f t="shared" ref="X958" si="649">CONCATENATE(C955,"_",E958)</f>
        <v>Abgänge_… davon Einspeisezählpunkte</v>
      </c>
    </row>
    <row r="959" spans="1:24" x14ac:dyDescent="0.2">
      <c r="A959" s="439"/>
      <c r="B959" s="442" t="str">
        <f>IF(A959&lt;&gt;"",IFERROR(VLOOKUP(A959,L!$J$11:$K$260,2,FALSE),"Eingabeart wurde geändert"),"")</f>
        <v/>
      </c>
      <c r="C959" s="445" t="s">
        <v>764</v>
      </c>
      <c r="D959" s="445" t="s">
        <v>282</v>
      </c>
      <c r="E959" s="189" t="s">
        <v>766</v>
      </c>
      <c r="F959" s="232"/>
      <c r="G959" s="232"/>
      <c r="H959" s="232"/>
      <c r="I959" s="232"/>
      <c r="J959" s="232"/>
      <c r="K959" s="232"/>
      <c r="L959" s="232"/>
      <c r="M959" s="232"/>
      <c r="N959" s="232"/>
      <c r="O959" s="232"/>
      <c r="P959" s="232"/>
      <c r="Q959" s="232"/>
      <c r="R959" s="190" t="str">
        <f>IF(SUM(F959:Q959)&gt;0,SUM(F959:Q959),"")</f>
        <v/>
      </c>
      <c r="X959" s="392" t="str">
        <f t="shared" ref="X959" si="650">CONCATENATE(C959,"_",E959)</f>
        <v>Zugänge_insgesamt</v>
      </c>
    </row>
    <row r="960" spans="1:24" x14ac:dyDescent="0.2">
      <c r="A960" s="440"/>
      <c r="B960" s="443"/>
      <c r="C960" s="446"/>
      <c r="D960" s="448"/>
      <c r="E960" s="389" t="s">
        <v>767</v>
      </c>
      <c r="F960" s="237"/>
      <c r="G960" s="237"/>
      <c r="H960" s="237"/>
      <c r="I960" s="237"/>
      <c r="J960" s="237"/>
      <c r="K960" s="237"/>
      <c r="L960" s="237"/>
      <c r="M960" s="237"/>
      <c r="N960" s="237"/>
      <c r="O960" s="237"/>
      <c r="P960" s="237"/>
      <c r="Q960" s="237"/>
      <c r="R960" s="238" t="str">
        <f t="shared" ref="R960:R966" si="651">IF(SUM(F960:Q960)&gt;0,SUM(F960:Q960),"")</f>
        <v/>
      </c>
      <c r="X960" s="392" t="str">
        <f t="shared" ref="X960" si="652">CONCATENATE(C959,"_",E960)</f>
        <v>Zugänge_… davon Einspeisezählpunkte</v>
      </c>
    </row>
    <row r="961" spans="1:24" x14ac:dyDescent="0.2">
      <c r="A961" s="440"/>
      <c r="B961" s="443"/>
      <c r="C961" s="446"/>
      <c r="D961" s="445" t="s">
        <v>512</v>
      </c>
      <c r="E961" s="189" t="s">
        <v>766</v>
      </c>
      <c r="F961" s="237"/>
      <c r="G961" s="237"/>
      <c r="H961" s="237"/>
      <c r="I961" s="237"/>
      <c r="J961" s="237"/>
      <c r="K961" s="237"/>
      <c r="L961" s="237"/>
      <c r="M961" s="237"/>
      <c r="N961" s="237"/>
      <c r="O961" s="237"/>
      <c r="P961" s="237"/>
      <c r="Q961" s="237"/>
      <c r="R961" s="238" t="str">
        <f t="shared" si="651"/>
        <v/>
      </c>
      <c r="X961" s="392" t="str">
        <f t="shared" ref="X961" si="653">CONCATENATE(C959,"_",E961)</f>
        <v>Zugänge_insgesamt</v>
      </c>
    </row>
    <row r="962" spans="1:24" x14ac:dyDescent="0.2">
      <c r="A962" s="440"/>
      <c r="B962" s="443"/>
      <c r="C962" s="447"/>
      <c r="D962" s="449"/>
      <c r="E962" s="389" t="s">
        <v>767</v>
      </c>
      <c r="F962" s="237"/>
      <c r="G962" s="237"/>
      <c r="H962" s="237"/>
      <c r="I962" s="237"/>
      <c r="J962" s="237"/>
      <c r="K962" s="237"/>
      <c r="L962" s="237"/>
      <c r="M962" s="237"/>
      <c r="N962" s="237"/>
      <c r="O962" s="237"/>
      <c r="P962" s="237"/>
      <c r="Q962" s="237"/>
      <c r="R962" s="238" t="str">
        <f t="shared" si="651"/>
        <v/>
      </c>
      <c r="X962" s="392" t="str">
        <f t="shared" ref="X962" si="654">CONCATENATE(C959,"_",E962)</f>
        <v>Zugänge_… davon Einspeisezählpunkte</v>
      </c>
    </row>
    <row r="963" spans="1:24" x14ac:dyDescent="0.2">
      <c r="A963" s="440"/>
      <c r="B963" s="443"/>
      <c r="C963" s="445" t="s">
        <v>765</v>
      </c>
      <c r="D963" s="445" t="s">
        <v>282</v>
      </c>
      <c r="E963" s="189" t="s">
        <v>766</v>
      </c>
      <c r="F963" s="237"/>
      <c r="G963" s="237"/>
      <c r="H963" s="237"/>
      <c r="I963" s="237"/>
      <c r="J963" s="237"/>
      <c r="K963" s="237"/>
      <c r="L963" s="237"/>
      <c r="M963" s="237"/>
      <c r="N963" s="237"/>
      <c r="O963" s="237"/>
      <c r="P963" s="237"/>
      <c r="Q963" s="237"/>
      <c r="R963" s="238" t="str">
        <f t="shared" si="651"/>
        <v/>
      </c>
      <c r="X963" s="392" t="str">
        <f t="shared" ref="X963" si="655">CONCATENATE(C963,"_",E963)</f>
        <v>Abgänge_insgesamt</v>
      </c>
    </row>
    <row r="964" spans="1:24" x14ac:dyDescent="0.2">
      <c r="A964" s="440"/>
      <c r="B964" s="443"/>
      <c r="C964" s="446"/>
      <c r="D964" s="448"/>
      <c r="E964" s="389" t="s">
        <v>767</v>
      </c>
      <c r="F964" s="237"/>
      <c r="G964" s="237"/>
      <c r="H964" s="237"/>
      <c r="I964" s="237"/>
      <c r="J964" s="237"/>
      <c r="K964" s="237"/>
      <c r="L964" s="237"/>
      <c r="M964" s="237"/>
      <c r="N964" s="237"/>
      <c r="O964" s="237"/>
      <c r="P964" s="237"/>
      <c r="Q964" s="237"/>
      <c r="R964" s="238" t="str">
        <f t="shared" si="651"/>
        <v/>
      </c>
      <c r="X964" s="392" t="str">
        <f t="shared" ref="X964" si="656">CONCATENATE(C963,"_",E964)</f>
        <v>Abgänge_… davon Einspeisezählpunkte</v>
      </c>
    </row>
    <row r="965" spans="1:24" x14ac:dyDescent="0.2">
      <c r="A965" s="440"/>
      <c r="B965" s="443"/>
      <c r="C965" s="446"/>
      <c r="D965" s="445" t="s">
        <v>512</v>
      </c>
      <c r="E965" s="189" t="s">
        <v>766</v>
      </c>
      <c r="F965" s="235"/>
      <c r="G965" s="235"/>
      <c r="H965" s="235"/>
      <c r="I965" s="235"/>
      <c r="J965" s="235"/>
      <c r="K965" s="235"/>
      <c r="L965" s="235"/>
      <c r="M965" s="235"/>
      <c r="N965" s="235"/>
      <c r="O965" s="235"/>
      <c r="P965" s="235"/>
      <c r="Q965" s="235"/>
      <c r="R965" s="236" t="str">
        <f t="shared" si="651"/>
        <v/>
      </c>
      <c r="X965" s="392" t="str">
        <f t="shared" ref="X965" si="657">CONCATENATE(C963,"_",E965)</f>
        <v>Abgänge_insgesamt</v>
      </c>
    </row>
    <row r="966" spans="1:24" x14ac:dyDescent="0.2">
      <c r="A966" s="441"/>
      <c r="B966" s="444"/>
      <c r="C966" s="448"/>
      <c r="D966" s="450"/>
      <c r="E966" s="191" t="s">
        <v>767</v>
      </c>
      <c r="F966" s="233"/>
      <c r="G966" s="233"/>
      <c r="H966" s="233"/>
      <c r="I966" s="233"/>
      <c r="J966" s="233"/>
      <c r="K966" s="233"/>
      <c r="L966" s="233"/>
      <c r="M966" s="233"/>
      <c r="N966" s="233"/>
      <c r="O966" s="233"/>
      <c r="P966" s="233"/>
      <c r="Q966" s="233"/>
      <c r="R966" s="230" t="str">
        <f t="shared" si="651"/>
        <v/>
      </c>
      <c r="X966" s="392" t="str">
        <f t="shared" ref="X966" si="658">CONCATENATE(C963,"_",E966)</f>
        <v>Abgänge_… davon Einspeisezählpunkte</v>
      </c>
    </row>
    <row r="967" spans="1:24" x14ac:dyDescent="0.2">
      <c r="A967" s="439"/>
      <c r="B967" s="442" t="str">
        <f>IF(A967&lt;&gt;"",IFERROR(VLOOKUP(A967,L!$J$11:$K$260,2,FALSE),"Eingabeart wurde geändert"),"")</f>
        <v/>
      </c>
      <c r="C967" s="445" t="s">
        <v>764</v>
      </c>
      <c r="D967" s="445" t="s">
        <v>282</v>
      </c>
      <c r="E967" s="189" t="s">
        <v>766</v>
      </c>
      <c r="F967" s="232"/>
      <c r="G967" s="232"/>
      <c r="H967" s="232"/>
      <c r="I967" s="232"/>
      <c r="J967" s="232"/>
      <c r="K967" s="232"/>
      <c r="L967" s="232"/>
      <c r="M967" s="232"/>
      <c r="N967" s="232"/>
      <c r="O967" s="232"/>
      <c r="P967" s="232"/>
      <c r="Q967" s="232"/>
      <c r="R967" s="190" t="str">
        <f>IF(SUM(F967:Q967)&gt;0,SUM(F967:Q967),"")</f>
        <v/>
      </c>
      <c r="X967" s="392" t="str">
        <f t="shared" ref="X967" si="659">CONCATENATE(C967,"_",E967)</f>
        <v>Zugänge_insgesamt</v>
      </c>
    </row>
    <row r="968" spans="1:24" x14ac:dyDescent="0.2">
      <c r="A968" s="440"/>
      <c r="B968" s="443"/>
      <c r="C968" s="446"/>
      <c r="D968" s="448"/>
      <c r="E968" s="389" t="s">
        <v>767</v>
      </c>
      <c r="F968" s="237"/>
      <c r="G968" s="237"/>
      <c r="H968" s="237"/>
      <c r="I968" s="237"/>
      <c r="J968" s="237"/>
      <c r="K968" s="237"/>
      <c r="L968" s="237"/>
      <c r="M968" s="237"/>
      <c r="N968" s="237"/>
      <c r="O968" s="237"/>
      <c r="P968" s="237"/>
      <c r="Q968" s="237"/>
      <c r="R968" s="238" t="str">
        <f t="shared" ref="R968:R974" si="660">IF(SUM(F968:Q968)&gt;0,SUM(F968:Q968),"")</f>
        <v/>
      </c>
      <c r="X968" s="392" t="str">
        <f t="shared" ref="X968" si="661">CONCATENATE(C967,"_",E968)</f>
        <v>Zugänge_… davon Einspeisezählpunkte</v>
      </c>
    </row>
    <row r="969" spans="1:24" x14ac:dyDescent="0.2">
      <c r="A969" s="440"/>
      <c r="B969" s="443"/>
      <c r="C969" s="446"/>
      <c r="D969" s="445" t="s">
        <v>512</v>
      </c>
      <c r="E969" s="189" t="s">
        <v>766</v>
      </c>
      <c r="F969" s="237"/>
      <c r="G969" s="237"/>
      <c r="H969" s="237"/>
      <c r="I969" s="237"/>
      <c r="J969" s="237"/>
      <c r="K969" s="237"/>
      <c r="L969" s="237"/>
      <c r="M969" s="237"/>
      <c r="N969" s="237"/>
      <c r="O969" s="237"/>
      <c r="P969" s="237"/>
      <c r="Q969" s="237"/>
      <c r="R969" s="238" t="str">
        <f t="shared" si="660"/>
        <v/>
      </c>
      <c r="X969" s="392" t="str">
        <f t="shared" ref="X969" si="662">CONCATENATE(C967,"_",E969)</f>
        <v>Zugänge_insgesamt</v>
      </c>
    </row>
    <row r="970" spans="1:24" x14ac:dyDescent="0.2">
      <c r="A970" s="440"/>
      <c r="B970" s="443"/>
      <c r="C970" s="447"/>
      <c r="D970" s="449"/>
      <c r="E970" s="389" t="s">
        <v>767</v>
      </c>
      <c r="F970" s="237"/>
      <c r="G970" s="237"/>
      <c r="H970" s="237"/>
      <c r="I970" s="237"/>
      <c r="J970" s="237"/>
      <c r="K970" s="237"/>
      <c r="L970" s="237"/>
      <c r="M970" s="237"/>
      <c r="N970" s="237"/>
      <c r="O970" s="237"/>
      <c r="P970" s="237"/>
      <c r="Q970" s="237"/>
      <c r="R970" s="238" t="str">
        <f t="shared" si="660"/>
        <v/>
      </c>
      <c r="X970" s="392" t="str">
        <f t="shared" ref="X970" si="663">CONCATENATE(C967,"_",E970)</f>
        <v>Zugänge_… davon Einspeisezählpunkte</v>
      </c>
    </row>
    <row r="971" spans="1:24" x14ac:dyDescent="0.2">
      <c r="A971" s="440"/>
      <c r="B971" s="443"/>
      <c r="C971" s="445" t="s">
        <v>765</v>
      </c>
      <c r="D971" s="445" t="s">
        <v>282</v>
      </c>
      <c r="E971" s="189" t="s">
        <v>766</v>
      </c>
      <c r="F971" s="237"/>
      <c r="G971" s="237"/>
      <c r="H971" s="237"/>
      <c r="I971" s="237"/>
      <c r="J971" s="237"/>
      <c r="K971" s="237"/>
      <c r="L971" s="237"/>
      <c r="M971" s="237"/>
      <c r="N971" s="237"/>
      <c r="O971" s="237"/>
      <c r="P971" s="237"/>
      <c r="Q971" s="237"/>
      <c r="R971" s="238" t="str">
        <f t="shared" si="660"/>
        <v/>
      </c>
      <c r="X971" s="392" t="str">
        <f t="shared" ref="X971" si="664">CONCATENATE(C971,"_",E971)</f>
        <v>Abgänge_insgesamt</v>
      </c>
    </row>
    <row r="972" spans="1:24" x14ac:dyDescent="0.2">
      <c r="A972" s="440"/>
      <c r="B972" s="443"/>
      <c r="C972" s="446"/>
      <c r="D972" s="448"/>
      <c r="E972" s="389" t="s">
        <v>767</v>
      </c>
      <c r="F972" s="237"/>
      <c r="G972" s="237"/>
      <c r="H972" s="237"/>
      <c r="I972" s="237"/>
      <c r="J972" s="237"/>
      <c r="K972" s="237"/>
      <c r="L972" s="237"/>
      <c r="M972" s="237"/>
      <c r="N972" s="237"/>
      <c r="O972" s="237"/>
      <c r="P972" s="237"/>
      <c r="Q972" s="237"/>
      <c r="R972" s="238" t="str">
        <f t="shared" si="660"/>
        <v/>
      </c>
      <c r="X972" s="392" t="str">
        <f t="shared" ref="X972" si="665">CONCATENATE(C971,"_",E972)</f>
        <v>Abgänge_… davon Einspeisezählpunkte</v>
      </c>
    </row>
    <row r="973" spans="1:24" x14ac:dyDescent="0.2">
      <c r="A973" s="440"/>
      <c r="B973" s="443"/>
      <c r="C973" s="446"/>
      <c r="D973" s="445" t="s">
        <v>512</v>
      </c>
      <c r="E973" s="189" t="s">
        <v>766</v>
      </c>
      <c r="F973" s="235"/>
      <c r="G973" s="235"/>
      <c r="H973" s="235"/>
      <c r="I973" s="235"/>
      <c r="J973" s="235"/>
      <c r="K973" s="235"/>
      <c r="L973" s="235"/>
      <c r="M973" s="235"/>
      <c r="N973" s="235"/>
      <c r="O973" s="235"/>
      <c r="P973" s="235"/>
      <c r="Q973" s="235"/>
      <c r="R973" s="236" t="str">
        <f t="shared" si="660"/>
        <v/>
      </c>
      <c r="X973" s="392" t="str">
        <f t="shared" ref="X973" si="666">CONCATENATE(C971,"_",E973)</f>
        <v>Abgänge_insgesamt</v>
      </c>
    </row>
    <row r="974" spans="1:24" x14ac:dyDescent="0.2">
      <c r="A974" s="441"/>
      <c r="B974" s="444"/>
      <c r="C974" s="448"/>
      <c r="D974" s="450"/>
      <c r="E974" s="191" t="s">
        <v>767</v>
      </c>
      <c r="F974" s="233"/>
      <c r="G974" s="233"/>
      <c r="H974" s="233"/>
      <c r="I974" s="233"/>
      <c r="J974" s="233"/>
      <c r="K974" s="233"/>
      <c r="L974" s="233"/>
      <c r="M974" s="233"/>
      <c r="N974" s="233"/>
      <c r="O974" s="233"/>
      <c r="P974" s="233"/>
      <c r="Q974" s="233"/>
      <c r="R974" s="230" t="str">
        <f t="shared" si="660"/>
        <v/>
      </c>
      <c r="X974" s="392" t="str">
        <f t="shared" ref="X974" si="667">CONCATENATE(C971,"_",E974)</f>
        <v>Abgänge_… davon Einspeisezählpunkte</v>
      </c>
    </row>
    <row r="975" spans="1:24" x14ac:dyDescent="0.2">
      <c r="A975" s="439"/>
      <c r="B975" s="442" t="str">
        <f>IF(A975&lt;&gt;"",IFERROR(VLOOKUP(A975,L!$J$11:$K$260,2,FALSE),"Eingabeart wurde geändert"),"")</f>
        <v/>
      </c>
      <c r="C975" s="445" t="s">
        <v>764</v>
      </c>
      <c r="D975" s="445" t="s">
        <v>282</v>
      </c>
      <c r="E975" s="189" t="s">
        <v>766</v>
      </c>
      <c r="F975" s="232"/>
      <c r="G975" s="232"/>
      <c r="H975" s="232"/>
      <c r="I975" s="232"/>
      <c r="J975" s="232"/>
      <c r="K975" s="232"/>
      <c r="L975" s="232"/>
      <c r="M975" s="232"/>
      <c r="N975" s="232"/>
      <c r="O975" s="232"/>
      <c r="P975" s="232"/>
      <c r="Q975" s="232"/>
      <c r="R975" s="190" t="str">
        <f>IF(SUM(F975:Q975)&gt;0,SUM(F975:Q975),"")</f>
        <v/>
      </c>
      <c r="X975" s="392" t="str">
        <f t="shared" ref="X975" si="668">CONCATENATE(C975,"_",E975)</f>
        <v>Zugänge_insgesamt</v>
      </c>
    </row>
    <row r="976" spans="1:24" x14ac:dyDescent="0.2">
      <c r="A976" s="440"/>
      <c r="B976" s="443"/>
      <c r="C976" s="446"/>
      <c r="D976" s="448"/>
      <c r="E976" s="389" t="s">
        <v>767</v>
      </c>
      <c r="F976" s="237"/>
      <c r="G976" s="237"/>
      <c r="H976" s="237"/>
      <c r="I976" s="237"/>
      <c r="J976" s="237"/>
      <c r="K976" s="237"/>
      <c r="L976" s="237"/>
      <c r="M976" s="237"/>
      <c r="N976" s="237"/>
      <c r="O976" s="237"/>
      <c r="P976" s="237"/>
      <c r="Q976" s="237"/>
      <c r="R976" s="238" t="str">
        <f t="shared" ref="R976:R982" si="669">IF(SUM(F976:Q976)&gt;0,SUM(F976:Q976),"")</f>
        <v/>
      </c>
      <c r="X976" s="392" t="str">
        <f t="shared" ref="X976" si="670">CONCATENATE(C975,"_",E976)</f>
        <v>Zugänge_… davon Einspeisezählpunkte</v>
      </c>
    </row>
    <row r="977" spans="1:24" x14ac:dyDescent="0.2">
      <c r="A977" s="440"/>
      <c r="B977" s="443"/>
      <c r="C977" s="446"/>
      <c r="D977" s="445" t="s">
        <v>512</v>
      </c>
      <c r="E977" s="189" t="s">
        <v>766</v>
      </c>
      <c r="F977" s="237"/>
      <c r="G977" s="237"/>
      <c r="H977" s="237"/>
      <c r="I977" s="237"/>
      <c r="J977" s="237"/>
      <c r="K977" s="237"/>
      <c r="L977" s="237"/>
      <c r="M977" s="237"/>
      <c r="N977" s="237"/>
      <c r="O977" s="237"/>
      <c r="P977" s="237"/>
      <c r="Q977" s="237"/>
      <c r="R977" s="238" t="str">
        <f t="shared" si="669"/>
        <v/>
      </c>
      <c r="X977" s="392" t="str">
        <f t="shared" ref="X977" si="671">CONCATENATE(C975,"_",E977)</f>
        <v>Zugänge_insgesamt</v>
      </c>
    </row>
    <row r="978" spans="1:24" x14ac:dyDescent="0.2">
      <c r="A978" s="440"/>
      <c r="B978" s="443"/>
      <c r="C978" s="447"/>
      <c r="D978" s="449"/>
      <c r="E978" s="389" t="s">
        <v>767</v>
      </c>
      <c r="F978" s="237"/>
      <c r="G978" s="237"/>
      <c r="H978" s="237"/>
      <c r="I978" s="237"/>
      <c r="J978" s="237"/>
      <c r="K978" s="237"/>
      <c r="L978" s="237"/>
      <c r="M978" s="237"/>
      <c r="N978" s="237"/>
      <c r="O978" s="237"/>
      <c r="P978" s="237"/>
      <c r="Q978" s="237"/>
      <c r="R978" s="238" t="str">
        <f t="shared" si="669"/>
        <v/>
      </c>
      <c r="X978" s="392" t="str">
        <f t="shared" ref="X978" si="672">CONCATENATE(C975,"_",E978)</f>
        <v>Zugänge_… davon Einspeisezählpunkte</v>
      </c>
    </row>
    <row r="979" spans="1:24" x14ac:dyDescent="0.2">
      <c r="A979" s="440"/>
      <c r="B979" s="443"/>
      <c r="C979" s="445" t="s">
        <v>765</v>
      </c>
      <c r="D979" s="445" t="s">
        <v>282</v>
      </c>
      <c r="E979" s="189" t="s">
        <v>766</v>
      </c>
      <c r="F979" s="237"/>
      <c r="G979" s="237"/>
      <c r="H979" s="237"/>
      <c r="I979" s="237"/>
      <c r="J979" s="237"/>
      <c r="K979" s="237"/>
      <c r="L979" s="237"/>
      <c r="M979" s="237"/>
      <c r="N979" s="237"/>
      <c r="O979" s="237"/>
      <c r="P979" s="237"/>
      <c r="Q979" s="237"/>
      <c r="R979" s="238" t="str">
        <f t="shared" si="669"/>
        <v/>
      </c>
      <c r="X979" s="392" t="str">
        <f t="shared" ref="X979" si="673">CONCATENATE(C979,"_",E979)</f>
        <v>Abgänge_insgesamt</v>
      </c>
    </row>
    <row r="980" spans="1:24" x14ac:dyDescent="0.2">
      <c r="A980" s="440"/>
      <c r="B980" s="443"/>
      <c r="C980" s="446"/>
      <c r="D980" s="448"/>
      <c r="E980" s="389" t="s">
        <v>767</v>
      </c>
      <c r="F980" s="237"/>
      <c r="G980" s="237"/>
      <c r="H980" s="237"/>
      <c r="I980" s="237"/>
      <c r="J980" s="237"/>
      <c r="K980" s="237"/>
      <c r="L980" s="237"/>
      <c r="M980" s="237"/>
      <c r="N980" s="237"/>
      <c r="O980" s="237"/>
      <c r="P980" s="237"/>
      <c r="Q980" s="237"/>
      <c r="R980" s="238" t="str">
        <f t="shared" si="669"/>
        <v/>
      </c>
      <c r="X980" s="392" t="str">
        <f t="shared" ref="X980" si="674">CONCATENATE(C979,"_",E980)</f>
        <v>Abgänge_… davon Einspeisezählpunkte</v>
      </c>
    </row>
    <row r="981" spans="1:24" x14ac:dyDescent="0.2">
      <c r="A981" s="440"/>
      <c r="B981" s="443"/>
      <c r="C981" s="446"/>
      <c r="D981" s="445" t="s">
        <v>512</v>
      </c>
      <c r="E981" s="189" t="s">
        <v>766</v>
      </c>
      <c r="F981" s="235"/>
      <c r="G981" s="235"/>
      <c r="H981" s="235"/>
      <c r="I981" s="235"/>
      <c r="J981" s="235"/>
      <c r="K981" s="235"/>
      <c r="L981" s="235"/>
      <c r="M981" s="235"/>
      <c r="N981" s="235"/>
      <c r="O981" s="235"/>
      <c r="P981" s="235"/>
      <c r="Q981" s="235"/>
      <c r="R981" s="236" t="str">
        <f t="shared" si="669"/>
        <v/>
      </c>
      <c r="X981" s="392" t="str">
        <f t="shared" ref="X981" si="675">CONCATENATE(C979,"_",E981)</f>
        <v>Abgänge_insgesamt</v>
      </c>
    </row>
    <row r="982" spans="1:24" x14ac:dyDescent="0.2">
      <c r="A982" s="441"/>
      <c r="B982" s="444"/>
      <c r="C982" s="448"/>
      <c r="D982" s="450"/>
      <c r="E982" s="191" t="s">
        <v>767</v>
      </c>
      <c r="F982" s="233"/>
      <c r="G982" s="233"/>
      <c r="H982" s="233"/>
      <c r="I982" s="233"/>
      <c r="J982" s="233"/>
      <c r="K982" s="233"/>
      <c r="L982" s="233"/>
      <c r="M982" s="233"/>
      <c r="N982" s="233"/>
      <c r="O982" s="233"/>
      <c r="P982" s="233"/>
      <c r="Q982" s="233"/>
      <c r="R982" s="230" t="str">
        <f t="shared" si="669"/>
        <v/>
      </c>
      <c r="X982" s="392" t="str">
        <f t="shared" ref="X982" si="676">CONCATENATE(C979,"_",E982)</f>
        <v>Abgänge_… davon Einspeisezählpunkte</v>
      </c>
    </row>
    <row r="983" spans="1:24" x14ac:dyDescent="0.2">
      <c r="A983" s="439"/>
      <c r="B983" s="442" t="str">
        <f>IF(A983&lt;&gt;"",IFERROR(VLOOKUP(A983,L!$J$11:$K$260,2,FALSE),"Eingabeart wurde geändert"),"")</f>
        <v/>
      </c>
      <c r="C983" s="445" t="s">
        <v>764</v>
      </c>
      <c r="D983" s="445" t="s">
        <v>282</v>
      </c>
      <c r="E983" s="189" t="s">
        <v>766</v>
      </c>
      <c r="F983" s="232"/>
      <c r="G983" s="232"/>
      <c r="H983" s="232"/>
      <c r="I983" s="232"/>
      <c r="J983" s="232"/>
      <c r="K983" s="232"/>
      <c r="L983" s="232"/>
      <c r="M983" s="232"/>
      <c r="N983" s="232"/>
      <c r="O983" s="232"/>
      <c r="P983" s="232"/>
      <c r="Q983" s="232"/>
      <c r="R983" s="190" t="str">
        <f>IF(SUM(F983:Q983)&gt;0,SUM(F983:Q983),"")</f>
        <v/>
      </c>
      <c r="X983" s="392" t="str">
        <f t="shared" ref="X983" si="677">CONCATENATE(C983,"_",E983)</f>
        <v>Zugänge_insgesamt</v>
      </c>
    </row>
    <row r="984" spans="1:24" x14ac:dyDescent="0.2">
      <c r="A984" s="440"/>
      <c r="B984" s="443"/>
      <c r="C984" s="446"/>
      <c r="D984" s="448"/>
      <c r="E984" s="389" t="s">
        <v>767</v>
      </c>
      <c r="F984" s="237"/>
      <c r="G984" s="237"/>
      <c r="H984" s="237"/>
      <c r="I984" s="237"/>
      <c r="J984" s="237"/>
      <c r="K984" s="237"/>
      <c r="L984" s="237"/>
      <c r="M984" s="237"/>
      <c r="N984" s="237"/>
      <c r="O984" s="237"/>
      <c r="P984" s="237"/>
      <c r="Q984" s="237"/>
      <c r="R984" s="238" t="str">
        <f t="shared" ref="R984:R990" si="678">IF(SUM(F984:Q984)&gt;0,SUM(F984:Q984),"")</f>
        <v/>
      </c>
      <c r="X984" s="392" t="str">
        <f t="shared" ref="X984" si="679">CONCATENATE(C983,"_",E984)</f>
        <v>Zugänge_… davon Einspeisezählpunkte</v>
      </c>
    </row>
    <row r="985" spans="1:24" x14ac:dyDescent="0.2">
      <c r="A985" s="440"/>
      <c r="B985" s="443"/>
      <c r="C985" s="446"/>
      <c r="D985" s="445" t="s">
        <v>512</v>
      </c>
      <c r="E985" s="189" t="s">
        <v>766</v>
      </c>
      <c r="F985" s="237"/>
      <c r="G985" s="237"/>
      <c r="H985" s="237"/>
      <c r="I985" s="237"/>
      <c r="J985" s="237"/>
      <c r="K985" s="237"/>
      <c r="L985" s="237"/>
      <c r="M985" s="237"/>
      <c r="N985" s="237"/>
      <c r="O985" s="237"/>
      <c r="P985" s="237"/>
      <c r="Q985" s="237"/>
      <c r="R985" s="238" t="str">
        <f t="shared" si="678"/>
        <v/>
      </c>
      <c r="X985" s="392" t="str">
        <f t="shared" ref="X985" si="680">CONCATENATE(C983,"_",E985)</f>
        <v>Zugänge_insgesamt</v>
      </c>
    </row>
    <row r="986" spans="1:24" x14ac:dyDescent="0.2">
      <c r="A986" s="440"/>
      <c r="B986" s="443"/>
      <c r="C986" s="447"/>
      <c r="D986" s="449"/>
      <c r="E986" s="389" t="s">
        <v>767</v>
      </c>
      <c r="F986" s="237"/>
      <c r="G986" s="237"/>
      <c r="H986" s="237"/>
      <c r="I986" s="237"/>
      <c r="J986" s="237"/>
      <c r="K986" s="237"/>
      <c r="L986" s="237"/>
      <c r="M986" s="237"/>
      <c r="N986" s="237"/>
      <c r="O986" s="237"/>
      <c r="P986" s="237"/>
      <c r="Q986" s="237"/>
      <c r="R986" s="238" t="str">
        <f t="shared" si="678"/>
        <v/>
      </c>
      <c r="X986" s="392" t="str">
        <f t="shared" ref="X986" si="681">CONCATENATE(C983,"_",E986)</f>
        <v>Zugänge_… davon Einspeisezählpunkte</v>
      </c>
    </row>
    <row r="987" spans="1:24" x14ac:dyDescent="0.2">
      <c r="A987" s="440"/>
      <c r="B987" s="443"/>
      <c r="C987" s="445" t="s">
        <v>765</v>
      </c>
      <c r="D987" s="445" t="s">
        <v>282</v>
      </c>
      <c r="E987" s="189" t="s">
        <v>766</v>
      </c>
      <c r="F987" s="237"/>
      <c r="G987" s="237"/>
      <c r="H987" s="237"/>
      <c r="I987" s="237"/>
      <c r="J987" s="237"/>
      <c r="K987" s="237"/>
      <c r="L987" s="237"/>
      <c r="M987" s="237"/>
      <c r="N987" s="237"/>
      <c r="O987" s="237"/>
      <c r="P987" s="237"/>
      <c r="Q987" s="237"/>
      <c r="R987" s="238" t="str">
        <f t="shared" si="678"/>
        <v/>
      </c>
      <c r="X987" s="392" t="str">
        <f t="shared" ref="X987" si="682">CONCATENATE(C987,"_",E987)</f>
        <v>Abgänge_insgesamt</v>
      </c>
    </row>
    <row r="988" spans="1:24" x14ac:dyDescent="0.2">
      <c r="A988" s="440"/>
      <c r="B988" s="443"/>
      <c r="C988" s="446"/>
      <c r="D988" s="448"/>
      <c r="E988" s="389" t="s">
        <v>767</v>
      </c>
      <c r="F988" s="237"/>
      <c r="G988" s="237"/>
      <c r="H988" s="237"/>
      <c r="I988" s="237"/>
      <c r="J988" s="237"/>
      <c r="K988" s="237"/>
      <c r="L988" s="237"/>
      <c r="M988" s="237"/>
      <c r="N988" s="237"/>
      <c r="O988" s="237"/>
      <c r="P988" s="237"/>
      <c r="Q988" s="237"/>
      <c r="R988" s="238" t="str">
        <f t="shared" si="678"/>
        <v/>
      </c>
      <c r="X988" s="392" t="str">
        <f t="shared" ref="X988" si="683">CONCATENATE(C987,"_",E988)</f>
        <v>Abgänge_… davon Einspeisezählpunkte</v>
      </c>
    </row>
    <row r="989" spans="1:24" x14ac:dyDescent="0.2">
      <c r="A989" s="440"/>
      <c r="B989" s="443"/>
      <c r="C989" s="446"/>
      <c r="D989" s="445" t="s">
        <v>512</v>
      </c>
      <c r="E989" s="189" t="s">
        <v>766</v>
      </c>
      <c r="F989" s="235"/>
      <c r="G989" s="235"/>
      <c r="H989" s="235"/>
      <c r="I989" s="235"/>
      <c r="J989" s="235"/>
      <c r="K989" s="235"/>
      <c r="L989" s="235"/>
      <c r="M989" s="235"/>
      <c r="N989" s="235"/>
      <c r="O989" s="235"/>
      <c r="P989" s="235"/>
      <c r="Q989" s="235"/>
      <c r="R989" s="236" t="str">
        <f t="shared" si="678"/>
        <v/>
      </c>
      <c r="X989" s="392" t="str">
        <f t="shared" ref="X989" si="684">CONCATENATE(C987,"_",E989)</f>
        <v>Abgänge_insgesamt</v>
      </c>
    </row>
    <row r="990" spans="1:24" x14ac:dyDescent="0.2">
      <c r="A990" s="441"/>
      <c r="B990" s="444"/>
      <c r="C990" s="448"/>
      <c r="D990" s="450"/>
      <c r="E990" s="191" t="s">
        <v>767</v>
      </c>
      <c r="F990" s="233"/>
      <c r="G990" s="233"/>
      <c r="H990" s="233"/>
      <c r="I990" s="233"/>
      <c r="J990" s="233"/>
      <c r="K990" s="233"/>
      <c r="L990" s="233"/>
      <c r="M990" s="233"/>
      <c r="N990" s="233"/>
      <c r="O990" s="233"/>
      <c r="P990" s="233"/>
      <c r="Q990" s="233"/>
      <c r="R990" s="230" t="str">
        <f t="shared" si="678"/>
        <v/>
      </c>
      <c r="X990" s="392" t="str">
        <f t="shared" ref="X990" si="685">CONCATENATE(C987,"_",E990)</f>
        <v>Abgänge_… davon Einspeisezählpunkte</v>
      </c>
    </row>
    <row r="991" spans="1:24" x14ac:dyDescent="0.2">
      <c r="A991" s="439"/>
      <c r="B991" s="442" t="str">
        <f>IF(A991&lt;&gt;"",IFERROR(VLOOKUP(A991,L!$J$11:$K$260,2,FALSE),"Eingabeart wurde geändert"),"")</f>
        <v/>
      </c>
      <c r="C991" s="445" t="s">
        <v>764</v>
      </c>
      <c r="D991" s="445" t="s">
        <v>282</v>
      </c>
      <c r="E991" s="189" t="s">
        <v>766</v>
      </c>
      <c r="F991" s="232"/>
      <c r="G991" s="232"/>
      <c r="H991" s="232"/>
      <c r="I991" s="232"/>
      <c r="J991" s="232"/>
      <c r="K991" s="232"/>
      <c r="L991" s="232"/>
      <c r="M991" s="232"/>
      <c r="N991" s="232"/>
      <c r="O991" s="232"/>
      <c r="P991" s="232"/>
      <c r="Q991" s="232"/>
      <c r="R991" s="190" t="str">
        <f>IF(SUM(F991:Q991)&gt;0,SUM(F991:Q991),"")</f>
        <v/>
      </c>
      <c r="X991" s="392" t="str">
        <f t="shared" ref="X991" si="686">CONCATENATE(C991,"_",E991)</f>
        <v>Zugänge_insgesamt</v>
      </c>
    </row>
    <row r="992" spans="1:24" x14ac:dyDescent="0.2">
      <c r="A992" s="440"/>
      <c r="B992" s="443"/>
      <c r="C992" s="446"/>
      <c r="D992" s="448"/>
      <c r="E992" s="389" t="s">
        <v>767</v>
      </c>
      <c r="F992" s="237"/>
      <c r="G992" s="237"/>
      <c r="H992" s="237"/>
      <c r="I992" s="237"/>
      <c r="J992" s="237"/>
      <c r="K992" s="237"/>
      <c r="L992" s="237"/>
      <c r="M992" s="237"/>
      <c r="N992" s="237"/>
      <c r="O992" s="237"/>
      <c r="P992" s="237"/>
      <c r="Q992" s="237"/>
      <c r="R992" s="238" t="str">
        <f t="shared" ref="R992:R998" si="687">IF(SUM(F992:Q992)&gt;0,SUM(F992:Q992),"")</f>
        <v/>
      </c>
      <c r="X992" s="392" t="str">
        <f t="shared" ref="X992" si="688">CONCATENATE(C991,"_",E992)</f>
        <v>Zugänge_… davon Einspeisezählpunkte</v>
      </c>
    </row>
    <row r="993" spans="1:24" x14ac:dyDescent="0.2">
      <c r="A993" s="440"/>
      <c r="B993" s="443"/>
      <c r="C993" s="446"/>
      <c r="D993" s="445" t="s">
        <v>512</v>
      </c>
      <c r="E993" s="189" t="s">
        <v>766</v>
      </c>
      <c r="F993" s="237"/>
      <c r="G993" s="237"/>
      <c r="H993" s="237"/>
      <c r="I993" s="237"/>
      <c r="J993" s="237"/>
      <c r="K993" s="237"/>
      <c r="L993" s="237"/>
      <c r="M993" s="237"/>
      <c r="N993" s="237"/>
      <c r="O993" s="237"/>
      <c r="P993" s="237"/>
      <c r="Q993" s="237"/>
      <c r="R993" s="238" t="str">
        <f t="shared" si="687"/>
        <v/>
      </c>
      <c r="X993" s="392" t="str">
        <f t="shared" ref="X993" si="689">CONCATENATE(C991,"_",E993)</f>
        <v>Zugänge_insgesamt</v>
      </c>
    </row>
    <row r="994" spans="1:24" x14ac:dyDescent="0.2">
      <c r="A994" s="440"/>
      <c r="B994" s="443"/>
      <c r="C994" s="447"/>
      <c r="D994" s="449"/>
      <c r="E994" s="389" t="s">
        <v>767</v>
      </c>
      <c r="F994" s="237"/>
      <c r="G994" s="237"/>
      <c r="H994" s="237"/>
      <c r="I994" s="237"/>
      <c r="J994" s="237"/>
      <c r="K994" s="237"/>
      <c r="L994" s="237"/>
      <c r="M994" s="237"/>
      <c r="N994" s="237"/>
      <c r="O994" s="237"/>
      <c r="P994" s="237"/>
      <c r="Q994" s="237"/>
      <c r="R994" s="238" t="str">
        <f t="shared" si="687"/>
        <v/>
      </c>
      <c r="X994" s="392" t="str">
        <f t="shared" ref="X994" si="690">CONCATENATE(C991,"_",E994)</f>
        <v>Zugänge_… davon Einspeisezählpunkte</v>
      </c>
    </row>
    <row r="995" spans="1:24" x14ac:dyDescent="0.2">
      <c r="A995" s="440"/>
      <c r="B995" s="443"/>
      <c r="C995" s="445" t="s">
        <v>765</v>
      </c>
      <c r="D995" s="445" t="s">
        <v>282</v>
      </c>
      <c r="E995" s="189" t="s">
        <v>766</v>
      </c>
      <c r="F995" s="237"/>
      <c r="G995" s="237"/>
      <c r="H995" s="237"/>
      <c r="I995" s="237"/>
      <c r="J995" s="237"/>
      <c r="K995" s="237"/>
      <c r="L995" s="237"/>
      <c r="M995" s="237"/>
      <c r="N995" s="237"/>
      <c r="O995" s="237"/>
      <c r="P995" s="237"/>
      <c r="Q995" s="237"/>
      <c r="R995" s="238" t="str">
        <f t="shared" si="687"/>
        <v/>
      </c>
      <c r="X995" s="392" t="str">
        <f t="shared" ref="X995" si="691">CONCATENATE(C995,"_",E995)</f>
        <v>Abgänge_insgesamt</v>
      </c>
    </row>
    <row r="996" spans="1:24" x14ac:dyDescent="0.2">
      <c r="A996" s="440"/>
      <c r="B996" s="443"/>
      <c r="C996" s="446"/>
      <c r="D996" s="448"/>
      <c r="E996" s="389" t="s">
        <v>767</v>
      </c>
      <c r="F996" s="237"/>
      <c r="G996" s="237"/>
      <c r="H996" s="237"/>
      <c r="I996" s="237"/>
      <c r="J996" s="237"/>
      <c r="K996" s="237"/>
      <c r="L996" s="237"/>
      <c r="M996" s="237"/>
      <c r="N996" s="237"/>
      <c r="O996" s="237"/>
      <c r="P996" s="237"/>
      <c r="Q996" s="237"/>
      <c r="R996" s="238" t="str">
        <f t="shared" si="687"/>
        <v/>
      </c>
      <c r="X996" s="392" t="str">
        <f t="shared" ref="X996" si="692">CONCATENATE(C995,"_",E996)</f>
        <v>Abgänge_… davon Einspeisezählpunkte</v>
      </c>
    </row>
    <row r="997" spans="1:24" x14ac:dyDescent="0.2">
      <c r="A997" s="440"/>
      <c r="B997" s="443"/>
      <c r="C997" s="446"/>
      <c r="D997" s="445" t="s">
        <v>512</v>
      </c>
      <c r="E997" s="189" t="s">
        <v>766</v>
      </c>
      <c r="F997" s="235"/>
      <c r="G997" s="235"/>
      <c r="H997" s="235"/>
      <c r="I997" s="235"/>
      <c r="J997" s="235"/>
      <c r="K997" s="235"/>
      <c r="L997" s="235"/>
      <c r="M997" s="235"/>
      <c r="N997" s="235"/>
      <c r="O997" s="235"/>
      <c r="P997" s="235"/>
      <c r="Q997" s="235"/>
      <c r="R997" s="236" t="str">
        <f t="shared" si="687"/>
        <v/>
      </c>
      <c r="X997" s="392" t="str">
        <f t="shared" ref="X997" si="693">CONCATENATE(C995,"_",E997)</f>
        <v>Abgänge_insgesamt</v>
      </c>
    </row>
    <row r="998" spans="1:24" x14ac:dyDescent="0.2">
      <c r="A998" s="441"/>
      <c r="B998" s="444"/>
      <c r="C998" s="448"/>
      <c r="D998" s="450"/>
      <c r="E998" s="191" t="s">
        <v>767</v>
      </c>
      <c r="F998" s="233"/>
      <c r="G998" s="233"/>
      <c r="H998" s="233"/>
      <c r="I998" s="233"/>
      <c r="J998" s="233"/>
      <c r="K998" s="233"/>
      <c r="L998" s="233"/>
      <c r="M998" s="233"/>
      <c r="N998" s="233"/>
      <c r="O998" s="233"/>
      <c r="P998" s="233"/>
      <c r="Q998" s="233"/>
      <c r="R998" s="230" t="str">
        <f t="shared" si="687"/>
        <v/>
      </c>
      <c r="X998" s="392" t="str">
        <f t="shared" ref="X998" si="694">CONCATENATE(C995,"_",E998)</f>
        <v>Abgänge_… davon Einspeisezählpunkte</v>
      </c>
    </row>
    <row r="999" spans="1:24" x14ac:dyDescent="0.2">
      <c r="A999" s="439"/>
      <c r="B999" s="442" t="str">
        <f>IF(A999&lt;&gt;"",IFERROR(VLOOKUP(A999,L!$J$11:$K$260,2,FALSE),"Eingabeart wurde geändert"),"")</f>
        <v/>
      </c>
      <c r="C999" s="445" t="s">
        <v>764</v>
      </c>
      <c r="D999" s="445" t="s">
        <v>282</v>
      </c>
      <c r="E999" s="189" t="s">
        <v>766</v>
      </c>
      <c r="F999" s="232"/>
      <c r="G999" s="232"/>
      <c r="H999" s="232"/>
      <c r="I999" s="232"/>
      <c r="J999" s="232"/>
      <c r="K999" s="232"/>
      <c r="L999" s="232"/>
      <c r="M999" s="232"/>
      <c r="N999" s="232"/>
      <c r="O999" s="232"/>
      <c r="P999" s="232"/>
      <c r="Q999" s="232"/>
      <c r="R999" s="190" t="str">
        <f>IF(SUM(F999:Q999)&gt;0,SUM(F999:Q999),"")</f>
        <v/>
      </c>
      <c r="X999" s="392" t="str">
        <f t="shared" ref="X999" si="695">CONCATENATE(C999,"_",E999)</f>
        <v>Zugänge_insgesamt</v>
      </c>
    </row>
    <row r="1000" spans="1:24" x14ac:dyDescent="0.2">
      <c r="A1000" s="440"/>
      <c r="B1000" s="443"/>
      <c r="C1000" s="446"/>
      <c r="D1000" s="448"/>
      <c r="E1000" s="389" t="s">
        <v>767</v>
      </c>
      <c r="F1000" s="237"/>
      <c r="G1000" s="237"/>
      <c r="H1000" s="237"/>
      <c r="I1000" s="237"/>
      <c r="J1000" s="237"/>
      <c r="K1000" s="237"/>
      <c r="L1000" s="237"/>
      <c r="M1000" s="237"/>
      <c r="N1000" s="237"/>
      <c r="O1000" s="237"/>
      <c r="P1000" s="237"/>
      <c r="Q1000" s="237"/>
      <c r="R1000" s="238" t="str">
        <f t="shared" ref="R1000:R1006" si="696">IF(SUM(F1000:Q1000)&gt;0,SUM(F1000:Q1000),"")</f>
        <v/>
      </c>
      <c r="X1000" s="392" t="str">
        <f t="shared" ref="X1000" si="697">CONCATENATE(C999,"_",E1000)</f>
        <v>Zugänge_… davon Einspeisezählpunkte</v>
      </c>
    </row>
    <row r="1001" spans="1:24" x14ac:dyDescent="0.2">
      <c r="A1001" s="440"/>
      <c r="B1001" s="443"/>
      <c r="C1001" s="446"/>
      <c r="D1001" s="445" t="s">
        <v>512</v>
      </c>
      <c r="E1001" s="189" t="s">
        <v>766</v>
      </c>
      <c r="F1001" s="237"/>
      <c r="G1001" s="237"/>
      <c r="H1001" s="237"/>
      <c r="I1001" s="237"/>
      <c r="J1001" s="237"/>
      <c r="K1001" s="237"/>
      <c r="L1001" s="237"/>
      <c r="M1001" s="237"/>
      <c r="N1001" s="237"/>
      <c r="O1001" s="237"/>
      <c r="P1001" s="237"/>
      <c r="Q1001" s="237"/>
      <c r="R1001" s="238" t="str">
        <f t="shared" si="696"/>
        <v/>
      </c>
      <c r="X1001" s="392" t="str">
        <f t="shared" ref="X1001" si="698">CONCATENATE(C999,"_",E1001)</f>
        <v>Zugänge_insgesamt</v>
      </c>
    </row>
    <row r="1002" spans="1:24" x14ac:dyDescent="0.2">
      <c r="A1002" s="440"/>
      <c r="B1002" s="443"/>
      <c r="C1002" s="447"/>
      <c r="D1002" s="449"/>
      <c r="E1002" s="389" t="s">
        <v>767</v>
      </c>
      <c r="F1002" s="237"/>
      <c r="G1002" s="237"/>
      <c r="H1002" s="237"/>
      <c r="I1002" s="237"/>
      <c r="J1002" s="237"/>
      <c r="K1002" s="237"/>
      <c r="L1002" s="237"/>
      <c r="M1002" s="237"/>
      <c r="N1002" s="237"/>
      <c r="O1002" s="237"/>
      <c r="P1002" s="237"/>
      <c r="Q1002" s="237"/>
      <c r="R1002" s="238" t="str">
        <f t="shared" si="696"/>
        <v/>
      </c>
      <c r="X1002" s="392" t="str">
        <f t="shared" ref="X1002" si="699">CONCATENATE(C999,"_",E1002)</f>
        <v>Zugänge_… davon Einspeisezählpunkte</v>
      </c>
    </row>
    <row r="1003" spans="1:24" x14ac:dyDescent="0.2">
      <c r="A1003" s="440"/>
      <c r="B1003" s="443"/>
      <c r="C1003" s="445" t="s">
        <v>765</v>
      </c>
      <c r="D1003" s="445" t="s">
        <v>282</v>
      </c>
      <c r="E1003" s="189" t="s">
        <v>766</v>
      </c>
      <c r="F1003" s="237"/>
      <c r="G1003" s="237"/>
      <c r="H1003" s="237"/>
      <c r="I1003" s="237"/>
      <c r="J1003" s="237"/>
      <c r="K1003" s="237"/>
      <c r="L1003" s="237"/>
      <c r="M1003" s="237"/>
      <c r="N1003" s="237"/>
      <c r="O1003" s="237"/>
      <c r="P1003" s="237"/>
      <c r="Q1003" s="237"/>
      <c r="R1003" s="238" t="str">
        <f t="shared" si="696"/>
        <v/>
      </c>
      <c r="X1003" s="392" t="str">
        <f t="shared" ref="X1003" si="700">CONCATENATE(C1003,"_",E1003)</f>
        <v>Abgänge_insgesamt</v>
      </c>
    </row>
    <row r="1004" spans="1:24" x14ac:dyDescent="0.2">
      <c r="A1004" s="440"/>
      <c r="B1004" s="443"/>
      <c r="C1004" s="446"/>
      <c r="D1004" s="448"/>
      <c r="E1004" s="389" t="s">
        <v>767</v>
      </c>
      <c r="F1004" s="237"/>
      <c r="G1004" s="237"/>
      <c r="H1004" s="237"/>
      <c r="I1004" s="237"/>
      <c r="J1004" s="237"/>
      <c r="K1004" s="237"/>
      <c r="L1004" s="237"/>
      <c r="M1004" s="237"/>
      <c r="N1004" s="237"/>
      <c r="O1004" s="237"/>
      <c r="P1004" s="237"/>
      <c r="Q1004" s="237"/>
      <c r="R1004" s="238" t="str">
        <f t="shared" si="696"/>
        <v/>
      </c>
      <c r="X1004" s="392" t="str">
        <f t="shared" ref="X1004" si="701">CONCATENATE(C1003,"_",E1004)</f>
        <v>Abgänge_… davon Einspeisezählpunkte</v>
      </c>
    </row>
    <row r="1005" spans="1:24" x14ac:dyDescent="0.2">
      <c r="A1005" s="440"/>
      <c r="B1005" s="443"/>
      <c r="C1005" s="446"/>
      <c r="D1005" s="445" t="s">
        <v>512</v>
      </c>
      <c r="E1005" s="189" t="s">
        <v>766</v>
      </c>
      <c r="F1005" s="235"/>
      <c r="G1005" s="235"/>
      <c r="H1005" s="235"/>
      <c r="I1005" s="235"/>
      <c r="J1005" s="235"/>
      <c r="K1005" s="235"/>
      <c r="L1005" s="235"/>
      <c r="M1005" s="235"/>
      <c r="N1005" s="235"/>
      <c r="O1005" s="235"/>
      <c r="P1005" s="235"/>
      <c r="Q1005" s="235"/>
      <c r="R1005" s="236" t="str">
        <f t="shared" si="696"/>
        <v/>
      </c>
      <c r="X1005" s="392" t="str">
        <f t="shared" ref="X1005" si="702">CONCATENATE(C1003,"_",E1005)</f>
        <v>Abgänge_insgesamt</v>
      </c>
    </row>
    <row r="1006" spans="1:24" x14ac:dyDescent="0.2">
      <c r="A1006" s="441"/>
      <c r="B1006" s="444"/>
      <c r="C1006" s="448"/>
      <c r="D1006" s="450"/>
      <c r="E1006" s="191" t="s">
        <v>767</v>
      </c>
      <c r="F1006" s="233"/>
      <c r="G1006" s="233"/>
      <c r="H1006" s="233"/>
      <c r="I1006" s="233"/>
      <c r="J1006" s="233"/>
      <c r="K1006" s="233"/>
      <c r="L1006" s="233"/>
      <c r="M1006" s="233"/>
      <c r="N1006" s="233"/>
      <c r="O1006" s="233"/>
      <c r="P1006" s="233"/>
      <c r="Q1006" s="233"/>
      <c r="R1006" s="230" t="str">
        <f t="shared" si="696"/>
        <v/>
      </c>
      <c r="X1006" s="392" t="str">
        <f t="shared" ref="X1006" si="703">CONCATENATE(C1003,"_",E1006)</f>
        <v>Abgänge_… davon Einspeisezählpunkte</v>
      </c>
    </row>
    <row r="1007" spans="1:24" x14ac:dyDescent="0.2">
      <c r="A1007" s="439"/>
      <c r="B1007" s="442" t="str">
        <f>IF(A1007&lt;&gt;"",IFERROR(VLOOKUP(A1007,L!$J$11:$K$260,2,FALSE),"Eingabeart wurde geändert"),"")</f>
        <v/>
      </c>
      <c r="C1007" s="445" t="s">
        <v>764</v>
      </c>
      <c r="D1007" s="445" t="s">
        <v>282</v>
      </c>
      <c r="E1007" s="189" t="s">
        <v>766</v>
      </c>
      <c r="F1007" s="232"/>
      <c r="G1007" s="232"/>
      <c r="H1007" s="232"/>
      <c r="I1007" s="232"/>
      <c r="J1007" s="232"/>
      <c r="K1007" s="232"/>
      <c r="L1007" s="232"/>
      <c r="M1007" s="232"/>
      <c r="N1007" s="232"/>
      <c r="O1007" s="232"/>
      <c r="P1007" s="232"/>
      <c r="Q1007" s="232"/>
      <c r="R1007" s="190" t="str">
        <f>IF(SUM(F1007:Q1007)&gt;0,SUM(F1007:Q1007),"")</f>
        <v/>
      </c>
      <c r="X1007" s="392" t="str">
        <f t="shared" ref="X1007" si="704">CONCATENATE(C1007,"_",E1007)</f>
        <v>Zugänge_insgesamt</v>
      </c>
    </row>
    <row r="1008" spans="1:24" x14ac:dyDescent="0.2">
      <c r="A1008" s="440"/>
      <c r="B1008" s="443"/>
      <c r="C1008" s="446"/>
      <c r="D1008" s="448"/>
      <c r="E1008" s="389" t="s">
        <v>767</v>
      </c>
      <c r="F1008" s="237"/>
      <c r="G1008" s="237"/>
      <c r="H1008" s="237"/>
      <c r="I1008" s="237"/>
      <c r="J1008" s="237"/>
      <c r="K1008" s="237"/>
      <c r="L1008" s="237"/>
      <c r="M1008" s="237"/>
      <c r="N1008" s="237"/>
      <c r="O1008" s="237"/>
      <c r="P1008" s="237"/>
      <c r="Q1008" s="237"/>
      <c r="R1008" s="238" t="str">
        <f t="shared" ref="R1008:R1014" si="705">IF(SUM(F1008:Q1008)&gt;0,SUM(F1008:Q1008),"")</f>
        <v/>
      </c>
      <c r="X1008" s="392" t="str">
        <f t="shared" ref="X1008" si="706">CONCATENATE(C1007,"_",E1008)</f>
        <v>Zugänge_… davon Einspeisezählpunkte</v>
      </c>
    </row>
    <row r="1009" spans="1:24" x14ac:dyDescent="0.2">
      <c r="A1009" s="440"/>
      <c r="B1009" s="443"/>
      <c r="C1009" s="446"/>
      <c r="D1009" s="445" t="s">
        <v>512</v>
      </c>
      <c r="E1009" s="189" t="s">
        <v>766</v>
      </c>
      <c r="F1009" s="237"/>
      <c r="G1009" s="237"/>
      <c r="H1009" s="237"/>
      <c r="I1009" s="237"/>
      <c r="J1009" s="237"/>
      <c r="K1009" s="237"/>
      <c r="L1009" s="237"/>
      <c r="M1009" s="237"/>
      <c r="N1009" s="237"/>
      <c r="O1009" s="237"/>
      <c r="P1009" s="237"/>
      <c r="Q1009" s="237"/>
      <c r="R1009" s="238" t="str">
        <f t="shared" si="705"/>
        <v/>
      </c>
      <c r="X1009" s="392" t="str">
        <f t="shared" ref="X1009" si="707">CONCATENATE(C1007,"_",E1009)</f>
        <v>Zugänge_insgesamt</v>
      </c>
    </row>
    <row r="1010" spans="1:24" x14ac:dyDescent="0.2">
      <c r="A1010" s="440"/>
      <c r="B1010" s="443"/>
      <c r="C1010" s="447"/>
      <c r="D1010" s="449"/>
      <c r="E1010" s="389" t="s">
        <v>767</v>
      </c>
      <c r="F1010" s="237"/>
      <c r="G1010" s="237"/>
      <c r="H1010" s="237"/>
      <c r="I1010" s="237"/>
      <c r="J1010" s="237"/>
      <c r="K1010" s="237"/>
      <c r="L1010" s="237"/>
      <c r="M1010" s="237"/>
      <c r="N1010" s="237"/>
      <c r="O1010" s="237"/>
      <c r="P1010" s="237"/>
      <c r="Q1010" s="237"/>
      <c r="R1010" s="238" t="str">
        <f t="shared" si="705"/>
        <v/>
      </c>
      <c r="X1010" s="392" t="str">
        <f t="shared" ref="X1010" si="708">CONCATENATE(C1007,"_",E1010)</f>
        <v>Zugänge_… davon Einspeisezählpunkte</v>
      </c>
    </row>
    <row r="1011" spans="1:24" x14ac:dyDescent="0.2">
      <c r="A1011" s="440"/>
      <c r="B1011" s="443"/>
      <c r="C1011" s="445" t="s">
        <v>765</v>
      </c>
      <c r="D1011" s="445" t="s">
        <v>282</v>
      </c>
      <c r="E1011" s="189" t="s">
        <v>766</v>
      </c>
      <c r="F1011" s="237"/>
      <c r="G1011" s="237"/>
      <c r="H1011" s="237"/>
      <c r="I1011" s="237"/>
      <c r="J1011" s="237"/>
      <c r="K1011" s="237"/>
      <c r="L1011" s="237"/>
      <c r="M1011" s="237"/>
      <c r="N1011" s="237"/>
      <c r="O1011" s="237"/>
      <c r="P1011" s="237"/>
      <c r="Q1011" s="237"/>
      <c r="R1011" s="238" t="str">
        <f t="shared" si="705"/>
        <v/>
      </c>
      <c r="X1011" s="392" t="str">
        <f t="shared" ref="X1011" si="709">CONCATENATE(C1011,"_",E1011)</f>
        <v>Abgänge_insgesamt</v>
      </c>
    </row>
    <row r="1012" spans="1:24" x14ac:dyDescent="0.2">
      <c r="A1012" s="440"/>
      <c r="B1012" s="443"/>
      <c r="C1012" s="446"/>
      <c r="D1012" s="448"/>
      <c r="E1012" s="389" t="s">
        <v>767</v>
      </c>
      <c r="F1012" s="237"/>
      <c r="G1012" s="237"/>
      <c r="H1012" s="237"/>
      <c r="I1012" s="237"/>
      <c r="J1012" s="237"/>
      <c r="K1012" s="237"/>
      <c r="L1012" s="237"/>
      <c r="M1012" s="237"/>
      <c r="N1012" s="237"/>
      <c r="O1012" s="237"/>
      <c r="P1012" s="237"/>
      <c r="Q1012" s="237"/>
      <c r="R1012" s="238" t="str">
        <f t="shared" si="705"/>
        <v/>
      </c>
      <c r="X1012" s="392" t="str">
        <f t="shared" ref="X1012" si="710">CONCATENATE(C1011,"_",E1012)</f>
        <v>Abgänge_… davon Einspeisezählpunkte</v>
      </c>
    </row>
    <row r="1013" spans="1:24" x14ac:dyDescent="0.2">
      <c r="A1013" s="440"/>
      <c r="B1013" s="443"/>
      <c r="C1013" s="446"/>
      <c r="D1013" s="445" t="s">
        <v>512</v>
      </c>
      <c r="E1013" s="189" t="s">
        <v>766</v>
      </c>
      <c r="F1013" s="235"/>
      <c r="G1013" s="235"/>
      <c r="H1013" s="235"/>
      <c r="I1013" s="235"/>
      <c r="J1013" s="235"/>
      <c r="K1013" s="235"/>
      <c r="L1013" s="235"/>
      <c r="M1013" s="235"/>
      <c r="N1013" s="235"/>
      <c r="O1013" s="235"/>
      <c r="P1013" s="235"/>
      <c r="Q1013" s="235"/>
      <c r="R1013" s="236" t="str">
        <f t="shared" si="705"/>
        <v/>
      </c>
      <c r="X1013" s="392" t="str">
        <f t="shared" ref="X1013" si="711">CONCATENATE(C1011,"_",E1013)</f>
        <v>Abgänge_insgesamt</v>
      </c>
    </row>
    <row r="1014" spans="1:24" x14ac:dyDescent="0.2">
      <c r="A1014" s="441"/>
      <c r="B1014" s="444"/>
      <c r="C1014" s="448"/>
      <c r="D1014" s="450"/>
      <c r="E1014" s="191" t="s">
        <v>767</v>
      </c>
      <c r="F1014" s="233"/>
      <c r="G1014" s="233"/>
      <c r="H1014" s="233"/>
      <c r="I1014" s="233"/>
      <c r="J1014" s="233"/>
      <c r="K1014" s="233"/>
      <c r="L1014" s="233"/>
      <c r="M1014" s="233"/>
      <c r="N1014" s="233"/>
      <c r="O1014" s="233"/>
      <c r="P1014" s="233"/>
      <c r="Q1014" s="233"/>
      <c r="R1014" s="230" t="str">
        <f t="shared" si="705"/>
        <v/>
      </c>
      <c r="X1014" s="392" t="str">
        <f t="shared" ref="X1014" si="712">CONCATENATE(C1011,"_",E1014)</f>
        <v>Abgänge_… davon Einspeisezählpunkte</v>
      </c>
    </row>
    <row r="1015" spans="1:24" x14ac:dyDescent="0.2">
      <c r="A1015" s="439"/>
      <c r="B1015" s="442" t="str">
        <f>IF(A1015&lt;&gt;"",IFERROR(VLOOKUP(A1015,L!$J$11:$K$260,2,FALSE),"Eingabeart wurde geändert"),"")</f>
        <v/>
      </c>
      <c r="C1015" s="445" t="s">
        <v>764</v>
      </c>
      <c r="D1015" s="445" t="s">
        <v>282</v>
      </c>
      <c r="E1015" s="189" t="s">
        <v>766</v>
      </c>
      <c r="F1015" s="232"/>
      <c r="G1015" s="232"/>
      <c r="H1015" s="232"/>
      <c r="I1015" s="232"/>
      <c r="J1015" s="232"/>
      <c r="K1015" s="232"/>
      <c r="L1015" s="232"/>
      <c r="M1015" s="232"/>
      <c r="N1015" s="232"/>
      <c r="O1015" s="232"/>
      <c r="P1015" s="232"/>
      <c r="Q1015" s="232"/>
      <c r="R1015" s="190" t="str">
        <f>IF(SUM(F1015:Q1015)&gt;0,SUM(F1015:Q1015),"")</f>
        <v/>
      </c>
      <c r="X1015" s="392" t="str">
        <f t="shared" ref="X1015" si="713">CONCATENATE(C1015,"_",E1015)</f>
        <v>Zugänge_insgesamt</v>
      </c>
    </row>
    <row r="1016" spans="1:24" x14ac:dyDescent="0.2">
      <c r="A1016" s="440"/>
      <c r="B1016" s="443"/>
      <c r="C1016" s="446"/>
      <c r="D1016" s="448"/>
      <c r="E1016" s="389" t="s">
        <v>767</v>
      </c>
      <c r="F1016" s="237"/>
      <c r="G1016" s="237"/>
      <c r="H1016" s="237"/>
      <c r="I1016" s="237"/>
      <c r="J1016" s="237"/>
      <c r="K1016" s="237"/>
      <c r="L1016" s="237"/>
      <c r="M1016" s="237"/>
      <c r="N1016" s="237"/>
      <c r="O1016" s="237"/>
      <c r="P1016" s="237"/>
      <c r="Q1016" s="237"/>
      <c r="R1016" s="238" t="str">
        <f t="shared" ref="R1016:R1022" si="714">IF(SUM(F1016:Q1016)&gt;0,SUM(F1016:Q1016),"")</f>
        <v/>
      </c>
      <c r="X1016" s="392" t="str">
        <f t="shared" ref="X1016" si="715">CONCATENATE(C1015,"_",E1016)</f>
        <v>Zugänge_… davon Einspeisezählpunkte</v>
      </c>
    </row>
    <row r="1017" spans="1:24" x14ac:dyDescent="0.2">
      <c r="A1017" s="440"/>
      <c r="B1017" s="443"/>
      <c r="C1017" s="446"/>
      <c r="D1017" s="445" t="s">
        <v>512</v>
      </c>
      <c r="E1017" s="189" t="s">
        <v>766</v>
      </c>
      <c r="F1017" s="237"/>
      <c r="G1017" s="237"/>
      <c r="H1017" s="237"/>
      <c r="I1017" s="237"/>
      <c r="J1017" s="237"/>
      <c r="K1017" s="237"/>
      <c r="L1017" s="237"/>
      <c r="M1017" s="237"/>
      <c r="N1017" s="237"/>
      <c r="O1017" s="237"/>
      <c r="P1017" s="237"/>
      <c r="Q1017" s="237"/>
      <c r="R1017" s="238" t="str">
        <f t="shared" si="714"/>
        <v/>
      </c>
      <c r="X1017" s="392" t="str">
        <f t="shared" ref="X1017" si="716">CONCATENATE(C1015,"_",E1017)</f>
        <v>Zugänge_insgesamt</v>
      </c>
    </row>
    <row r="1018" spans="1:24" x14ac:dyDescent="0.2">
      <c r="A1018" s="440"/>
      <c r="B1018" s="443"/>
      <c r="C1018" s="447"/>
      <c r="D1018" s="449"/>
      <c r="E1018" s="389" t="s">
        <v>767</v>
      </c>
      <c r="F1018" s="237"/>
      <c r="G1018" s="237"/>
      <c r="H1018" s="237"/>
      <c r="I1018" s="237"/>
      <c r="J1018" s="237"/>
      <c r="K1018" s="237"/>
      <c r="L1018" s="237"/>
      <c r="M1018" s="237"/>
      <c r="N1018" s="237"/>
      <c r="O1018" s="237"/>
      <c r="P1018" s="237"/>
      <c r="Q1018" s="237"/>
      <c r="R1018" s="238" t="str">
        <f t="shared" si="714"/>
        <v/>
      </c>
      <c r="X1018" s="392" t="str">
        <f t="shared" ref="X1018" si="717">CONCATENATE(C1015,"_",E1018)</f>
        <v>Zugänge_… davon Einspeisezählpunkte</v>
      </c>
    </row>
    <row r="1019" spans="1:24" x14ac:dyDescent="0.2">
      <c r="A1019" s="440"/>
      <c r="B1019" s="443"/>
      <c r="C1019" s="445" t="s">
        <v>765</v>
      </c>
      <c r="D1019" s="445" t="s">
        <v>282</v>
      </c>
      <c r="E1019" s="189" t="s">
        <v>766</v>
      </c>
      <c r="F1019" s="237"/>
      <c r="G1019" s="237"/>
      <c r="H1019" s="237"/>
      <c r="I1019" s="237"/>
      <c r="J1019" s="237"/>
      <c r="K1019" s="237"/>
      <c r="L1019" s="237"/>
      <c r="M1019" s="237"/>
      <c r="N1019" s="237"/>
      <c r="O1019" s="237"/>
      <c r="P1019" s="237"/>
      <c r="Q1019" s="237"/>
      <c r="R1019" s="238" t="str">
        <f t="shared" si="714"/>
        <v/>
      </c>
      <c r="X1019" s="392" t="str">
        <f t="shared" ref="X1019" si="718">CONCATENATE(C1019,"_",E1019)</f>
        <v>Abgänge_insgesamt</v>
      </c>
    </row>
    <row r="1020" spans="1:24" x14ac:dyDescent="0.2">
      <c r="A1020" s="440"/>
      <c r="B1020" s="443"/>
      <c r="C1020" s="446"/>
      <c r="D1020" s="448"/>
      <c r="E1020" s="389" t="s">
        <v>767</v>
      </c>
      <c r="F1020" s="237"/>
      <c r="G1020" s="237"/>
      <c r="H1020" s="237"/>
      <c r="I1020" s="237"/>
      <c r="J1020" s="237"/>
      <c r="K1020" s="237"/>
      <c r="L1020" s="237"/>
      <c r="M1020" s="237"/>
      <c r="N1020" s="237"/>
      <c r="O1020" s="237"/>
      <c r="P1020" s="237"/>
      <c r="Q1020" s="237"/>
      <c r="R1020" s="238" t="str">
        <f t="shared" si="714"/>
        <v/>
      </c>
      <c r="X1020" s="392" t="str">
        <f t="shared" ref="X1020" si="719">CONCATENATE(C1019,"_",E1020)</f>
        <v>Abgänge_… davon Einspeisezählpunkte</v>
      </c>
    </row>
    <row r="1021" spans="1:24" x14ac:dyDescent="0.2">
      <c r="A1021" s="440"/>
      <c r="B1021" s="443"/>
      <c r="C1021" s="446"/>
      <c r="D1021" s="445" t="s">
        <v>512</v>
      </c>
      <c r="E1021" s="189" t="s">
        <v>766</v>
      </c>
      <c r="F1021" s="235"/>
      <c r="G1021" s="235"/>
      <c r="H1021" s="235"/>
      <c r="I1021" s="235"/>
      <c r="J1021" s="235"/>
      <c r="K1021" s="235"/>
      <c r="L1021" s="235"/>
      <c r="M1021" s="235"/>
      <c r="N1021" s="235"/>
      <c r="O1021" s="235"/>
      <c r="P1021" s="235"/>
      <c r="Q1021" s="235"/>
      <c r="R1021" s="236" t="str">
        <f t="shared" si="714"/>
        <v/>
      </c>
      <c r="X1021" s="392" t="str">
        <f t="shared" ref="X1021" si="720">CONCATENATE(C1019,"_",E1021)</f>
        <v>Abgänge_insgesamt</v>
      </c>
    </row>
    <row r="1022" spans="1:24" x14ac:dyDescent="0.2">
      <c r="A1022" s="441"/>
      <c r="B1022" s="444"/>
      <c r="C1022" s="448"/>
      <c r="D1022" s="450"/>
      <c r="E1022" s="191" t="s">
        <v>767</v>
      </c>
      <c r="F1022" s="233"/>
      <c r="G1022" s="233"/>
      <c r="H1022" s="233"/>
      <c r="I1022" s="233"/>
      <c r="J1022" s="233"/>
      <c r="K1022" s="233"/>
      <c r="L1022" s="233"/>
      <c r="M1022" s="233"/>
      <c r="N1022" s="233"/>
      <c r="O1022" s="233"/>
      <c r="P1022" s="233"/>
      <c r="Q1022" s="233"/>
      <c r="R1022" s="230" t="str">
        <f t="shared" si="714"/>
        <v/>
      </c>
      <c r="X1022" s="392" t="str">
        <f t="shared" ref="X1022" si="721">CONCATENATE(C1019,"_",E1022)</f>
        <v>Abgänge_… davon Einspeisezählpunkte</v>
      </c>
    </row>
    <row r="1023" spans="1:24" x14ac:dyDescent="0.2">
      <c r="A1023" s="439"/>
      <c r="B1023" s="442" t="str">
        <f>IF(A1023&lt;&gt;"",IFERROR(VLOOKUP(A1023,L!$J$11:$K$260,2,FALSE),"Eingabeart wurde geändert"),"")</f>
        <v/>
      </c>
      <c r="C1023" s="445" t="s">
        <v>764</v>
      </c>
      <c r="D1023" s="445" t="s">
        <v>282</v>
      </c>
      <c r="E1023" s="189" t="s">
        <v>766</v>
      </c>
      <c r="F1023" s="232"/>
      <c r="G1023" s="232"/>
      <c r="H1023" s="232"/>
      <c r="I1023" s="232"/>
      <c r="J1023" s="232"/>
      <c r="K1023" s="232"/>
      <c r="L1023" s="232"/>
      <c r="M1023" s="232"/>
      <c r="N1023" s="232"/>
      <c r="O1023" s="232"/>
      <c r="P1023" s="232"/>
      <c r="Q1023" s="232"/>
      <c r="R1023" s="190" t="str">
        <f>IF(SUM(F1023:Q1023)&gt;0,SUM(F1023:Q1023),"")</f>
        <v/>
      </c>
      <c r="X1023" s="392" t="str">
        <f t="shared" ref="X1023" si="722">CONCATENATE(C1023,"_",E1023)</f>
        <v>Zugänge_insgesamt</v>
      </c>
    </row>
    <row r="1024" spans="1:24" x14ac:dyDescent="0.2">
      <c r="A1024" s="440"/>
      <c r="B1024" s="443"/>
      <c r="C1024" s="446"/>
      <c r="D1024" s="448"/>
      <c r="E1024" s="389" t="s">
        <v>767</v>
      </c>
      <c r="F1024" s="237"/>
      <c r="G1024" s="237"/>
      <c r="H1024" s="237"/>
      <c r="I1024" s="237"/>
      <c r="J1024" s="237"/>
      <c r="K1024" s="237"/>
      <c r="L1024" s="237"/>
      <c r="M1024" s="237"/>
      <c r="N1024" s="237"/>
      <c r="O1024" s="237"/>
      <c r="P1024" s="237"/>
      <c r="Q1024" s="237"/>
      <c r="R1024" s="238" t="str">
        <f t="shared" ref="R1024:R1030" si="723">IF(SUM(F1024:Q1024)&gt;0,SUM(F1024:Q1024),"")</f>
        <v/>
      </c>
      <c r="X1024" s="392" t="str">
        <f t="shared" ref="X1024" si="724">CONCATENATE(C1023,"_",E1024)</f>
        <v>Zugänge_… davon Einspeisezählpunkte</v>
      </c>
    </row>
    <row r="1025" spans="1:24" x14ac:dyDescent="0.2">
      <c r="A1025" s="440"/>
      <c r="B1025" s="443"/>
      <c r="C1025" s="446"/>
      <c r="D1025" s="445" t="s">
        <v>512</v>
      </c>
      <c r="E1025" s="189" t="s">
        <v>766</v>
      </c>
      <c r="F1025" s="237"/>
      <c r="G1025" s="237"/>
      <c r="H1025" s="237"/>
      <c r="I1025" s="237"/>
      <c r="J1025" s="237"/>
      <c r="K1025" s="237"/>
      <c r="L1025" s="237"/>
      <c r="M1025" s="237"/>
      <c r="N1025" s="237"/>
      <c r="O1025" s="237"/>
      <c r="P1025" s="237"/>
      <c r="Q1025" s="237"/>
      <c r="R1025" s="238" t="str">
        <f t="shared" si="723"/>
        <v/>
      </c>
      <c r="X1025" s="392" t="str">
        <f t="shared" ref="X1025" si="725">CONCATENATE(C1023,"_",E1025)</f>
        <v>Zugänge_insgesamt</v>
      </c>
    </row>
    <row r="1026" spans="1:24" x14ac:dyDescent="0.2">
      <c r="A1026" s="440"/>
      <c r="B1026" s="443"/>
      <c r="C1026" s="447"/>
      <c r="D1026" s="449"/>
      <c r="E1026" s="389" t="s">
        <v>767</v>
      </c>
      <c r="F1026" s="237"/>
      <c r="G1026" s="237"/>
      <c r="H1026" s="237"/>
      <c r="I1026" s="237"/>
      <c r="J1026" s="237"/>
      <c r="K1026" s="237"/>
      <c r="L1026" s="237"/>
      <c r="M1026" s="237"/>
      <c r="N1026" s="237"/>
      <c r="O1026" s="237"/>
      <c r="P1026" s="237"/>
      <c r="Q1026" s="237"/>
      <c r="R1026" s="238" t="str">
        <f t="shared" si="723"/>
        <v/>
      </c>
      <c r="X1026" s="392" t="str">
        <f t="shared" ref="X1026" si="726">CONCATENATE(C1023,"_",E1026)</f>
        <v>Zugänge_… davon Einspeisezählpunkte</v>
      </c>
    </row>
    <row r="1027" spans="1:24" x14ac:dyDescent="0.2">
      <c r="A1027" s="440"/>
      <c r="B1027" s="443"/>
      <c r="C1027" s="445" t="s">
        <v>765</v>
      </c>
      <c r="D1027" s="445" t="s">
        <v>282</v>
      </c>
      <c r="E1027" s="189" t="s">
        <v>766</v>
      </c>
      <c r="F1027" s="237"/>
      <c r="G1027" s="237"/>
      <c r="H1027" s="237"/>
      <c r="I1027" s="237"/>
      <c r="J1027" s="237"/>
      <c r="K1027" s="237"/>
      <c r="L1027" s="237"/>
      <c r="M1027" s="237"/>
      <c r="N1027" s="237"/>
      <c r="O1027" s="237"/>
      <c r="P1027" s="237"/>
      <c r="Q1027" s="237"/>
      <c r="R1027" s="238" t="str">
        <f t="shared" si="723"/>
        <v/>
      </c>
      <c r="X1027" s="392" t="str">
        <f t="shared" ref="X1027" si="727">CONCATENATE(C1027,"_",E1027)</f>
        <v>Abgänge_insgesamt</v>
      </c>
    </row>
    <row r="1028" spans="1:24" x14ac:dyDescent="0.2">
      <c r="A1028" s="440"/>
      <c r="B1028" s="443"/>
      <c r="C1028" s="446"/>
      <c r="D1028" s="448"/>
      <c r="E1028" s="389" t="s">
        <v>767</v>
      </c>
      <c r="F1028" s="237"/>
      <c r="G1028" s="237"/>
      <c r="H1028" s="237"/>
      <c r="I1028" s="237"/>
      <c r="J1028" s="237"/>
      <c r="K1028" s="237"/>
      <c r="L1028" s="237"/>
      <c r="M1028" s="237"/>
      <c r="N1028" s="237"/>
      <c r="O1028" s="237"/>
      <c r="P1028" s="237"/>
      <c r="Q1028" s="237"/>
      <c r="R1028" s="238" t="str">
        <f t="shared" si="723"/>
        <v/>
      </c>
      <c r="X1028" s="392" t="str">
        <f t="shared" ref="X1028" si="728">CONCATENATE(C1027,"_",E1028)</f>
        <v>Abgänge_… davon Einspeisezählpunkte</v>
      </c>
    </row>
    <row r="1029" spans="1:24" x14ac:dyDescent="0.2">
      <c r="A1029" s="440"/>
      <c r="B1029" s="443"/>
      <c r="C1029" s="446"/>
      <c r="D1029" s="445" t="s">
        <v>512</v>
      </c>
      <c r="E1029" s="189" t="s">
        <v>766</v>
      </c>
      <c r="F1029" s="235"/>
      <c r="G1029" s="235"/>
      <c r="H1029" s="235"/>
      <c r="I1029" s="235"/>
      <c r="J1029" s="235"/>
      <c r="K1029" s="235"/>
      <c r="L1029" s="235"/>
      <c r="M1029" s="235"/>
      <c r="N1029" s="235"/>
      <c r="O1029" s="235"/>
      <c r="P1029" s="235"/>
      <c r="Q1029" s="235"/>
      <c r="R1029" s="236" t="str">
        <f t="shared" si="723"/>
        <v/>
      </c>
      <c r="X1029" s="392" t="str">
        <f t="shared" ref="X1029" si="729">CONCATENATE(C1027,"_",E1029)</f>
        <v>Abgänge_insgesamt</v>
      </c>
    </row>
    <row r="1030" spans="1:24" x14ac:dyDescent="0.2">
      <c r="A1030" s="441"/>
      <c r="B1030" s="444"/>
      <c r="C1030" s="448"/>
      <c r="D1030" s="450"/>
      <c r="E1030" s="191" t="s">
        <v>767</v>
      </c>
      <c r="F1030" s="233"/>
      <c r="G1030" s="233"/>
      <c r="H1030" s="233"/>
      <c r="I1030" s="233"/>
      <c r="J1030" s="233"/>
      <c r="K1030" s="233"/>
      <c r="L1030" s="233"/>
      <c r="M1030" s="233"/>
      <c r="N1030" s="233"/>
      <c r="O1030" s="233"/>
      <c r="P1030" s="233"/>
      <c r="Q1030" s="233"/>
      <c r="R1030" s="230" t="str">
        <f t="shared" si="723"/>
        <v/>
      </c>
      <c r="X1030" s="392" t="str">
        <f t="shared" ref="X1030" si="730">CONCATENATE(C1027,"_",E1030)</f>
        <v>Abgänge_… davon Einspeisezählpunkte</v>
      </c>
    </row>
    <row r="1031" spans="1:24" x14ac:dyDescent="0.2">
      <c r="A1031" s="439"/>
      <c r="B1031" s="442" t="str">
        <f>IF(A1031&lt;&gt;"",IFERROR(VLOOKUP(A1031,L!$J$11:$K$260,2,FALSE),"Eingabeart wurde geändert"),"")</f>
        <v/>
      </c>
      <c r="C1031" s="445" t="s">
        <v>764</v>
      </c>
      <c r="D1031" s="445" t="s">
        <v>282</v>
      </c>
      <c r="E1031" s="189" t="s">
        <v>766</v>
      </c>
      <c r="F1031" s="232"/>
      <c r="G1031" s="232"/>
      <c r="H1031" s="232"/>
      <c r="I1031" s="232"/>
      <c r="J1031" s="232"/>
      <c r="K1031" s="232"/>
      <c r="L1031" s="232"/>
      <c r="M1031" s="232"/>
      <c r="N1031" s="232"/>
      <c r="O1031" s="232"/>
      <c r="P1031" s="232"/>
      <c r="Q1031" s="232"/>
      <c r="R1031" s="190" t="str">
        <f>IF(SUM(F1031:Q1031)&gt;0,SUM(F1031:Q1031),"")</f>
        <v/>
      </c>
      <c r="X1031" s="392" t="str">
        <f t="shared" ref="X1031" si="731">CONCATENATE(C1031,"_",E1031)</f>
        <v>Zugänge_insgesamt</v>
      </c>
    </row>
    <row r="1032" spans="1:24" x14ac:dyDescent="0.2">
      <c r="A1032" s="440"/>
      <c r="B1032" s="443"/>
      <c r="C1032" s="446"/>
      <c r="D1032" s="448"/>
      <c r="E1032" s="389" t="s">
        <v>767</v>
      </c>
      <c r="F1032" s="237"/>
      <c r="G1032" s="237"/>
      <c r="H1032" s="237"/>
      <c r="I1032" s="237"/>
      <c r="J1032" s="237"/>
      <c r="K1032" s="237"/>
      <c r="L1032" s="237"/>
      <c r="M1032" s="237"/>
      <c r="N1032" s="237"/>
      <c r="O1032" s="237"/>
      <c r="P1032" s="237"/>
      <c r="Q1032" s="237"/>
      <c r="R1032" s="238" t="str">
        <f t="shared" ref="R1032:R1038" si="732">IF(SUM(F1032:Q1032)&gt;0,SUM(F1032:Q1032),"")</f>
        <v/>
      </c>
      <c r="X1032" s="392" t="str">
        <f t="shared" ref="X1032" si="733">CONCATENATE(C1031,"_",E1032)</f>
        <v>Zugänge_… davon Einspeisezählpunkte</v>
      </c>
    </row>
    <row r="1033" spans="1:24" x14ac:dyDescent="0.2">
      <c r="A1033" s="440"/>
      <c r="B1033" s="443"/>
      <c r="C1033" s="446"/>
      <c r="D1033" s="445" t="s">
        <v>512</v>
      </c>
      <c r="E1033" s="189" t="s">
        <v>766</v>
      </c>
      <c r="F1033" s="237"/>
      <c r="G1033" s="237"/>
      <c r="H1033" s="237"/>
      <c r="I1033" s="237"/>
      <c r="J1033" s="237"/>
      <c r="K1033" s="237"/>
      <c r="L1033" s="237"/>
      <c r="M1033" s="237"/>
      <c r="N1033" s="237"/>
      <c r="O1033" s="237"/>
      <c r="P1033" s="237"/>
      <c r="Q1033" s="237"/>
      <c r="R1033" s="238" t="str">
        <f t="shared" si="732"/>
        <v/>
      </c>
      <c r="X1033" s="392" t="str">
        <f t="shared" ref="X1033" si="734">CONCATENATE(C1031,"_",E1033)</f>
        <v>Zugänge_insgesamt</v>
      </c>
    </row>
    <row r="1034" spans="1:24" x14ac:dyDescent="0.2">
      <c r="A1034" s="440"/>
      <c r="B1034" s="443"/>
      <c r="C1034" s="447"/>
      <c r="D1034" s="449"/>
      <c r="E1034" s="389" t="s">
        <v>767</v>
      </c>
      <c r="F1034" s="237"/>
      <c r="G1034" s="237"/>
      <c r="H1034" s="237"/>
      <c r="I1034" s="237"/>
      <c r="J1034" s="237"/>
      <c r="K1034" s="237"/>
      <c r="L1034" s="237"/>
      <c r="M1034" s="237"/>
      <c r="N1034" s="237"/>
      <c r="O1034" s="237"/>
      <c r="P1034" s="237"/>
      <c r="Q1034" s="237"/>
      <c r="R1034" s="238" t="str">
        <f t="shared" si="732"/>
        <v/>
      </c>
      <c r="X1034" s="392" t="str">
        <f t="shared" ref="X1034" si="735">CONCATENATE(C1031,"_",E1034)</f>
        <v>Zugänge_… davon Einspeisezählpunkte</v>
      </c>
    </row>
    <row r="1035" spans="1:24" x14ac:dyDescent="0.2">
      <c r="A1035" s="440"/>
      <c r="B1035" s="443"/>
      <c r="C1035" s="445" t="s">
        <v>765</v>
      </c>
      <c r="D1035" s="445" t="s">
        <v>282</v>
      </c>
      <c r="E1035" s="189" t="s">
        <v>766</v>
      </c>
      <c r="F1035" s="237"/>
      <c r="G1035" s="237"/>
      <c r="H1035" s="237"/>
      <c r="I1035" s="237"/>
      <c r="J1035" s="237"/>
      <c r="K1035" s="237"/>
      <c r="L1035" s="237"/>
      <c r="M1035" s="237"/>
      <c r="N1035" s="237"/>
      <c r="O1035" s="237"/>
      <c r="P1035" s="237"/>
      <c r="Q1035" s="237"/>
      <c r="R1035" s="238" t="str">
        <f t="shared" si="732"/>
        <v/>
      </c>
      <c r="X1035" s="392" t="str">
        <f t="shared" ref="X1035" si="736">CONCATENATE(C1035,"_",E1035)</f>
        <v>Abgänge_insgesamt</v>
      </c>
    </row>
    <row r="1036" spans="1:24" x14ac:dyDescent="0.2">
      <c r="A1036" s="440"/>
      <c r="B1036" s="443"/>
      <c r="C1036" s="446"/>
      <c r="D1036" s="448"/>
      <c r="E1036" s="389" t="s">
        <v>767</v>
      </c>
      <c r="F1036" s="237"/>
      <c r="G1036" s="237"/>
      <c r="H1036" s="237"/>
      <c r="I1036" s="237"/>
      <c r="J1036" s="237"/>
      <c r="K1036" s="237"/>
      <c r="L1036" s="237"/>
      <c r="M1036" s="237"/>
      <c r="N1036" s="237"/>
      <c r="O1036" s="237"/>
      <c r="P1036" s="237"/>
      <c r="Q1036" s="237"/>
      <c r="R1036" s="238" t="str">
        <f t="shared" si="732"/>
        <v/>
      </c>
      <c r="X1036" s="392" t="str">
        <f t="shared" ref="X1036" si="737">CONCATENATE(C1035,"_",E1036)</f>
        <v>Abgänge_… davon Einspeisezählpunkte</v>
      </c>
    </row>
    <row r="1037" spans="1:24" x14ac:dyDescent="0.2">
      <c r="A1037" s="440"/>
      <c r="B1037" s="443"/>
      <c r="C1037" s="446"/>
      <c r="D1037" s="445" t="s">
        <v>512</v>
      </c>
      <c r="E1037" s="189" t="s">
        <v>766</v>
      </c>
      <c r="F1037" s="235"/>
      <c r="G1037" s="235"/>
      <c r="H1037" s="235"/>
      <c r="I1037" s="235"/>
      <c r="J1037" s="235"/>
      <c r="K1037" s="235"/>
      <c r="L1037" s="235"/>
      <c r="M1037" s="235"/>
      <c r="N1037" s="235"/>
      <c r="O1037" s="235"/>
      <c r="P1037" s="235"/>
      <c r="Q1037" s="235"/>
      <c r="R1037" s="236" t="str">
        <f t="shared" si="732"/>
        <v/>
      </c>
      <c r="X1037" s="392" t="str">
        <f t="shared" ref="X1037" si="738">CONCATENATE(C1035,"_",E1037)</f>
        <v>Abgänge_insgesamt</v>
      </c>
    </row>
    <row r="1038" spans="1:24" x14ac:dyDescent="0.2">
      <c r="A1038" s="441"/>
      <c r="B1038" s="444"/>
      <c r="C1038" s="448"/>
      <c r="D1038" s="450"/>
      <c r="E1038" s="191" t="s">
        <v>767</v>
      </c>
      <c r="F1038" s="233"/>
      <c r="G1038" s="233"/>
      <c r="H1038" s="233"/>
      <c r="I1038" s="233"/>
      <c r="J1038" s="233"/>
      <c r="K1038" s="233"/>
      <c r="L1038" s="233"/>
      <c r="M1038" s="233"/>
      <c r="N1038" s="233"/>
      <c r="O1038" s="233"/>
      <c r="P1038" s="233"/>
      <c r="Q1038" s="233"/>
      <c r="R1038" s="230" t="str">
        <f t="shared" si="732"/>
        <v/>
      </c>
      <c r="X1038" s="392" t="str">
        <f t="shared" ref="X1038" si="739">CONCATENATE(C1035,"_",E1038)</f>
        <v>Abgänge_… davon Einspeisezählpunkte</v>
      </c>
    </row>
    <row r="1039" spans="1:24" x14ac:dyDescent="0.2">
      <c r="A1039" s="439"/>
      <c r="B1039" s="442" t="str">
        <f>IF(A1039&lt;&gt;"",IFERROR(VLOOKUP(A1039,L!$J$11:$K$260,2,FALSE),"Eingabeart wurde geändert"),"")</f>
        <v/>
      </c>
      <c r="C1039" s="445" t="s">
        <v>764</v>
      </c>
      <c r="D1039" s="445" t="s">
        <v>282</v>
      </c>
      <c r="E1039" s="189" t="s">
        <v>766</v>
      </c>
      <c r="F1039" s="232"/>
      <c r="G1039" s="232"/>
      <c r="H1039" s="232"/>
      <c r="I1039" s="232"/>
      <c r="J1039" s="232"/>
      <c r="K1039" s="232"/>
      <c r="L1039" s="232"/>
      <c r="M1039" s="232"/>
      <c r="N1039" s="232"/>
      <c r="O1039" s="232"/>
      <c r="P1039" s="232"/>
      <c r="Q1039" s="232"/>
      <c r="R1039" s="190" t="str">
        <f>IF(SUM(F1039:Q1039)&gt;0,SUM(F1039:Q1039),"")</f>
        <v/>
      </c>
      <c r="X1039" s="392" t="str">
        <f t="shared" ref="X1039" si="740">CONCATENATE(C1039,"_",E1039)</f>
        <v>Zugänge_insgesamt</v>
      </c>
    </row>
    <row r="1040" spans="1:24" x14ac:dyDescent="0.2">
      <c r="A1040" s="440"/>
      <c r="B1040" s="443"/>
      <c r="C1040" s="446"/>
      <c r="D1040" s="448"/>
      <c r="E1040" s="389" t="s">
        <v>767</v>
      </c>
      <c r="F1040" s="237"/>
      <c r="G1040" s="237"/>
      <c r="H1040" s="237"/>
      <c r="I1040" s="237"/>
      <c r="J1040" s="237"/>
      <c r="K1040" s="237"/>
      <c r="L1040" s="237"/>
      <c r="M1040" s="237"/>
      <c r="N1040" s="237"/>
      <c r="O1040" s="237"/>
      <c r="P1040" s="237"/>
      <c r="Q1040" s="237"/>
      <c r="R1040" s="238" t="str">
        <f t="shared" ref="R1040:R1046" si="741">IF(SUM(F1040:Q1040)&gt;0,SUM(F1040:Q1040),"")</f>
        <v/>
      </c>
      <c r="X1040" s="392" t="str">
        <f t="shared" ref="X1040" si="742">CONCATENATE(C1039,"_",E1040)</f>
        <v>Zugänge_… davon Einspeisezählpunkte</v>
      </c>
    </row>
    <row r="1041" spans="1:24" x14ac:dyDescent="0.2">
      <c r="A1041" s="440"/>
      <c r="B1041" s="443"/>
      <c r="C1041" s="446"/>
      <c r="D1041" s="445" t="s">
        <v>512</v>
      </c>
      <c r="E1041" s="189" t="s">
        <v>766</v>
      </c>
      <c r="F1041" s="237"/>
      <c r="G1041" s="237"/>
      <c r="H1041" s="237"/>
      <c r="I1041" s="237"/>
      <c r="J1041" s="237"/>
      <c r="K1041" s="237"/>
      <c r="L1041" s="237"/>
      <c r="M1041" s="237"/>
      <c r="N1041" s="237"/>
      <c r="O1041" s="237"/>
      <c r="P1041" s="237"/>
      <c r="Q1041" s="237"/>
      <c r="R1041" s="238" t="str">
        <f t="shared" si="741"/>
        <v/>
      </c>
      <c r="X1041" s="392" t="str">
        <f t="shared" ref="X1041" si="743">CONCATENATE(C1039,"_",E1041)</f>
        <v>Zugänge_insgesamt</v>
      </c>
    </row>
    <row r="1042" spans="1:24" x14ac:dyDescent="0.2">
      <c r="A1042" s="440"/>
      <c r="B1042" s="443"/>
      <c r="C1042" s="447"/>
      <c r="D1042" s="449"/>
      <c r="E1042" s="389" t="s">
        <v>767</v>
      </c>
      <c r="F1042" s="237"/>
      <c r="G1042" s="237"/>
      <c r="H1042" s="237"/>
      <c r="I1042" s="237"/>
      <c r="J1042" s="237"/>
      <c r="K1042" s="237"/>
      <c r="L1042" s="237"/>
      <c r="M1042" s="237"/>
      <c r="N1042" s="237"/>
      <c r="O1042" s="237"/>
      <c r="P1042" s="237"/>
      <c r="Q1042" s="237"/>
      <c r="R1042" s="238" t="str">
        <f t="shared" si="741"/>
        <v/>
      </c>
      <c r="X1042" s="392" t="str">
        <f t="shared" ref="X1042" si="744">CONCATENATE(C1039,"_",E1042)</f>
        <v>Zugänge_… davon Einspeisezählpunkte</v>
      </c>
    </row>
    <row r="1043" spans="1:24" x14ac:dyDescent="0.2">
      <c r="A1043" s="440"/>
      <c r="B1043" s="443"/>
      <c r="C1043" s="445" t="s">
        <v>765</v>
      </c>
      <c r="D1043" s="445" t="s">
        <v>282</v>
      </c>
      <c r="E1043" s="189" t="s">
        <v>766</v>
      </c>
      <c r="F1043" s="237"/>
      <c r="G1043" s="237"/>
      <c r="H1043" s="237"/>
      <c r="I1043" s="237"/>
      <c r="J1043" s="237"/>
      <c r="K1043" s="237"/>
      <c r="L1043" s="237"/>
      <c r="M1043" s="237"/>
      <c r="N1043" s="237"/>
      <c r="O1043" s="237"/>
      <c r="P1043" s="237"/>
      <c r="Q1043" s="237"/>
      <c r="R1043" s="238" t="str">
        <f t="shared" si="741"/>
        <v/>
      </c>
      <c r="X1043" s="392" t="str">
        <f t="shared" ref="X1043" si="745">CONCATENATE(C1043,"_",E1043)</f>
        <v>Abgänge_insgesamt</v>
      </c>
    </row>
    <row r="1044" spans="1:24" x14ac:dyDescent="0.2">
      <c r="A1044" s="440"/>
      <c r="B1044" s="443"/>
      <c r="C1044" s="446"/>
      <c r="D1044" s="448"/>
      <c r="E1044" s="389" t="s">
        <v>767</v>
      </c>
      <c r="F1044" s="237"/>
      <c r="G1044" s="237"/>
      <c r="H1044" s="237"/>
      <c r="I1044" s="237"/>
      <c r="J1044" s="237"/>
      <c r="K1044" s="237"/>
      <c r="L1044" s="237"/>
      <c r="M1044" s="237"/>
      <c r="N1044" s="237"/>
      <c r="O1044" s="237"/>
      <c r="P1044" s="237"/>
      <c r="Q1044" s="237"/>
      <c r="R1044" s="238" t="str">
        <f t="shared" si="741"/>
        <v/>
      </c>
      <c r="X1044" s="392" t="str">
        <f t="shared" ref="X1044" si="746">CONCATENATE(C1043,"_",E1044)</f>
        <v>Abgänge_… davon Einspeisezählpunkte</v>
      </c>
    </row>
    <row r="1045" spans="1:24" x14ac:dyDescent="0.2">
      <c r="A1045" s="440"/>
      <c r="B1045" s="443"/>
      <c r="C1045" s="446"/>
      <c r="D1045" s="445" t="s">
        <v>512</v>
      </c>
      <c r="E1045" s="189" t="s">
        <v>766</v>
      </c>
      <c r="F1045" s="235"/>
      <c r="G1045" s="235"/>
      <c r="H1045" s="235"/>
      <c r="I1045" s="235"/>
      <c r="J1045" s="235"/>
      <c r="K1045" s="235"/>
      <c r="L1045" s="235"/>
      <c r="M1045" s="235"/>
      <c r="N1045" s="235"/>
      <c r="O1045" s="235"/>
      <c r="P1045" s="235"/>
      <c r="Q1045" s="235"/>
      <c r="R1045" s="236" t="str">
        <f t="shared" si="741"/>
        <v/>
      </c>
      <c r="X1045" s="392" t="str">
        <f t="shared" ref="X1045" si="747">CONCATENATE(C1043,"_",E1045)</f>
        <v>Abgänge_insgesamt</v>
      </c>
    </row>
    <row r="1046" spans="1:24" x14ac:dyDescent="0.2">
      <c r="A1046" s="441"/>
      <c r="B1046" s="444"/>
      <c r="C1046" s="448"/>
      <c r="D1046" s="450"/>
      <c r="E1046" s="191" t="s">
        <v>767</v>
      </c>
      <c r="F1046" s="233"/>
      <c r="G1046" s="233"/>
      <c r="H1046" s="233"/>
      <c r="I1046" s="233"/>
      <c r="J1046" s="233"/>
      <c r="K1046" s="233"/>
      <c r="L1046" s="233"/>
      <c r="M1046" s="233"/>
      <c r="N1046" s="233"/>
      <c r="O1046" s="233"/>
      <c r="P1046" s="233"/>
      <c r="Q1046" s="233"/>
      <c r="R1046" s="230" t="str">
        <f t="shared" si="741"/>
        <v/>
      </c>
      <c r="X1046" s="392" t="str">
        <f t="shared" ref="X1046" si="748">CONCATENATE(C1043,"_",E1046)</f>
        <v>Abgänge_… davon Einspeisezählpunkte</v>
      </c>
    </row>
    <row r="1047" spans="1:24" x14ac:dyDescent="0.2">
      <c r="A1047" s="439"/>
      <c r="B1047" s="442" t="str">
        <f>IF(A1047&lt;&gt;"",IFERROR(VLOOKUP(A1047,L!$J$11:$K$260,2,FALSE),"Eingabeart wurde geändert"),"")</f>
        <v/>
      </c>
      <c r="C1047" s="445" t="s">
        <v>764</v>
      </c>
      <c r="D1047" s="445" t="s">
        <v>282</v>
      </c>
      <c r="E1047" s="189" t="s">
        <v>766</v>
      </c>
      <c r="F1047" s="232"/>
      <c r="G1047" s="232"/>
      <c r="H1047" s="232"/>
      <c r="I1047" s="232"/>
      <c r="J1047" s="232"/>
      <c r="K1047" s="232"/>
      <c r="L1047" s="232"/>
      <c r="M1047" s="232"/>
      <c r="N1047" s="232"/>
      <c r="O1047" s="232"/>
      <c r="P1047" s="232"/>
      <c r="Q1047" s="232"/>
      <c r="R1047" s="190" t="str">
        <f>IF(SUM(F1047:Q1047)&gt;0,SUM(F1047:Q1047),"")</f>
        <v/>
      </c>
      <c r="X1047" s="392" t="str">
        <f t="shared" ref="X1047" si="749">CONCATENATE(C1047,"_",E1047)</f>
        <v>Zugänge_insgesamt</v>
      </c>
    </row>
    <row r="1048" spans="1:24" x14ac:dyDescent="0.2">
      <c r="A1048" s="440"/>
      <c r="B1048" s="443"/>
      <c r="C1048" s="446"/>
      <c r="D1048" s="448"/>
      <c r="E1048" s="389" t="s">
        <v>767</v>
      </c>
      <c r="F1048" s="237"/>
      <c r="G1048" s="237"/>
      <c r="H1048" s="237"/>
      <c r="I1048" s="237"/>
      <c r="J1048" s="237"/>
      <c r="K1048" s="237"/>
      <c r="L1048" s="237"/>
      <c r="M1048" s="237"/>
      <c r="N1048" s="237"/>
      <c r="O1048" s="237"/>
      <c r="P1048" s="237"/>
      <c r="Q1048" s="237"/>
      <c r="R1048" s="238" t="str">
        <f t="shared" ref="R1048:R1054" si="750">IF(SUM(F1048:Q1048)&gt;0,SUM(F1048:Q1048),"")</f>
        <v/>
      </c>
      <c r="X1048" s="392" t="str">
        <f t="shared" ref="X1048" si="751">CONCATENATE(C1047,"_",E1048)</f>
        <v>Zugänge_… davon Einspeisezählpunkte</v>
      </c>
    </row>
    <row r="1049" spans="1:24" x14ac:dyDescent="0.2">
      <c r="A1049" s="440"/>
      <c r="B1049" s="443"/>
      <c r="C1049" s="446"/>
      <c r="D1049" s="445" t="s">
        <v>512</v>
      </c>
      <c r="E1049" s="189" t="s">
        <v>766</v>
      </c>
      <c r="F1049" s="237"/>
      <c r="G1049" s="237"/>
      <c r="H1049" s="237"/>
      <c r="I1049" s="237"/>
      <c r="J1049" s="237"/>
      <c r="K1049" s="237"/>
      <c r="L1049" s="237"/>
      <c r="M1049" s="237"/>
      <c r="N1049" s="237"/>
      <c r="O1049" s="237"/>
      <c r="P1049" s="237"/>
      <c r="Q1049" s="237"/>
      <c r="R1049" s="238" t="str">
        <f t="shared" si="750"/>
        <v/>
      </c>
      <c r="X1049" s="392" t="str">
        <f t="shared" ref="X1049" si="752">CONCATENATE(C1047,"_",E1049)</f>
        <v>Zugänge_insgesamt</v>
      </c>
    </row>
    <row r="1050" spans="1:24" x14ac:dyDescent="0.2">
      <c r="A1050" s="440"/>
      <c r="B1050" s="443"/>
      <c r="C1050" s="447"/>
      <c r="D1050" s="449"/>
      <c r="E1050" s="389" t="s">
        <v>767</v>
      </c>
      <c r="F1050" s="237"/>
      <c r="G1050" s="237"/>
      <c r="H1050" s="237"/>
      <c r="I1050" s="237"/>
      <c r="J1050" s="237"/>
      <c r="K1050" s="237"/>
      <c r="L1050" s="237"/>
      <c r="M1050" s="237"/>
      <c r="N1050" s="237"/>
      <c r="O1050" s="237"/>
      <c r="P1050" s="237"/>
      <c r="Q1050" s="237"/>
      <c r="R1050" s="238" t="str">
        <f t="shared" si="750"/>
        <v/>
      </c>
      <c r="X1050" s="392" t="str">
        <f t="shared" ref="X1050" si="753">CONCATENATE(C1047,"_",E1050)</f>
        <v>Zugänge_… davon Einspeisezählpunkte</v>
      </c>
    </row>
    <row r="1051" spans="1:24" x14ac:dyDescent="0.2">
      <c r="A1051" s="440"/>
      <c r="B1051" s="443"/>
      <c r="C1051" s="445" t="s">
        <v>765</v>
      </c>
      <c r="D1051" s="445" t="s">
        <v>282</v>
      </c>
      <c r="E1051" s="189" t="s">
        <v>766</v>
      </c>
      <c r="F1051" s="237"/>
      <c r="G1051" s="237"/>
      <c r="H1051" s="237"/>
      <c r="I1051" s="237"/>
      <c r="J1051" s="237"/>
      <c r="K1051" s="237"/>
      <c r="L1051" s="237"/>
      <c r="M1051" s="237"/>
      <c r="N1051" s="237"/>
      <c r="O1051" s="237"/>
      <c r="P1051" s="237"/>
      <c r="Q1051" s="237"/>
      <c r="R1051" s="238" t="str">
        <f t="shared" si="750"/>
        <v/>
      </c>
      <c r="X1051" s="392" t="str">
        <f t="shared" ref="X1051" si="754">CONCATENATE(C1051,"_",E1051)</f>
        <v>Abgänge_insgesamt</v>
      </c>
    </row>
    <row r="1052" spans="1:24" x14ac:dyDescent="0.2">
      <c r="A1052" s="440"/>
      <c r="B1052" s="443"/>
      <c r="C1052" s="446"/>
      <c r="D1052" s="448"/>
      <c r="E1052" s="389" t="s">
        <v>767</v>
      </c>
      <c r="F1052" s="237"/>
      <c r="G1052" s="237"/>
      <c r="H1052" s="237"/>
      <c r="I1052" s="237"/>
      <c r="J1052" s="237"/>
      <c r="K1052" s="237"/>
      <c r="L1052" s="237"/>
      <c r="M1052" s="237"/>
      <c r="N1052" s="237"/>
      <c r="O1052" s="237"/>
      <c r="P1052" s="237"/>
      <c r="Q1052" s="237"/>
      <c r="R1052" s="238" t="str">
        <f t="shared" si="750"/>
        <v/>
      </c>
      <c r="X1052" s="392" t="str">
        <f t="shared" ref="X1052" si="755">CONCATENATE(C1051,"_",E1052)</f>
        <v>Abgänge_… davon Einspeisezählpunkte</v>
      </c>
    </row>
    <row r="1053" spans="1:24" x14ac:dyDescent="0.2">
      <c r="A1053" s="440"/>
      <c r="B1053" s="443"/>
      <c r="C1053" s="446"/>
      <c r="D1053" s="445" t="s">
        <v>512</v>
      </c>
      <c r="E1053" s="189" t="s">
        <v>766</v>
      </c>
      <c r="F1053" s="235"/>
      <c r="G1053" s="235"/>
      <c r="H1053" s="235"/>
      <c r="I1053" s="235"/>
      <c r="J1053" s="235"/>
      <c r="K1053" s="235"/>
      <c r="L1053" s="235"/>
      <c r="M1053" s="235"/>
      <c r="N1053" s="235"/>
      <c r="O1053" s="235"/>
      <c r="P1053" s="235"/>
      <c r="Q1053" s="235"/>
      <c r="R1053" s="236" t="str">
        <f t="shared" si="750"/>
        <v/>
      </c>
      <c r="X1053" s="392" t="str">
        <f t="shared" ref="X1053" si="756">CONCATENATE(C1051,"_",E1053)</f>
        <v>Abgänge_insgesamt</v>
      </c>
    </row>
    <row r="1054" spans="1:24" x14ac:dyDescent="0.2">
      <c r="A1054" s="441"/>
      <c r="B1054" s="444"/>
      <c r="C1054" s="448"/>
      <c r="D1054" s="450"/>
      <c r="E1054" s="191" t="s">
        <v>767</v>
      </c>
      <c r="F1054" s="233"/>
      <c r="G1054" s="233"/>
      <c r="H1054" s="233"/>
      <c r="I1054" s="233"/>
      <c r="J1054" s="233"/>
      <c r="K1054" s="233"/>
      <c r="L1054" s="233"/>
      <c r="M1054" s="233"/>
      <c r="N1054" s="233"/>
      <c r="O1054" s="233"/>
      <c r="P1054" s="233"/>
      <c r="Q1054" s="233"/>
      <c r="R1054" s="230" t="str">
        <f t="shared" si="750"/>
        <v/>
      </c>
      <c r="X1054" s="392" t="str">
        <f t="shared" ref="X1054" si="757">CONCATENATE(C1051,"_",E1054)</f>
        <v>Abgänge_… davon Einspeisezählpunkte</v>
      </c>
    </row>
    <row r="1055" spans="1:24" x14ac:dyDescent="0.2">
      <c r="A1055" s="439"/>
      <c r="B1055" s="442" t="str">
        <f>IF(A1055&lt;&gt;"",IFERROR(VLOOKUP(A1055,L!$J$11:$K$260,2,FALSE),"Eingabeart wurde geändert"),"")</f>
        <v/>
      </c>
      <c r="C1055" s="445" t="s">
        <v>764</v>
      </c>
      <c r="D1055" s="445" t="s">
        <v>282</v>
      </c>
      <c r="E1055" s="189" t="s">
        <v>766</v>
      </c>
      <c r="F1055" s="232"/>
      <c r="G1055" s="232"/>
      <c r="H1055" s="232"/>
      <c r="I1055" s="232"/>
      <c r="J1055" s="232"/>
      <c r="K1055" s="232"/>
      <c r="L1055" s="232"/>
      <c r="M1055" s="232"/>
      <c r="N1055" s="232"/>
      <c r="O1055" s="232"/>
      <c r="P1055" s="232"/>
      <c r="Q1055" s="232"/>
      <c r="R1055" s="190" t="str">
        <f>IF(SUM(F1055:Q1055)&gt;0,SUM(F1055:Q1055),"")</f>
        <v/>
      </c>
      <c r="X1055" s="392" t="str">
        <f t="shared" ref="X1055" si="758">CONCATENATE(C1055,"_",E1055)</f>
        <v>Zugänge_insgesamt</v>
      </c>
    </row>
    <row r="1056" spans="1:24" x14ac:dyDescent="0.2">
      <c r="A1056" s="440"/>
      <c r="B1056" s="443"/>
      <c r="C1056" s="446"/>
      <c r="D1056" s="448"/>
      <c r="E1056" s="389" t="s">
        <v>767</v>
      </c>
      <c r="F1056" s="237"/>
      <c r="G1056" s="237"/>
      <c r="H1056" s="237"/>
      <c r="I1056" s="237"/>
      <c r="J1056" s="237"/>
      <c r="K1056" s="237"/>
      <c r="L1056" s="237"/>
      <c r="M1056" s="237"/>
      <c r="N1056" s="237"/>
      <c r="O1056" s="237"/>
      <c r="P1056" s="237"/>
      <c r="Q1056" s="237"/>
      <c r="R1056" s="238" t="str">
        <f t="shared" ref="R1056:R1062" si="759">IF(SUM(F1056:Q1056)&gt;0,SUM(F1056:Q1056),"")</f>
        <v/>
      </c>
      <c r="X1056" s="392" t="str">
        <f t="shared" ref="X1056" si="760">CONCATENATE(C1055,"_",E1056)</f>
        <v>Zugänge_… davon Einspeisezählpunkte</v>
      </c>
    </row>
    <row r="1057" spans="1:24" x14ac:dyDescent="0.2">
      <c r="A1057" s="440"/>
      <c r="B1057" s="443"/>
      <c r="C1057" s="446"/>
      <c r="D1057" s="445" t="s">
        <v>512</v>
      </c>
      <c r="E1057" s="189" t="s">
        <v>766</v>
      </c>
      <c r="F1057" s="237"/>
      <c r="G1057" s="237"/>
      <c r="H1057" s="237"/>
      <c r="I1057" s="237"/>
      <c r="J1057" s="237"/>
      <c r="K1057" s="237"/>
      <c r="L1057" s="237"/>
      <c r="M1057" s="237"/>
      <c r="N1057" s="237"/>
      <c r="O1057" s="237"/>
      <c r="P1057" s="237"/>
      <c r="Q1057" s="237"/>
      <c r="R1057" s="238" t="str">
        <f t="shared" si="759"/>
        <v/>
      </c>
      <c r="X1057" s="392" t="str">
        <f t="shared" ref="X1057" si="761">CONCATENATE(C1055,"_",E1057)</f>
        <v>Zugänge_insgesamt</v>
      </c>
    </row>
    <row r="1058" spans="1:24" x14ac:dyDescent="0.2">
      <c r="A1058" s="440"/>
      <c r="B1058" s="443"/>
      <c r="C1058" s="447"/>
      <c r="D1058" s="449"/>
      <c r="E1058" s="389" t="s">
        <v>767</v>
      </c>
      <c r="F1058" s="237"/>
      <c r="G1058" s="237"/>
      <c r="H1058" s="237"/>
      <c r="I1058" s="237"/>
      <c r="J1058" s="237"/>
      <c r="K1058" s="237"/>
      <c r="L1058" s="237"/>
      <c r="M1058" s="237"/>
      <c r="N1058" s="237"/>
      <c r="O1058" s="237"/>
      <c r="P1058" s="237"/>
      <c r="Q1058" s="237"/>
      <c r="R1058" s="238" t="str">
        <f t="shared" si="759"/>
        <v/>
      </c>
      <c r="X1058" s="392" t="str">
        <f t="shared" ref="X1058" si="762">CONCATENATE(C1055,"_",E1058)</f>
        <v>Zugänge_… davon Einspeisezählpunkte</v>
      </c>
    </row>
    <row r="1059" spans="1:24" x14ac:dyDescent="0.2">
      <c r="A1059" s="440"/>
      <c r="B1059" s="443"/>
      <c r="C1059" s="445" t="s">
        <v>765</v>
      </c>
      <c r="D1059" s="445" t="s">
        <v>282</v>
      </c>
      <c r="E1059" s="189" t="s">
        <v>766</v>
      </c>
      <c r="F1059" s="237"/>
      <c r="G1059" s="237"/>
      <c r="H1059" s="237"/>
      <c r="I1059" s="237"/>
      <c r="J1059" s="237"/>
      <c r="K1059" s="237"/>
      <c r="L1059" s="237"/>
      <c r="M1059" s="237"/>
      <c r="N1059" s="237"/>
      <c r="O1059" s="237"/>
      <c r="P1059" s="237"/>
      <c r="Q1059" s="237"/>
      <c r="R1059" s="238" t="str">
        <f t="shared" si="759"/>
        <v/>
      </c>
      <c r="X1059" s="392" t="str">
        <f t="shared" ref="X1059" si="763">CONCATENATE(C1059,"_",E1059)</f>
        <v>Abgänge_insgesamt</v>
      </c>
    </row>
    <row r="1060" spans="1:24" x14ac:dyDescent="0.2">
      <c r="A1060" s="440"/>
      <c r="B1060" s="443"/>
      <c r="C1060" s="446"/>
      <c r="D1060" s="448"/>
      <c r="E1060" s="389" t="s">
        <v>767</v>
      </c>
      <c r="F1060" s="237"/>
      <c r="G1060" s="237"/>
      <c r="H1060" s="237"/>
      <c r="I1060" s="237"/>
      <c r="J1060" s="237"/>
      <c r="K1060" s="237"/>
      <c r="L1060" s="237"/>
      <c r="M1060" s="237"/>
      <c r="N1060" s="237"/>
      <c r="O1060" s="237"/>
      <c r="P1060" s="237"/>
      <c r="Q1060" s="237"/>
      <c r="R1060" s="238" t="str">
        <f t="shared" si="759"/>
        <v/>
      </c>
      <c r="X1060" s="392" t="str">
        <f t="shared" ref="X1060" si="764">CONCATENATE(C1059,"_",E1060)</f>
        <v>Abgänge_… davon Einspeisezählpunkte</v>
      </c>
    </row>
    <row r="1061" spans="1:24" x14ac:dyDescent="0.2">
      <c r="A1061" s="440"/>
      <c r="B1061" s="443"/>
      <c r="C1061" s="446"/>
      <c r="D1061" s="445" t="s">
        <v>512</v>
      </c>
      <c r="E1061" s="189" t="s">
        <v>766</v>
      </c>
      <c r="F1061" s="235"/>
      <c r="G1061" s="235"/>
      <c r="H1061" s="235"/>
      <c r="I1061" s="235"/>
      <c r="J1061" s="235"/>
      <c r="K1061" s="235"/>
      <c r="L1061" s="235"/>
      <c r="M1061" s="235"/>
      <c r="N1061" s="235"/>
      <c r="O1061" s="235"/>
      <c r="P1061" s="235"/>
      <c r="Q1061" s="235"/>
      <c r="R1061" s="236" t="str">
        <f t="shared" si="759"/>
        <v/>
      </c>
      <c r="X1061" s="392" t="str">
        <f t="shared" ref="X1061" si="765">CONCATENATE(C1059,"_",E1061)</f>
        <v>Abgänge_insgesamt</v>
      </c>
    </row>
    <row r="1062" spans="1:24" x14ac:dyDescent="0.2">
      <c r="A1062" s="441"/>
      <c r="B1062" s="444"/>
      <c r="C1062" s="448"/>
      <c r="D1062" s="450"/>
      <c r="E1062" s="191" t="s">
        <v>767</v>
      </c>
      <c r="F1062" s="233"/>
      <c r="G1062" s="233"/>
      <c r="H1062" s="233"/>
      <c r="I1062" s="233"/>
      <c r="J1062" s="233"/>
      <c r="K1062" s="233"/>
      <c r="L1062" s="233"/>
      <c r="M1062" s="233"/>
      <c r="N1062" s="233"/>
      <c r="O1062" s="233"/>
      <c r="P1062" s="233"/>
      <c r="Q1062" s="233"/>
      <c r="R1062" s="230" t="str">
        <f t="shared" si="759"/>
        <v/>
      </c>
      <c r="X1062" s="392" t="str">
        <f t="shared" ref="X1062" si="766">CONCATENATE(C1059,"_",E1062)</f>
        <v>Abgänge_… davon Einspeisezählpunkte</v>
      </c>
    </row>
    <row r="1063" spans="1:24" x14ac:dyDescent="0.2">
      <c r="A1063" s="439"/>
      <c r="B1063" s="442" t="str">
        <f>IF(A1063&lt;&gt;"",IFERROR(VLOOKUP(A1063,L!$J$11:$K$260,2,FALSE),"Eingabeart wurde geändert"),"")</f>
        <v/>
      </c>
      <c r="C1063" s="445" t="s">
        <v>764</v>
      </c>
      <c r="D1063" s="445" t="s">
        <v>282</v>
      </c>
      <c r="E1063" s="189" t="s">
        <v>766</v>
      </c>
      <c r="F1063" s="232"/>
      <c r="G1063" s="232"/>
      <c r="H1063" s="232"/>
      <c r="I1063" s="232"/>
      <c r="J1063" s="232"/>
      <c r="K1063" s="232"/>
      <c r="L1063" s="232"/>
      <c r="M1063" s="232"/>
      <c r="N1063" s="232"/>
      <c r="O1063" s="232"/>
      <c r="P1063" s="232"/>
      <c r="Q1063" s="232"/>
      <c r="R1063" s="190" t="str">
        <f>IF(SUM(F1063:Q1063)&gt;0,SUM(F1063:Q1063),"")</f>
        <v/>
      </c>
      <c r="X1063" s="392" t="str">
        <f t="shared" ref="X1063" si="767">CONCATENATE(C1063,"_",E1063)</f>
        <v>Zugänge_insgesamt</v>
      </c>
    </row>
    <row r="1064" spans="1:24" x14ac:dyDescent="0.2">
      <c r="A1064" s="440"/>
      <c r="B1064" s="443"/>
      <c r="C1064" s="446"/>
      <c r="D1064" s="448"/>
      <c r="E1064" s="389" t="s">
        <v>767</v>
      </c>
      <c r="F1064" s="237"/>
      <c r="G1064" s="237"/>
      <c r="H1064" s="237"/>
      <c r="I1064" s="237"/>
      <c r="J1064" s="237"/>
      <c r="K1064" s="237"/>
      <c r="L1064" s="237"/>
      <c r="M1064" s="237"/>
      <c r="N1064" s="237"/>
      <c r="O1064" s="237"/>
      <c r="P1064" s="237"/>
      <c r="Q1064" s="237"/>
      <c r="R1064" s="238" t="str">
        <f t="shared" ref="R1064:R1070" si="768">IF(SUM(F1064:Q1064)&gt;0,SUM(F1064:Q1064),"")</f>
        <v/>
      </c>
      <c r="X1064" s="392" t="str">
        <f t="shared" ref="X1064" si="769">CONCATENATE(C1063,"_",E1064)</f>
        <v>Zugänge_… davon Einspeisezählpunkte</v>
      </c>
    </row>
    <row r="1065" spans="1:24" x14ac:dyDescent="0.2">
      <c r="A1065" s="440"/>
      <c r="B1065" s="443"/>
      <c r="C1065" s="446"/>
      <c r="D1065" s="445" t="s">
        <v>512</v>
      </c>
      <c r="E1065" s="189" t="s">
        <v>766</v>
      </c>
      <c r="F1065" s="237"/>
      <c r="G1065" s="237"/>
      <c r="H1065" s="237"/>
      <c r="I1065" s="237"/>
      <c r="J1065" s="237"/>
      <c r="K1065" s="237"/>
      <c r="L1065" s="237"/>
      <c r="M1065" s="237"/>
      <c r="N1065" s="237"/>
      <c r="O1065" s="237"/>
      <c r="P1065" s="237"/>
      <c r="Q1065" s="237"/>
      <c r="R1065" s="238" t="str">
        <f t="shared" si="768"/>
        <v/>
      </c>
      <c r="X1065" s="392" t="str">
        <f t="shared" ref="X1065" si="770">CONCATENATE(C1063,"_",E1065)</f>
        <v>Zugänge_insgesamt</v>
      </c>
    </row>
    <row r="1066" spans="1:24" x14ac:dyDescent="0.2">
      <c r="A1066" s="440"/>
      <c r="B1066" s="443"/>
      <c r="C1066" s="447"/>
      <c r="D1066" s="449"/>
      <c r="E1066" s="389" t="s">
        <v>767</v>
      </c>
      <c r="F1066" s="237"/>
      <c r="G1066" s="237"/>
      <c r="H1066" s="237"/>
      <c r="I1066" s="237"/>
      <c r="J1066" s="237"/>
      <c r="K1066" s="237"/>
      <c r="L1066" s="237"/>
      <c r="M1066" s="237"/>
      <c r="N1066" s="237"/>
      <c r="O1066" s="237"/>
      <c r="P1066" s="237"/>
      <c r="Q1066" s="237"/>
      <c r="R1066" s="238" t="str">
        <f t="shared" si="768"/>
        <v/>
      </c>
      <c r="X1066" s="392" t="str">
        <f t="shared" ref="X1066" si="771">CONCATENATE(C1063,"_",E1066)</f>
        <v>Zugänge_… davon Einspeisezählpunkte</v>
      </c>
    </row>
    <row r="1067" spans="1:24" x14ac:dyDescent="0.2">
      <c r="A1067" s="440"/>
      <c r="B1067" s="443"/>
      <c r="C1067" s="445" t="s">
        <v>765</v>
      </c>
      <c r="D1067" s="445" t="s">
        <v>282</v>
      </c>
      <c r="E1067" s="189" t="s">
        <v>766</v>
      </c>
      <c r="F1067" s="237"/>
      <c r="G1067" s="237"/>
      <c r="H1067" s="237"/>
      <c r="I1067" s="237"/>
      <c r="J1067" s="237"/>
      <c r="K1067" s="237"/>
      <c r="L1067" s="237"/>
      <c r="M1067" s="237"/>
      <c r="N1067" s="237"/>
      <c r="O1067" s="237"/>
      <c r="P1067" s="237"/>
      <c r="Q1067" s="237"/>
      <c r="R1067" s="238" t="str">
        <f t="shared" si="768"/>
        <v/>
      </c>
      <c r="X1067" s="392" t="str">
        <f t="shared" ref="X1067" si="772">CONCATENATE(C1067,"_",E1067)</f>
        <v>Abgänge_insgesamt</v>
      </c>
    </row>
    <row r="1068" spans="1:24" x14ac:dyDescent="0.2">
      <c r="A1068" s="440"/>
      <c r="B1068" s="443"/>
      <c r="C1068" s="446"/>
      <c r="D1068" s="448"/>
      <c r="E1068" s="389" t="s">
        <v>767</v>
      </c>
      <c r="F1068" s="237"/>
      <c r="G1068" s="237"/>
      <c r="H1068" s="237"/>
      <c r="I1068" s="237"/>
      <c r="J1068" s="237"/>
      <c r="K1068" s="237"/>
      <c r="L1068" s="237"/>
      <c r="M1068" s="237"/>
      <c r="N1068" s="237"/>
      <c r="O1068" s="237"/>
      <c r="P1068" s="237"/>
      <c r="Q1068" s="237"/>
      <c r="R1068" s="238" t="str">
        <f t="shared" si="768"/>
        <v/>
      </c>
      <c r="X1068" s="392" t="str">
        <f t="shared" ref="X1068" si="773">CONCATENATE(C1067,"_",E1068)</f>
        <v>Abgänge_… davon Einspeisezählpunkte</v>
      </c>
    </row>
    <row r="1069" spans="1:24" x14ac:dyDescent="0.2">
      <c r="A1069" s="440"/>
      <c r="B1069" s="443"/>
      <c r="C1069" s="446"/>
      <c r="D1069" s="445" t="s">
        <v>512</v>
      </c>
      <c r="E1069" s="189" t="s">
        <v>766</v>
      </c>
      <c r="F1069" s="235"/>
      <c r="G1069" s="235"/>
      <c r="H1069" s="235"/>
      <c r="I1069" s="235"/>
      <c r="J1069" s="235"/>
      <c r="K1069" s="235"/>
      <c r="L1069" s="235"/>
      <c r="M1069" s="235"/>
      <c r="N1069" s="235"/>
      <c r="O1069" s="235"/>
      <c r="P1069" s="235"/>
      <c r="Q1069" s="235"/>
      <c r="R1069" s="236" t="str">
        <f t="shared" si="768"/>
        <v/>
      </c>
      <c r="X1069" s="392" t="str">
        <f t="shared" ref="X1069" si="774">CONCATENATE(C1067,"_",E1069)</f>
        <v>Abgänge_insgesamt</v>
      </c>
    </row>
    <row r="1070" spans="1:24" x14ac:dyDescent="0.2">
      <c r="A1070" s="441"/>
      <c r="B1070" s="444"/>
      <c r="C1070" s="448"/>
      <c r="D1070" s="450"/>
      <c r="E1070" s="191" t="s">
        <v>767</v>
      </c>
      <c r="F1070" s="233"/>
      <c r="G1070" s="233"/>
      <c r="H1070" s="233"/>
      <c r="I1070" s="233"/>
      <c r="J1070" s="233"/>
      <c r="K1070" s="233"/>
      <c r="L1070" s="233"/>
      <c r="M1070" s="233"/>
      <c r="N1070" s="233"/>
      <c r="O1070" s="233"/>
      <c r="P1070" s="233"/>
      <c r="Q1070" s="233"/>
      <c r="R1070" s="230" t="str">
        <f t="shared" si="768"/>
        <v/>
      </c>
      <c r="X1070" s="392" t="str">
        <f t="shared" ref="X1070" si="775">CONCATENATE(C1067,"_",E1070)</f>
        <v>Abgänge_… davon Einspeisezählpunkte</v>
      </c>
    </row>
    <row r="1071" spans="1:24" x14ac:dyDescent="0.2">
      <c r="A1071" s="439"/>
      <c r="B1071" s="442" t="str">
        <f>IF(A1071&lt;&gt;"",IFERROR(VLOOKUP(A1071,L!$J$11:$K$260,2,FALSE),"Eingabeart wurde geändert"),"")</f>
        <v/>
      </c>
      <c r="C1071" s="445" t="s">
        <v>764</v>
      </c>
      <c r="D1071" s="445" t="s">
        <v>282</v>
      </c>
      <c r="E1071" s="189" t="s">
        <v>766</v>
      </c>
      <c r="F1071" s="232"/>
      <c r="G1071" s="232"/>
      <c r="H1071" s="232"/>
      <c r="I1071" s="232"/>
      <c r="J1071" s="232"/>
      <c r="K1071" s="232"/>
      <c r="L1071" s="232"/>
      <c r="M1071" s="232"/>
      <c r="N1071" s="232"/>
      <c r="O1071" s="232"/>
      <c r="P1071" s="232"/>
      <c r="Q1071" s="232"/>
      <c r="R1071" s="190" t="str">
        <f>IF(SUM(F1071:Q1071)&gt;0,SUM(F1071:Q1071),"")</f>
        <v/>
      </c>
      <c r="X1071" s="392" t="str">
        <f t="shared" ref="X1071" si="776">CONCATENATE(C1071,"_",E1071)</f>
        <v>Zugänge_insgesamt</v>
      </c>
    </row>
    <row r="1072" spans="1:24" x14ac:dyDescent="0.2">
      <c r="A1072" s="440"/>
      <c r="B1072" s="443"/>
      <c r="C1072" s="446"/>
      <c r="D1072" s="448"/>
      <c r="E1072" s="389" t="s">
        <v>767</v>
      </c>
      <c r="F1072" s="237"/>
      <c r="G1072" s="237"/>
      <c r="H1072" s="237"/>
      <c r="I1072" s="237"/>
      <c r="J1072" s="237"/>
      <c r="K1072" s="237"/>
      <c r="L1072" s="237"/>
      <c r="M1072" s="237"/>
      <c r="N1072" s="237"/>
      <c r="O1072" s="237"/>
      <c r="P1072" s="237"/>
      <c r="Q1072" s="237"/>
      <c r="R1072" s="238" t="str">
        <f t="shared" ref="R1072:R1078" si="777">IF(SUM(F1072:Q1072)&gt;0,SUM(F1072:Q1072),"")</f>
        <v/>
      </c>
      <c r="X1072" s="392" t="str">
        <f t="shared" ref="X1072" si="778">CONCATENATE(C1071,"_",E1072)</f>
        <v>Zugänge_… davon Einspeisezählpunkte</v>
      </c>
    </row>
    <row r="1073" spans="1:24" x14ac:dyDescent="0.2">
      <c r="A1073" s="440"/>
      <c r="B1073" s="443"/>
      <c r="C1073" s="446"/>
      <c r="D1073" s="445" t="s">
        <v>512</v>
      </c>
      <c r="E1073" s="189" t="s">
        <v>766</v>
      </c>
      <c r="F1073" s="237"/>
      <c r="G1073" s="237"/>
      <c r="H1073" s="237"/>
      <c r="I1073" s="237"/>
      <c r="J1073" s="237"/>
      <c r="K1073" s="237"/>
      <c r="L1073" s="237"/>
      <c r="M1073" s="237"/>
      <c r="N1073" s="237"/>
      <c r="O1073" s="237"/>
      <c r="P1073" s="237"/>
      <c r="Q1073" s="237"/>
      <c r="R1073" s="238" t="str">
        <f t="shared" si="777"/>
        <v/>
      </c>
      <c r="X1073" s="392" t="str">
        <f t="shared" ref="X1073" si="779">CONCATENATE(C1071,"_",E1073)</f>
        <v>Zugänge_insgesamt</v>
      </c>
    </row>
    <row r="1074" spans="1:24" x14ac:dyDescent="0.2">
      <c r="A1074" s="440"/>
      <c r="B1074" s="443"/>
      <c r="C1074" s="447"/>
      <c r="D1074" s="449"/>
      <c r="E1074" s="389" t="s">
        <v>767</v>
      </c>
      <c r="F1074" s="237"/>
      <c r="G1074" s="237"/>
      <c r="H1074" s="237"/>
      <c r="I1074" s="237"/>
      <c r="J1074" s="237"/>
      <c r="K1074" s="237"/>
      <c r="L1074" s="237"/>
      <c r="M1074" s="237"/>
      <c r="N1074" s="237"/>
      <c r="O1074" s="237"/>
      <c r="P1074" s="237"/>
      <c r="Q1074" s="237"/>
      <c r="R1074" s="238" t="str">
        <f t="shared" si="777"/>
        <v/>
      </c>
      <c r="X1074" s="392" t="str">
        <f t="shared" ref="X1074" si="780">CONCATENATE(C1071,"_",E1074)</f>
        <v>Zugänge_… davon Einspeisezählpunkte</v>
      </c>
    </row>
    <row r="1075" spans="1:24" x14ac:dyDescent="0.2">
      <c r="A1075" s="440"/>
      <c r="B1075" s="443"/>
      <c r="C1075" s="445" t="s">
        <v>765</v>
      </c>
      <c r="D1075" s="445" t="s">
        <v>282</v>
      </c>
      <c r="E1075" s="189" t="s">
        <v>766</v>
      </c>
      <c r="F1075" s="237"/>
      <c r="G1075" s="237"/>
      <c r="H1075" s="237"/>
      <c r="I1075" s="237"/>
      <c r="J1075" s="237"/>
      <c r="K1075" s="237"/>
      <c r="L1075" s="237"/>
      <c r="M1075" s="237"/>
      <c r="N1075" s="237"/>
      <c r="O1075" s="237"/>
      <c r="P1075" s="237"/>
      <c r="Q1075" s="237"/>
      <c r="R1075" s="238" t="str">
        <f t="shared" si="777"/>
        <v/>
      </c>
      <c r="X1075" s="392" t="str">
        <f t="shared" ref="X1075" si="781">CONCATENATE(C1075,"_",E1075)</f>
        <v>Abgänge_insgesamt</v>
      </c>
    </row>
    <row r="1076" spans="1:24" x14ac:dyDescent="0.2">
      <c r="A1076" s="440"/>
      <c r="B1076" s="443"/>
      <c r="C1076" s="446"/>
      <c r="D1076" s="448"/>
      <c r="E1076" s="389" t="s">
        <v>767</v>
      </c>
      <c r="F1076" s="237"/>
      <c r="G1076" s="237"/>
      <c r="H1076" s="237"/>
      <c r="I1076" s="237"/>
      <c r="J1076" s="237"/>
      <c r="K1076" s="237"/>
      <c r="L1076" s="237"/>
      <c r="M1076" s="237"/>
      <c r="N1076" s="237"/>
      <c r="O1076" s="237"/>
      <c r="P1076" s="237"/>
      <c r="Q1076" s="237"/>
      <c r="R1076" s="238" t="str">
        <f t="shared" si="777"/>
        <v/>
      </c>
      <c r="X1076" s="392" t="str">
        <f t="shared" ref="X1076" si="782">CONCATENATE(C1075,"_",E1076)</f>
        <v>Abgänge_… davon Einspeisezählpunkte</v>
      </c>
    </row>
    <row r="1077" spans="1:24" x14ac:dyDescent="0.2">
      <c r="A1077" s="440"/>
      <c r="B1077" s="443"/>
      <c r="C1077" s="446"/>
      <c r="D1077" s="445" t="s">
        <v>512</v>
      </c>
      <c r="E1077" s="189" t="s">
        <v>766</v>
      </c>
      <c r="F1077" s="235"/>
      <c r="G1077" s="235"/>
      <c r="H1077" s="235"/>
      <c r="I1077" s="235"/>
      <c r="J1077" s="235"/>
      <c r="K1077" s="235"/>
      <c r="L1077" s="235"/>
      <c r="M1077" s="235"/>
      <c r="N1077" s="235"/>
      <c r="O1077" s="235"/>
      <c r="P1077" s="235"/>
      <c r="Q1077" s="235"/>
      <c r="R1077" s="236" t="str">
        <f t="shared" si="777"/>
        <v/>
      </c>
      <c r="X1077" s="392" t="str">
        <f t="shared" ref="X1077" si="783">CONCATENATE(C1075,"_",E1077)</f>
        <v>Abgänge_insgesamt</v>
      </c>
    </row>
    <row r="1078" spans="1:24" x14ac:dyDescent="0.2">
      <c r="A1078" s="441"/>
      <c r="B1078" s="444"/>
      <c r="C1078" s="448"/>
      <c r="D1078" s="450"/>
      <c r="E1078" s="191" t="s">
        <v>767</v>
      </c>
      <c r="F1078" s="233"/>
      <c r="G1078" s="233"/>
      <c r="H1078" s="233"/>
      <c r="I1078" s="233"/>
      <c r="J1078" s="233"/>
      <c r="K1078" s="233"/>
      <c r="L1078" s="233"/>
      <c r="M1078" s="233"/>
      <c r="N1078" s="233"/>
      <c r="O1078" s="233"/>
      <c r="P1078" s="233"/>
      <c r="Q1078" s="233"/>
      <c r="R1078" s="230" t="str">
        <f t="shared" si="777"/>
        <v/>
      </c>
      <c r="X1078" s="392" t="str">
        <f t="shared" ref="X1078" si="784">CONCATENATE(C1075,"_",E1078)</f>
        <v>Abgänge_… davon Einspeisezählpunkte</v>
      </c>
    </row>
    <row r="1079" spans="1:24" x14ac:dyDescent="0.2">
      <c r="A1079" s="439"/>
      <c r="B1079" s="442" t="str">
        <f>IF(A1079&lt;&gt;"",IFERROR(VLOOKUP(A1079,L!$J$11:$K$260,2,FALSE),"Eingabeart wurde geändert"),"")</f>
        <v/>
      </c>
      <c r="C1079" s="445" t="s">
        <v>764</v>
      </c>
      <c r="D1079" s="445" t="s">
        <v>282</v>
      </c>
      <c r="E1079" s="189" t="s">
        <v>766</v>
      </c>
      <c r="F1079" s="232"/>
      <c r="G1079" s="232"/>
      <c r="H1079" s="232"/>
      <c r="I1079" s="232"/>
      <c r="J1079" s="232"/>
      <c r="K1079" s="232"/>
      <c r="L1079" s="232"/>
      <c r="M1079" s="232"/>
      <c r="N1079" s="232"/>
      <c r="O1079" s="232"/>
      <c r="P1079" s="232"/>
      <c r="Q1079" s="232"/>
      <c r="R1079" s="190" t="str">
        <f>IF(SUM(F1079:Q1079)&gt;0,SUM(F1079:Q1079),"")</f>
        <v/>
      </c>
      <c r="X1079" s="392" t="str">
        <f t="shared" ref="X1079" si="785">CONCATENATE(C1079,"_",E1079)</f>
        <v>Zugänge_insgesamt</v>
      </c>
    </row>
    <row r="1080" spans="1:24" x14ac:dyDescent="0.2">
      <c r="A1080" s="440"/>
      <c r="B1080" s="443"/>
      <c r="C1080" s="446"/>
      <c r="D1080" s="448"/>
      <c r="E1080" s="389" t="s">
        <v>767</v>
      </c>
      <c r="F1080" s="237"/>
      <c r="G1080" s="237"/>
      <c r="H1080" s="237"/>
      <c r="I1080" s="237"/>
      <c r="J1080" s="237"/>
      <c r="K1080" s="237"/>
      <c r="L1080" s="237"/>
      <c r="M1080" s="237"/>
      <c r="N1080" s="237"/>
      <c r="O1080" s="237"/>
      <c r="P1080" s="237"/>
      <c r="Q1080" s="237"/>
      <c r="R1080" s="238" t="str">
        <f t="shared" ref="R1080:R1086" si="786">IF(SUM(F1080:Q1080)&gt;0,SUM(F1080:Q1080),"")</f>
        <v/>
      </c>
      <c r="X1080" s="392" t="str">
        <f t="shared" ref="X1080" si="787">CONCATENATE(C1079,"_",E1080)</f>
        <v>Zugänge_… davon Einspeisezählpunkte</v>
      </c>
    </row>
    <row r="1081" spans="1:24" x14ac:dyDescent="0.2">
      <c r="A1081" s="440"/>
      <c r="B1081" s="443"/>
      <c r="C1081" s="446"/>
      <c r="D1081" s="445" t="s">
        <v>512</v>
      </c>
      <c r="E1081" s="189" t="s">
        <v>766</v>
      </c>
      <c r="F1081" s="237"/>
      <c r="G1081" s="237"/>
      <c r="H1081" s="237"/>
      <c r="I1081" s="237"/>
      <c r="J1081" s="237"/>
      <c r="K1081" s="237"/>
      <c r="L1081" s="237"/>
      <c r="M1081" s="237"/>
      <c r="N1081" s="237"/>
      <c r="O1081" s="237"/>
      <c r="P1081" s="237"/>
      <c r="Q1081" s="237"/>
      <c r="R1081" s="238" t="str">
        <f t="shared" si="786"/>
        <v/>
      </c>
      <c r="X1081" s="392" t="str">
        <f t="shared" ref="X1081" si="788">CONCATENATE(C1079,"_",E1081)</f>
        <v>Zugänge_insgesamt</v>
      </c>
    </row>
    <row r="1082" spans="1:24" x14ac:dyDescent="0.2">
      <c r="A1082" s="440"/>
      <c r="B1082" s="443"/>
      <c r="C1082" s="447"/>
      <c r="D1082" s="449"/>
      <c r="E1082" s="389" t="s">
        <v>767</v>
      </c>
      <c r="F1082" s="237"/>
      <c r="G1082" s="237"/>
      <c r="H1082" s="237"/>
      <c r="I1082" s="237"/>
      <c r="J1082" s="237"/>
      <c r="K1082" s="237"/>
      <c r="L1082" s="237"/>
      <c r="M1082" s="237"/>
      <c r="N1082" s="237"/>
      <c r="O1082" s="237"/>
      <c r="P1082" s="237"/>
      <c r="Q1082" s="237"/>
      <c r="R1082" s="238" t="str">
        <f t="shared" si="786"/>
        <v/>
      </c>
      <c r="X1082" s="392" t="str">
        <f t="shared" ref="X1082" si="789">CONCATENATE(C1079,"_",E1082)</f>
        <v>Zugänge_… davon Einspeisezählpunkte</v>
      </c>
    </row>
    <row r="1083" spans="1:24" x14ac:dyDescent="0.2">
      <c r="A1083" s="440"/>
      <c r="B1083" s="443"/>
      <c r="C1083" s="445" t="s">
        <v>765</v>
      </c>
      <c r="D1083" s="445" t="s">
        <v>282</v>
      </c>
      <c r="E1083" s="189" t="s">
        <v>766</v>
      </c>
      <c r="F1083" s="237"/>
      <c r="G1083" s="237"/>
      <c r="H1083" s="237"/>
      <c r="I1083" s="237"/>
      <c r="J1083" s="237"/>
      <c r="K1083" s="237"/>
      <c r="L1083" s="237"/>
      <c r="M1083" s="237"/>
      <c r="N1083" s="237"/>
      <c r="O1083" s="237"/>
      <c r="P1083" s="237"/>
      <c r="Q1083" s="237"/>
      <c r="R1083" s="238" t="str">
        <f t="shared" si="786"/>
        <v/>
      </c>
      <c r="X1083" s="392" t="str">
        <f t="shared" ref="X1083" si="790">CONCATENATE(C1083,"_",E1083)</f>
        <v>Abgänge_insgesamt</v>
      </c>
    </row>
    <row r="1084" spans="1:24" x14ac:dyDescent="0.2">
      <c r="A1084" s="440"/>
      <c r="B1084" s="443"/>
      <c r="C1084" s="446"/>
      <c r="D1084" s="448"/>
      <c r="E1084" s="389" t="s">
        <v>767</v>
      </c>
      <c r="F1084" s="237"/>
      <c r="G1084" s="237"/>
      <c r="H1084" s="237"/>
      <c r="I1084" s="237"/>
      <c r="J1084" s="237"/>
      <c r="K1084" s="237"/>
      <c r="L1084" s="237"/>
      <c r="M1084" s="237"/>
      <c r="N1084" s="237"/>
      <c r="O1084" s="237"/>
      <c r="P1084" s="237"/>
      <c r="Q1084" s="237"/>
      <c r="R1084" s="238" t="str">
        <f t="shared" si="786"/>
        <v/>
      </c>
      <c r="X1084" s="392" t="str">
        <f t="shared" ref="X1084" si="791">CONCATENATE(C1083,"_",E1084)</f>
        <v>Abgänge_… davon Einspeisezählpunkte</v>
      </c>
    </row>
    <row r="1085" spans="1:24" x14ac:dyDescent="0.2">
      <c r="A1085" s="440"/>
      <c r="B1085" s="443"/>
      <c r="C1085" s="446"/>
      <c r="D1085" s="445" t="s">
        <v>512</v>
      </c>
      <c r="E1085" s="189" t="s">
        <v>766</v>
      </c>
      <c r="F1085" s="235"/>
      <c r="G1085" s="235"/>
      <c r="H1085" s="235"/>
      <c r="I1085" s="235"/>
      <c r="J1085" s="235"/>
      <c r="K1085" s="235"/>
      <c r="L1085" s="235"/>
      <c r="M1085" s="235"/>
      <c r="N1085" s="235"/>
      <c r="O1085" s="235"/>
      <c r="P1085" s="235"/>
      <c r="Q1085" s="235"/>
      <c r="R1085" s="236" t="str">
        <f t="shared" si="786"/>
        <v/>
      </c>
      <c r="X1085" s="392" t="str">
        <f t="shared" ref="X1085" si="792">CONCATENATE(C1083,"_",E1085)</f>
        <v>Abgänge_insgesamt</v>
      </c>
    </row>
    <row r="1086" spans="1:24" x14ac:dyDescent="0.2">
      <c r="A1086" s="441"/>
      <c r="B1086" s="444"/>
      <c r="C1086" s="448"/>
      <c r="D1086" s="450"/>
      <c r="E1086" s="191" t="s">
        <v>767</v>
      </c>
      <c r="F1086" s="233"/>
      <c r="G1086" s="233"/>
      <c r="H1086" s="233"/>
      <c r="I1086" s="233"/>
      <c r="J1086" s="233"/>
      <c r="K1086" s="233"/>
      <c r="L1086" s="233"/>
      <c r="M1086" s="233"/>
      <c r="N1086" s="233"/>
      <c r="O1086" s="233"/>
      <c r="P1086" s="233"/>
      <c r="Q1086" s="233"/>
      <c r="R1086" s="230" t="str">
        <f t="shared" si="786"/>
        <v/>
      </c>
      <c r="X1086" s="392" t="str">
        <f t="shared" ref="X1086" si="793">CONCATENATE(C1083,"_",E1086)</f>
        <v>Abgänge_… davon Einspeisezählpunkte</v>
      </c>
    </row>
    <row r="1087" spans="1:24" x14ac:dyDescent="0.2">
      <c r="A1087" s="439"/>
      <c r="B1087" s="442" t="str">
        <f>IF(A1087&lt;&gt;"",IFERROR(VLOOKUP(A1087,L!$J$11:$K$260,2,FALSE),"Eingabeart wurde geändert"),"")</f>
        <v/>
      </c>
      <c r="C1087" s="445" t="s">
        <v>764</v>
      </c>
      <c r="D1087" s="445" t="s">
        <v>282</v>
      </c>
      <c r="E1087" s="189" t="s">
        <v>766</v>
      </c>
      <c r="F1087" s="232"/>
      <c r="G1087" s="232"/>
      <c r="H1087" s="232"/>
      <c r="I1087" s="232"/>
      <c r="J1087" s="232"/>
      <c r="K1087" s="232"/>
      <c r="L1087" s="232"/>
      <c r="M1087" s="232"/>
      <c r="N1087" s="232"/>
      <c r="O1087" s="232"/>
      <c r="P1087" s="232"/>
      <c r="Q1087" s="232"/>
      <c r="R1087" s="190" t="str">
        <f>IF(SUM(F1087:Q1087)&gt;0,SUM(F1087:Q1087),"")</f>
        <v/>
      </c>
      <c r="X1087" s="392" t="str">
        <f t="shared" ref="X1087" si="794">CONCATENATE(C1087,"_",E1087)</f>
        <v>Zugänge_insgesamt</v>
      </c>
    </row>
    <row r="1088" spans="1:24" x14ac:dyDescent="0.2">
      <c r="A1088" s="440"/>
      <c r="B1088" s="443"/>
      <c r="C1088" s="446"/>
      <c r="D1088" s="448"/>
      <c r="E1088" s="389" t="s">
        <v>767</v>
      </c>
      <c r="F1088" s="237"/>
      <c r="G1088" s="237"/>
      <c r="H1088" s="237"/>
      <c r="I1088" s="237"/>
      <c r="J1088" s="237"/>
      <c r="K1088" s="237"/>
      <c r="L1088" s="237"/>
      <c r="M1088" s="237"/>
      <c r="N1088" s="237"/>
      <c r="O1088" s="237"/>
      <c r="P1088" s="237"/>
      <c r="Q1088" s="237"/>
      <c r="R1088" s="238" t="str">
        <f t="shared" ref="R1088:R1094" si="795">IF(SUM(F1088:Q1088)&gt;0,SUM(F1088:Q1088),"")</f>
        <v/>
      </c>
      <c r="X1088" s="392" t="str">
        <f t="shared" ref="X1088" si="796">CONCATENATE(C1087,"_",E1088)</f>
        <v>Zugänge_… davon Einspeisezählpunkte</v>
      </c>
    </row>
    <row r="1089" spans="1:24" x14ac:dyDescent="0.2">
      <c r="A1089" s="440"/>
      <c r="B1089" s="443"/>
      <c r="C1089" s="446"/>
      <c r="D1089" s="445" t="s">
        <v>512</v>
      </c>
      <c r="E1089" s="189" t="s">
        <v>766</v>
      </c>
      <c r="F1089" s="237"/>
      <c r="G1089" s="237"/>
      <c r="H1089" s="237"/>
      <c r="I1089" s="237"/>
      <c r="J1089" s="237"/>
      <c r="K1089" s="237"/>
      <c r="L1089" s="237"/>
      <c r="M1089" s="237"/>
      <c r="N1089" s="237"/>
      <c r="O1089" s="237"/>
      <c r="P1089" s="237"/>
      <c r="Q1089" s="237"/>
      <c r="R1089" s="238" t="str">
        <f t="shared" si="795"/>
        <v/>
      </c>
      <c r="X1089" s="392" t="str">
        <f t="shared" ref="X1089" si="797">CONCATENATE(C1087,"_",E1089)</f>
        <v>Zugänge_insgesamt</v>
      </c>
    </row>
    <row r="1090" spans="1:24" x14ac:dyDescent="0.2">
      <c r="A1090" s="440"/>
      <c r="B1090" s="443"/>
      <c r="C1090" s="447"/>
      <c r="D1090" s="449"/>
      <c r="E1090" s="389" t="s">
        <v>767</v>
      </c>
      <c r="F1090" s="237"/>
      <c r="G1090" s="237"/>
      <c r="H1090" s="237"/>
      <c r="I1090" s="237"/>
      <c r="J1090" s="237"/>
      <c r="K1090" s="237"/>
      <c r="L1090" s="237"/>
      <c r="M1090" s="237"/>
      <c r="N1090" s="237"/>
      <c r="O1090" s="237"/>
      <c r="P1090" s="237"/>
      <c r="Q1090" s="237"/>
      <c r="R1090" s="238" t="str">
        <f t="shared" si="795"/>
        <v/>
      </c>
      <c r="X1090" s="392" t="str">
        <f t="shared" ref="X1090" si="798">CONCATENATE(C1087,"_",E1090)</f>
        <v>Zugänge_… davon Einspeisezählpunkte</v>
      </c>
    </row>
    <row r="1091" spans="1:24" x14ac:dyDescent="0.2">
      <c r="A1091" s="440"/>
      <c r="B1091" s="443"/>
      <c r="C1091" s="445" t="s">
        <v>765</v>
      </c>
      <c r="D1091" s="445" t="s">
        <v>282</v>
      </c>
      <c r="E1091" s="189" t="s">
        <v>766</v>
      </c>
      <c r="F1091" s="237"/>
      <c r="G1091" s="237"/>
      <c r="H1091" s="237"/>
      <c r="I1091" s="237"/>
      <c r="J1091" s="237"/>
      <c r="K1091" s="237"/>
      <c r="L1091" s="237"/>
      <c r="M1091" s="237"/>
      <c r="N1091" s="237"/>
      <c r="O1091" s="237"/>
      <c r="P1091" s="237"/>
      <c r="Q1091" s="237"/>
      <c r="R1091" s="238" t="str">
        <f t="shared" si="795"/>
        <v/>
      </c>
      <c r="X1091" s="392" t="str">
        <f t="shared" ref="X1091" si="799">CONCATENATE(C1091,"_",E1091)</f>
        <v>Abgänge_insgesamt</v>
      </c>
    </row>
    <row r="1092" spans="1:24" x14ac:dyDescent="0.2">
      <c r="A1092" s="440"/>
      <c r="B1092" s="443"/>
      <c r="C1092" s="446"/>
      <c r="D1092" s="448"/>
      <c r="E1092" s="389" t="s">
        <v>767</v>
      </c>
      <c r="F1092" s="237"/>
      <c r="G1092" s="237"/>
      <c r="H1092" s="237"/>
      <c r="I1092" s="237"/>
      <c r="J1092" s="237"/>
      <c r="K1092" s="237"/>
      <c r="L1092" s="237"/>
      <c r="M1092" s="237"/>
      <c r="N1092" s="237"/>
      <c r="O1092" s="237"/>
      <c r="P1092" s="237"/>
      <c r="Q1092" s="237"/>
      <c r="R1092" s="238" t="str">
        <f t="shared" si="795"/>
        <v/>
      </c>
      <c r="X1092" s="392" t="str">
        <f t="shared" ref="X1092" si="800">CONCATENATE(C1091,"_",E1092)</f>
        <v>Abgänge_… davon Einspeisezählpunkte</v>
      </c>
    </row>
    <row r="1093" spans="1:24" x14ac:dyDescent="0.2">
      <c r="A1093" s="440"/>
      <c r="B1093" s="443"/>
      <c r="C1093" s="446"/>
      <c r="D1093" s="445" t="s">
        <v>512</v>
      </c>
      <c r="E1093" s="189" t="s">
        <v>766</v>
      </c>
      <c r="F1093" s="235"/>
      <c r="G1093" s="235"/>
      <c r="H1093" s="235"/>
      <c r="I1093" s="235"/>
      <c r="J1093" s="235"/>
      <c r="K1093" s="235"/>
      <c r="L1093" s="235"/>
      <c r="M1093" s="235"/>
      <c r="N1093" s="235"/>
      <c r="O1093" s="235"/>
      <c r="P1093" s="235"/>
      <c r="Q1093" s="235"/>
      <c r="R1093" s="236" t="str">
        <f t="shared" si="795"/>
        <v/>
      </c>
      <c r="X1093" s="392" t="str">
        <f t="shared" ref="X1093" si="801">CONCATENATE(C1091,"_",E1093)</f>
        <v>Abgänge_insgesamt</v>
      </c>
    </row>
    <row r="1094" spans="1:24" x14ac:dyDescent="0.2">
      <c r="A1094" s="441"/>
      <c r="B1094" s="444"/>
      <c r="C1094" s="448"/>
      <c r="D1094" s="450"/>
      <c r="E1094" s="191" t="s">
        <v>767</v>
      </c>
      <c r="F1094" s="233"/>
      <c r="G1094" s="233"/>
      <c r="H1094" s="233"/>
      <c r="I1094" s="233"/>
      <c r="J1094" s="233"/>
      <c r="K1094" s="233"/>
      <c r="L1094" s="233"/>
      <c r="M1094" s="233"/>
      <c r="N1094" s="233"/>
      <c r="O1094" s="233"/>
      <c r="P1094" s="233"/>
      <c r="Q1094" s="233"/>
      <c r="R1094" s="230" t="str">
        <f t="shared" si="795"/>
        <v/>
      </c>
      <c r="X1094" s="392" t="str">
        <f t="shared" ref="X1094" si="802">CONCATENATE(C1091,"_",E1094)</f>
        <v>Abgänge_… davon Einspeisezählpunkte</v>
      </c>
    </row>
    <row r="1095" spans="1:24" x14ac:dyDescent="0.2">
      <c r="A1095" s="439"/>
      <c r="B1095" s="442" t="str">
        <f>IF(A1095&lt;&gt;"",IFERROR(VLOOKUP(A1095,L!$J$11:$K$260,2,FALSE),"Eingabeart wurde geändert"),"")</f>
        <v/>
      </c>
      <c r="C1095" s="445" t="s">
        <v>764</v>
      </c>
      <c r="D1095" s="445" t="s">
        <v>282</v>
      </c>
      <c r="E1095" s="189" t="s">
        <v>766</v>
      </c>
      <c r="F1095" s="232"/>
      <c r="G1095" s="232"/>
      <c r="H1095" s="232"/>
      <c r="I1095" s="232"/>
      <c r="J1095" s="232"/>
      <c r="K1095" s="232"/>
      <c r="L1095" s="232"/>
      <c r="M1095" s="232"/>
      <c r="N1095" s="232"/>
      <c r="O1095" s="232"/>
      <c r="P1095" s="232"/>
      <c r="Q1095" s="232"/>
      <c r="R1095" s="190" t="str">
        <f>IF(SUM(F1095:Q1095)&gt;0,SUM(F1095:Q1095),"")</f>
        <v/>
      </c>
      <c r="X1095" s="392" t="str">
        <f t="shared" ref="X1095" si="803">CONCATENATE(C1095,"_",E1095)</f>
        <v>Zugänge_insgesamt</v>
      </c>
    </row>
    <row r="1096" spans="1:24" x14ac:dyDescent="0.2">
      <c r="A1096" s="440"/>
      <c r="B1096" s="443"/>
      <c r="C1096" s="446"/>
      <c r="D1096" s="448"/>
      <c r="E1096" s="389" t="s">
        <v>767</v>
      </c>
      <c r="F1096" s="237"/>
      <c r="G1096" s="237"/>
      <c r="H1096" s="237"/>
      <c r="I1096" s="237"/>
      <c r="J1096" s="237"/>
      <c r="K1096" s="237"/>
      <c r="L1096" s="237"/>
      <c r="M1096" s="237"/>
      <c r="N1096" s="237"/>
      <c r="O1096" s="237"/>
      <c r="P1096" s="237"/>
      <c r="Q1096" s="237"/>
      <c r="R1096" s="238" t="str">
        <f t="shared" ref="R1096:R1102" si="804">IF(SUM(F1096:Q1096)&gt;0,SUM(F1096:Q1096),"")</f>
        <v/>
      </c>
      <c r="X1096" s="392" t="str">
        <f t="shared" ref="X1096" si="805">CONCATENATE(C1095,"_",E1096)</f>
        <v>Zugänge_… davon Einspeisezählpunkte</v>
      </c>
    </row>
    <row r="1097" spans="1:24" x14ac:dyDescent="0.2">
      <c r="A1097" s="440"/>
      <c r="B1097" s="443"/>
      <c r="C1097" s="446"/>
      <c r="D1097" s="445" t="s">
        <v>512</v>
      </c>
      <c r="E1097" s="189" t="s">
        <v>766</v>
      </c>
      <c r="F1097" s="237"/>
      <c r="G1097" s="237"/>
      <c r="H1097" s="237"/>
      <c r="I1097" s="237"/>
      <c r="J1097" s="237"/>
      <c r="K1097" s="237"/>
      <c r="L1097" s="237"/>
      <c r="M1097" s="237"/>
      <c r="N1097" s="237"/>
      <c r="O1097" s="237"/>
      <c r="P1097" s="237"/>
      <c r="Q1097" s="237"/>
      <c r="R1097" s="238" t="str">
        <f t="shared" si="804"/>
        <v/>
      </c>
      <c r="X1097" s="392" t="str">
        <f t="shared" ref="X1097" si="806">CONCATENATE(C1095,"_",E1097)</f>
        <v>Zugänge_insgesamt</v>
      </c>
    </row>
    <row r="1098" spans="1:24" x14ac:dyDescent="0.2">
      <c r="A1098" s="440"/>
      <c r="B1098" s="443"/>
      <c r="C1098" s="447"/>
      <c r="D1098" s="449"/>
      <c r="E1098" s="389" t="s">
        <v>767</v>
      </c>
      <c r="F1098" s="237"/>
      <c r="G1098" s="237"/>
      <c r="H1098" s="237"/>
      <c r="I1098" s="237"/>
      <c r="J1098" s="237"/>
      <c r="K1098" s="237"/>
      <c r="L1098" s="237"/>
      <c r="M1098" s="237"/>
      <c r="N1098" s="237"/>
      <c r="O1098" s="237"/>
      <c r="P1098" s="237"/>
      <c r="Q1098" s="237"/>
      <c r="R1098" s="238" t="str">
        <f t="shared" si="804"/>
        <v/>
      </c>
      <c r="X1098" s="392" t="str">
        <f t="shared" ref="X1098" si="807">CONCATENATE(C1095,"_",E1098)</f>
        <v>Zugänge_… davon Einspeisezählpunkte</v>
      </c>
    </row>
    <row r="1099" spans="1:24" x14ac:dyDescent="0.2">
      <c r="A1099" s="440"/>
      <c r="B1099" s="443"/>
      <c r="C1099" s="445" t="s">
        <v>765</v>
      </c>
      <c r="D1099" s="445" t="s">
        <v>282</v>
      </c>
      <c r="E1099" s="189" t="s">
        <v>766</v>
      </c>
      <c r="F1099" s="237"/>
      <c r="G1099" s="237"/>
      <c r="H1099" s="237"/>
      <c r="I1099" s="237"/>
      <c r="J1099" s="237"/>
      <c r="K1099" s="237"/>
      <c r="L1099" s="237"/>
      <c r="M1099" s="237"/>
      <c r="N1099" s="237"/>
      <c r="O1099" s="237"/>
      <c r="P1099" s="237"/>
      <c r="Q1099" s="237"/>
      <c r="R1099" s="238" t="str">
        <f t="shared" si="804"/>
        <v/>
      </c>
      <c r="X1099" s="392" t="str">
        <f t="shared" ref="X1099" si="808">CONCATENATE(C1099,"_",E1099)</f>
        <v>Abgänge_insgesamt</v>
      </c>
    </row>
    <row r="1100" spans="1:24" x14ac:dyDescent="0.2">
      <c r="A1100" s="440"/>
      <c r="B1100" s="443"/>
      <c r="C1100" s="446"/>
      <c r="D1100" s="448"/>
      <c r="E1100" s="389" t="s">
        <v>767</v>
      </c>
      <c r="F1100" s="237"/>
      <c r="G1100" s="237"/>
      <c r="H1100" s="237"/>
      <c r="I1100" s="237"/>
      <c r="J1100" s="237"/>
      <c r="K1100" s="237"/>
      <c r="L1100" s="237"/>
      <c r="M1100" s="237"/>
      <c r="N1100" s="237"/>
      <c r="O1100" s="237"/>
      <c r="P1100" s="237"/>
      <c r="Q1100" s="237"/>
      <c r="R1100" s="238" t="str">
        <f t="shared" si="804"/>
        <v/>
      </c>
      <c r="X1100" s="392" t="str">
        <f t="shared" ref="X1100" si="809">CONCATENATE(C1099,"_",E1100)</f>
        <v>Abgänge_… davon Einspeisezählpunkte</v>
      </c>
    </row>
    <row r="1101" spans="1:24" x14ac:dyDescent="0.2">
      <c r="A1101" s="440"/>
      <c r="B1101" s="443"/>
      <c r="C1101" s="446"/>
      <c r="D1101" s="445" t="s">
        <v>512</v>
      </c>
      <c r="E1101" s="189" t="s">
        <v>766</v>
      </c>
      <c r="F1101" s="235"/>
      <c r="G1101" s="235"/>
      <c r="H1101" s="235"/>
      <c r="I1101" s="235"/>
      <c r="J1101" s="235"/>
      <c r="K1101" s="235"/>
      <c r="L1101" s="235"/>
      <c r="M1101" s="235"/>
      <c r="N1101" s="235"/>
      <c r="O1101" s="235"/>
      <c r="P1101" s="235"/>
      <c r="Q1101" s="235"/>
      <c r="R1101" s="236" t="str">
        <f t="shared" si="804"/>
        <v/>
      </c>
      <c r="X1101" s="392" t="str">
        <f t="shared" ref="X1101" si="810">CONCATENATE(C1099,"_",E1101)</f>
        <v>Abgänge_insgesamt</v>
      </c>
    </row>
    <row r="1102" spans="1:24" x14ac:dyDescent="0.2">
      <c r="A1102" s="441"/>
      <c r="B1102" s="444"/>
      <c r="C1102" s="448"/>
      <c r="D1102" s="450"/>
      <c r="E1102" s="191" t="s">
        <v>767</v>
      </c>
      <c r="F1102" s="233"/>
      <c r="G1102" s="233"/>
      <c r="H1102" s="233"/>
      <c r="I1102" s="233"/>
      <c r="J1102" s="233"/>
      <c r="K1102" s="233"/>
      <c r="L1102" s="233"/>
      <c r="M1102" s="233"/>
      <c r="N1102" s="233"/>
      <c r="O1102" s="233"/>
      <c r="P1102" s="233"/>
      <c r="Q1102" s="233"/>
      <c r="R1102" s="230" t="str">
        <f t="shared" si="804"/>
        <v/>
      </c>
      <c r="X1102" s="392" t="str">
        <f t="shared" ref="X1102" si="811">CONCATENATE(C1099,"_",E1102)</f>
        <v>Abgänge_… davon Einspeisezählpunkte</v>
      </c>
    </row>
    <row r="1103" spans="1:24" x14ac:dyDescent="0.2">
      <c r="A1103" s="439"/>
      <c r="B1103" s="442" t="str">
        <f>IF(A1103&lt;&gt;"",IFERROR(VLOOKUP(A1103,L!$J$11:$K$260,2,FALSE),"Eingabeart wurde geändert"),"")</f>
        <v/>
      </c>
      <c r="C1103" s="445" t="s">
        <v>764</v>
      </c>
      <c r="D1103" s="445" t="s">
        <v>282</v>
      </c>
      <c r="E1103" s="189" t="s">
        <v>766</v>
      </c>
      <c r="F1103" s="232"/>
      <c r="G1103" s="232"/>
      <c r="H1103" s="232"/>
      <c r="I1103" s="232"/>
      <c r="J1103" s="232"/>
      <c r="K1103" s="232"/>
      <c r="L1103" s="232"/>
      <c r="M1103" s="232"/>
      <c r="N1103" s="232"/>
      <c r="O1103" s="232"/>
      <c r="P1103" s="232"/>
      <c r="Q1103" s="232"/>
      <c r="R1103" s="190" t="str">
        <f>IF(SUM(F1103:Q1103)&gt;0,SUM(F1103:Q1103),"")</f>
        <v/>
      </c>
      <c r="X1103" s="392" t="str">
        <f t="shared" ref="X1103" si="812">CONCATENATE(C1103,"_",E1103)</f>
        <v>Zugänge_insgesamt</v>
      </c>
    </row>
    <row r="1104" spans="1:24" x14ac:dyDescent="0.2">
      <c r="A1104" s="440"/>
      <c r="B1104" s="443"/>
      <c r="C1104" s="446"/>
      <c r="D1104" s="448"/>
      <c r="E1104" s="389" t="s">
        <v>767</v>
      </c>
      <c r="F1104" s="237"/>
      <c r="G1104" s="237"/>
      <c r="H1104" s="237"/>
      <c r="I1104" s="237"/>
      <c r="J1104" s="237"/>
      <c r="K1104" s="237"/>
      <c r="L1104" s="237"/>
      <c r="M1104" s="237"/>
      <c r="N1104" s="237"/>
      <c r="O1104" s="237"/>
      <c r="P1104" s="237"/>
      <c r="Q1104" s="237"/>
      <c r="R1104" s="238" t="str">
        <f t="shared" ref="R1104:R1110" si="813">IF(SUM(F1104:Q1104)&gt;0,SUM(F1104:Q1104),"")</f>
        <v/>
      </c>
      <c r="X1104" s="392" t="str">
        <f t="shared" ref="X1104" si="814">CONCATENATE(C1103,"_",E1104)</f>
        <v>Zugänge_… davon Einspeisezählpunkte</v>
      </c>
    </row>
    <row r="1105" spans="1:24" x14ac:dyDescent="0.2">
      <c r="A1105" s="440"/>
      <c r="B1105" s="443"/>
      <c r="C1105" s="446"/>
      <c r="D1105" s="445" t="s">
        <v>512</v>
      </c>
      <c r="E1105" s="189" t="s">
        <v>766</v>
      </c>
      <c r="F1105" s="237"/>
      <c r="G1105" s="237"/>
      <c r="H1105" s="237"/>
      <c r="I1105" s="237"/>
      <c r="J1105" s="237"/>
      <c r="K1105" s="237"/>
      <c r="L1105" s="237"/>
      <c r="M1105" s="237"/>
      <c r="N1105" s="237"/>
      <c r="O1105" s="237"/>
      <c r="P1105" s="237"/>
      <c r="Q1105" s="237"/>
      <c r="R1105" s="238" t="str">
        <f t="shared" si="813"/>
        <v/>
      </c>
      <c r="X1105" s="392" t="str">
        <f t="shared" ref="X1105" si="815">CONCATENATE(C1103,"_",E1105)</f>
        <v>Zugänge_insgesamt</v>
      </c>
    </row>
    <row r="1106" spans="1:24" x14ac:dyDescent="0.2">
      <c r="A1106" s="440"/>
      <c r="B1106" s="443"/>
      <c r="C1106" s="447"/>
      <c r="D1106" s="449"/>
      <c r="E1106" s="389" t="s">
        <v>767</v>
      </c>
      <c r="F1106" s="237"/>
      <c r="G1106" s="237"/>
      <c r="H1106" s="237"/>
      <c r="I1106" s="237"/>
      <c r="J1106" s="237"/>
      <c r="K1106" s="237"/>
      <c r="L1106" s="237"/>
      <c r="M1106" s="237"/>
      <c r="N1106" s="237"/>
      <c r="O1106" s="237"/>
      <c r="P1106" s="237"/>
      <c r="Q1106" s="237"/>
      <c r="R1106" s="238" t="str">
        <f t="shared" si="813"/>
        <v/>
      </c>
      <c r="X1106" s="392" t="str">
        <f t="shared" ref="X1106" si="816">CONCATENATE(C1103,"_",E1106)</f>
        <v>Zugänge_… davon Einspeisezählpunkte</v>
      </c>
    </row>
    <row r="1107" spans="1:24" x14ac:dyDescent="0.2">
      <c r="A1107" s="440"/>
      <c r="B1107" s="443"/>
      <c r="C1107" s="445" t="s">
        <v>765</v>
      </c>
      <c r="D1107" s="445" t="s">
        <v>282</v>
      </c>
      <c r="E1107" s="189" t="s">
        <v>766</v>
      </c>
      <c r="F1107" s="237"/>
      <c r="G1107" s="237"/>
      <c r="H1107" s="237"/>
      <c r="I1107" s="237"/>
      <c r="J1107" s="237"/>
      <c r="K1107" s="237"/>
      <c r="L1107" s="237"/>
      <c r="M1107" s="237"/>
      <c r="N1107" s="237"/>
      <c r="O1107" s="237"/>
      <c r="P1107" s="237"/>
      <c r="Q1107" s="237"/>
      <c r="R1107" s="238" t="str">
        <f t="shared" si="813"/>
        <v/>
      </c>
      <c r="X1107" s="392" t="str">
        <f t="shared" ref="X1107" si="817">CONCATENATE(C1107,"_",E1107)</f>
        <v>Abgänge_insgesamt</v>
      </c>
    </row>
    <row r="1108" spans="1:24" x14ac:dyDescent="0.2">
      <c r="A1108" s="440"/>
      <c r="B1108" s="443"/>
      <c r="C1108" s="446"/>
      <c r="D1108" s="448"/>
      <c r="E1108" s="389" t="s">
        <v>767</v>
      </c>
      <c r="F1108" s="237"/>
      <c r="G1108" s="237"/>
      <c r="H1108" s="237"/>
      <c r="I1108" s="237"/>
      <c r="J1108" s="237"/>
      <c r="K1108" s="237"/>
      <c r="L1108" s="237"/>
      <c r="M1108" s="237"/>
      <c r="N1108" s="237"/>
      <c r="O1108" s="237"/>
      <c r="P1108" s="237"/>
      <c r="Q1108" s="237"/>
      <c r="R1108" s="238" t="str">
        <f t="shared" si="813"/>
        <v/>
      </c>
      <c r="X1108" s="392" t="str">
        <f t="shared" ref="X1108" si="818">CONCATENATE(C1107,"_",E1108)</f>
        <v>Abgänge_… davon Einspeisezählpunkte</v>
      </c>
    </row>
    <row r="1109" spans="1:24" x14ac:dyDescent="0.2">
      <c r="A1109" s="440"/>
      <c r="B1109" s="443"/>
      <c r="C1109" s="446"/>
      <c r="D1109" s="445" t="s">
        <v>512</v>
      </c>
      <c r="E1109" s="189" t="s">
        <v>766</v>
      </c>
      <c r="F1109" s="235"/>
      <c r="G1109" s="235"/>
      <c r="H1109" s="235"/>
      <c r="I1109" s="235"/>
      <c r="J1109" s="235"/>
      <c r="K1109" s="235"/>
      <c r="L1109" s="235"/>
      <c r="M1109" s="235"/>
      <c r="N1109" s="235"/>
      <c r="O1109" s="235"/>
      <c r="P1109" s="235"/>
      <c r="Q1109" s="235"/>
      <c r="R1109" s="236" t="str">
        <f t="shared" si="813"/>
        <v/>
      </c>
      <c r="X1109" s="392" t="str">
        <f t="shared" ref="X1109" si="819">CONCATENATE(C1107,"_",E1109)</f>
        <v>Abgänge_insgesamt</v>
      </c>
    </row>
    <row r="1110" spans="1:24" x14ac:dyDescent="0.2">
      <c r="A1110" s="441"/>
      <c r="B1110" s="444"/>
      <c r="C1110" s="448"/>
      <c r="D1110" s="450"/>
      <c r="E1110" s="191" t="s">
        <v>767</v>
      </c>
      <c r="F1110" s="233"/>
      <c r="G1110" s="233"/>
      <c r="H1110" s="233"/>
      <c r="I1110" s="233"/>
      <c r="J1110" s="233"/>
      <c r="K1110" s="233"/>
      <c r="L1110" s="233"/>
      <c r="M1110" s="233"/>
      <c r="N1110" s="233"/>
      <c r="O1110" s="233"/>
      <c r="P1110" s="233"/>
      <c r="Q1110" s="233"/>
      <c r="R1110" s="230" t="str">
        <f t="shared" si="813"/>
        <v/>
      </c>
      <c r="X1110" s="392" t="str">
        <f t="shared" ref="X1110" si="820">CONCATENATE(C1107,"_",E1110)</f>
        <v>Abgänge_… davon Einspeisezählpunkte</v>
      </c>
    </row>
    <row r="1111" spans="1:24" x14ac:dyDescent="0.2">
      <c r="A1111" s="439"/>
      <c r="B1111" s="442" t="str">
        <f>IF(A1111&lt;&gt;"",IFERROR(VLOOKUP(A1111,L!$J$11:$K$260,2,FALSE),"Eingabeart wurde geändert"),"")</f>
        <v/>
      </c>
      <c r="C1111" s="445" t="s">
        <v>764</v>
      </c>
      <c r="D1111" s="445" t="s">
        <v>282</v>
      </c>
      <c r="E1111" s="189" t="s">
        <v>766</v>
      </c>
      <c r="F1111" s="232"/>
      <c r="G1111" s="232"/>
      <c r="H1111" s="232"/>
      <c r="I1111" s="232"/>
      <c r="J1111" s="232"/>
      <c r="K1111" s="232"/>
      <c r="L1111" s="232"/>
      <c r="M1111" s="232"/>
      <c r="N1111" s="232"/>
      <c r="O1111" s="232"/>
      <c r="P1111" s="232"/>
      <c r="Q1111" s="232"/>
      <c r="R1111" s="190" t="str">
        <f>IF(SUM(F1111:Q1111)&gt;0,SUM(F1111:Q1111),"")</f>
        <v/>
      </c>
      <c r="X1111" s="392" t="str">
        <f t="shared" ref="X1111" si="821">CONCATENATE(C1111,"_",E1111)</f>
        <v>Zugänge_insgesamt</v>
      </c>
    </row>
    <row r="1112" spans="1:24" x14ac:dyDescent="0.2">
      <c r="A1112" s="440"/>
      <c r="B1112" s="443"/>
      <c r="C1112" s="446"/>
      <c r="D1112" s="448"/>
      <c r="E1112" s="389" t="s">
        <v>767</v>
      </c>
      <c r="F1112" s="237"/>
      <c r="G1112" s="237"/>
      <c r="H1112" s="237"/>
      <c r="I1112" s="237"/>
      <c r="J1112" s="237"/>
      <c r="K1112" s="237"/>
      <c r="L1112" s="237"/>
      <c r="M1112" s="237"/>
      <c r="N1112" s="237"/>
      <c r="O1112" s="237"/>
      <c r="P1112" s="237"/>
      <c r="Q1112" s="237"/>
      <c r="R1112" s="238" t="str">
        <f t="shared" ref="R1112:R1118" si="822">IF(SUM(F1112:Q1112)&gt;0,SUM(F1112:Q1112),"")</f>
        <v/>
      </c>
      <c r="X1112" s="392" t="str">
        <f t="shared" ref="X1112" si="823">CONCATENATE(C1111,"_",E1112)</f>
        <v>Zugänge_… davon Einspeisezählpunkte</v>
      </c>
    </row>
    <row r="1113" spans="1:24" x14ac:dyDescent="0.2">
      <c r="A1113" s="440"/>
      <c r="B1113" s="443"/>
      <c r="C1113" s="446"/>
      <c r="D1113" s="445" t="s">
        <v>512</v>
      </c>
      <c r="E1113" s="189" t="s">
        <v>766</v>
      </c>
      <c r="F1113" s="237"/>
      <c r="G1113" s="237"/>
      <c r="H1113" s="237"/>
      <c r="I1113" s="237"/>
      <c r="J1113" s="237"/>
      <c r="K1113" s="237"/>
      <c r="L1113" s="237"/>
      <c r="M1113" s="237"/>
      <c r="N1113" s="237"/>
      <c r="O1113" s="237"/>
      <c r="P1113" s="237"/>
      <c r="Q1113" s="237"/>
      <c r="R1113" s="238" t="str">
        <f t="shared" si="822"/>
        <v/>
      </c>
      <c r="X1113" s="392" t="str">
        <f t="shared" ref="X1113" si="824">CONCATENATE(C1111,"_",E1113)</f>
        <v>Zugänge_insgesamt</v>
      </c>
    </row>
    <row r="1114" spans="1:24" x14ac:dyDescent="0.2">
      <c r="A1114" s="440"/>
      <c r="B1114" s="443"/>
      <c r="C1114" s="447"/>
      <c r="D1114" s="449"/>
      <c r="E1114" s="389" t="s">
        <v>767</v>
      </c>
      <c r="F1114" s="237"/>
      <c r="G1114" s="237"/>
      <c r="H1114" s="237"/>
      <c r="I1114" s="237"/>
      <c r="J1114" s="237"/>
      <c r="K1114" s="237"/>
      <c r="L1114" s="237"/>
      <c r="M1114" s="237"/>
      <c r="N1114" s="237"/>
      <c r="O1114" s="237"/>
      <c r="P1114" s="237"/>
      <c r="Q1114" s="237"/>
      <c r="R1114" s="238" t="str">
        <f t="shared" si="822"/>
        <v/>
      </c>
      <c r="X1114" s="392" t="str">
        <f t="shared" ref="X1114" si="825">CONCATENATE(C1111,"_",E1114)</f>
        <v>Zugänge_… davon Einspeisezählpunkte</v>
      </c>
    </row>
    <row r="1115" spans="1:24" x14ac:dyDescent="0.2">
      <c r="A1115" s="440"/>
      <c r="B1115" s="443"/>
      <c r="C1115" s="445" t="s">
        <v>765</v>
      </c>
      <c r="D1115" s="445" t="s">
        <v>282</v>
      </c>
      <c r="E1115" s="189" t="s">
        <v>766</v>
      </c>
      <c r="F1115" s="237"/>
      <c r="G1115" s="237"/>
      <c r="H1115" s="237"/>
      <c r="I1115" s="237"/>
      <c r="J1115" s="237"/>
      <c r="K1115" s="237"/>
      <c r="L1115" s="237"/>
      <c r="M1115" s="237"/>
      <c r="N1115" s="237"/>
      <c r="O1115" s="237"/>
      <c r="P1115" s="237"/>
      <c r="Q1115" s="237"/>
      <c r="R1115" s="238" t="str">
        <f t="shared" si="822"/>
        <v/>
      </c>
      <c r="X1115" s="392" t="str">
        <f t="shared" ref="X1115" si="826">CONCATENATE(C1115,"_",E1115)</f>
        <v>Abgänge_insgesamt</v>
      </c>
    </row>
    <row r="1116" spans="1:24" x14ac:dyDescent="0.2">
      <c r="A1116" s="440"/>
      <c r="B1116" s="443"/>
      <c r="C1116" s="446"/>
      <c r="D1116" s="448"/>
      <c r="E1116" s="389" t="s">
        <v>767</v>
      </c>
      <c r="F1116" s="237"/>
      <c r="G1116" s="237"/>
      <c r="H1116" s="237"/>
      <c r="I1116" s="237"/>
      <c r="J1116" s="237"/>
      <c r="K1116" s="237"/>
      <c r="L1116" s="237"/>
      <c r="M1116" s="237"/>
      <c r="N1116" s="237"/>
      <c r="O1116" s="237"/>
      <c r="P1116" s="237"/>
      <c r="Q1116" s="237"/>
      <c r="R1116" s="238" t="str">
        <f t="shared" si="822"/>
        <v/>
      </c>
      <c r="X1116" s="392" t="str">
        <f t="shared" ref="X1116" si="827">CONCATENATE(C1115,"_",E1116)</f>
        <v>Abgänge_… davon Einspeisezählpunkte</v>
      </c>
    </row>
    <row r="1117" spans="1:24" x14ac:dyDescent="0.2">
      <c r="A1117" s="440"/>
      <c r="B1117" s="443"/>
      <c r="C1117" s="446"/>
      <c r="D1117" s="445" t="s">
        <v>512</v>
      </c>
      <c r="E1117" s="189" t="s">
        <v>766</v>
      </c>
      <c r="F1117" s="235"/>
      <c r="G1117" s="235"/>
      <c r="H1117" s="235"/>
      <c r="I1117" s="235"/>
      <c r="J1117" s="235"/>
      <c r="K1117" s="235"/>
      <c r="L1117" s="235"/>
      <c r="M1117" s="235"/>
      <c r="N1117" s="235"/>
      <c r="O1117" s="235"/>
      <c r="P1117" s="235"/>
      <c r="Q1117" s="235"/>
      <c r="R1117" s="236" t="str">
        <f t="shared" si="822"/>
        <v/>
      </c>
      <c r="X1117" s="392" t="str">
        <f t="shared" ref="X1117" si="828">CONCATENATE(C1115,"_",E1117)</f>
        <v>Abgänge_insgesamt</v>
      </c>
    </row>
    <row r="1118" spans="1:24" x14ac:dyDescent="0.2">
      <c r="A1118" s="441"/>
      <c r="B1118" s="444"/>
      <c r="C1118" s="448"/>
      <c r="D1118" s="450"/>
      <c r="E1118" s="191" t="s">
        <v>767</v>
      </c>
      <c r="F1118" s="233"/>
      <c r="G1118" s="233"/>
      <c r="H1118" s="233"/>
      <c r="I1118" s="233"/>
      <c r="J1118" s="233"/>
      <c r="K1118" s="233"/>
      <c r="L1118" s="233"/>
      <c r="M1118" s="233"/>
      <c r="N1118" s="233"/>
      <c r="O1118" s="233"/>
      <c r="P1118" s="233"/>
      <c r="Q1118" s="233"/>
      <c r="R1118" s="230" t="str">
        <f t="shared" si="822"/>
        <v/>
      </c>
      <c r="X1118" s="392" t="str">
        <f t="shared" ref="X1118" si="829">CONCATENATE(C1115,"_",E1118)</f>
        <v>Abgänge_… davon Einspeisezählpunkte</v>
      </c>
    </row>
    <row r="1119" spans="1:24" x14ac:dyDescent="0.2">
      <c r="A1119" s="439"/>
      <c r="B1119" s="442" t="str">
        <f>IF(A1119&lt;&gt;"",IFERROR(VLOOKUP(A1119,L!$J$11:$K$260,2,FALSE),"Eingabeart wurde geändert"),"")</f>
        <v/>
      </c>
      <c r="C1119" s="445" t="s">
        <v>764</v>
      </c>
      <c r="D1119" s="445" t="s">
        <v>282</v>
      </c>
      <c r="E1119" s="189" t="s">
        <v>766</v>
      </c>
      <c r="F1119" s="232"/>
      <c r="G1119" s="232"/>
      <c r="H1119" s="232"/>
      <c r="I1119" s="232"/>
      <c r="J1119" s="232"/>
      <c r="K1119" s="232"/>
      <c r="L1119" s="232"/>
      <c r="M1119" s="232"/>
      <c r="N1119" s="232"/>
      <c r="O1119" s="232"/>
      <c r="P1119" s="232"/>
      <c r="Q1119" s="232"/>
      <c r="R1119" s="190" t="str">
        <f>IF(SUM(F1119:Q1119)&gt;0,SUM(F1119:Q1119),"")</f>
        <v/>
      </c>
      <c r="X1119" s="392" t="str">
        <f t="shared" ref="X1119" si="830">CONCATENATE(C1119,"_",E1119)</f>
        <v>Zugänge_insgesamt</v>
      </c>
    </row>
    <row r="1120" spans="1:24" x14ac:dyDescent="0.2">
      <c r="A1120" s="440"/>
      <c r="B1120" s="443"/>
      <c r="C1120" s="446"/>
      <c r="D1120" s="448"/>
      <c r="E1120" s="389" t="s">
        <v>767</v>
      </c>
      <c r="F1120" s="237"/>
      <c r="G1120" s="237"/>
      <c r="H1120" s="237"/>
      <c r="I1120" s="237"/>
      <c r="J1120" s="237"/>
      <c r="K1120" s="237"/>
      <c r="L1120" s="237"/>
      <c r="M1120" s="237"/>
      <c r="N1120" s="237"/>
      <c r="O1120" s="237"/>
      <c r="P1120" s="237"/>
      <c r="Q1120" s="237"/>
      <c r="R1120" s="238" t="str">
        <f t="shared" ref="R1120:R1126" si="831">IF(SUM(F1120:Q1120)&gt;0,SUM(F1120:Q1120),"")</f>
        <v/>
      </c>
      <c r="X1120" s="392" t="str">
        <f t="shared" ref="X1120" si="832">CONCATENATE(C1119,"_",E1120)</f>
        <v>Zugänge_… davon Einspeisezählpunkte</v>
      </c>
    </row>
    <row r="1121" spans="1:24" x14ac:dyDescent="0.2">
      <c r="A1121" s="440"/>
      <c r="B1121" s="443"/>
      <c r="C1121" s="446"/>
      <c r="D1121" s="445" t="s">
        <v>512</v>
      </c>
      <c r="E1121" s="189" t="s">
        <v>766</v>
      </c>
      <c r="F1121" s="237"/>
      <c r="G1121" s="237"/>
      <c r="H1121" s="237"/>
      <c r="I1121" s="237"/>
      <c r="J1121" s="237"/>
      <c r="K1121" s="237"/>
      <c r="L1121" s="237"/>
      <c r="M1121" s="237"/>
      <c r="N1121" s="237"/>
      <c r="O1121" s="237"/>
      <c r="P1121" s="237"/>
      <c r="Q1121" s="237"/>
      <c r="R1121" s="238" t="str">
        <f t="shared" si="831"/>
        <v/>
      </c>
      <c r="X1121" s="392" t="str">
        <f t="shared" ref="X1121" si="833">CONCATENATE(C1119,"_",E1121)</f>
        <v>Zugänge_insgesamt</v>
      </c>
    </row>
    <row r="1122" spans="1:24" x14ac:dyDescent="0.2">
      <c r="A1122" s="440"/>
      <c r="B1122" s="443"/>
      <c r="C1122" s="447"/>
      <c r="D1122" s="449"/>
      <c r="E1122" s="389" t="s">
        <v>767</v>
      </c>
      <c r="F1122" s="237"/>
      <c r="G1122" s="237"/>
      <c r="H1122" s="237"/>
      <c r="I1122" s="237"/>
      <c r="J1122" s="237"/>
      <c r="K1122" s="237"/>
      <c r="L1122" s="237"/>
      <c r="M1122" s="237"/>
      <c r="N1122" s="237"/>
      <c r="O1122" s="237"/>
      <c r="P1122" s="237"/>
      <c r="Q1122" s="237"/>
      <c r="R1122" s="238" t="str">
        <f t="shared" si="831"/>
        <v/>
      </c>
      <c r="X1122" s="392" t="str">
        <f t="shared" ref="X1122" si="834">CONCATENATE(C1119,"_",E1122)</f>
        <v>Zugänge_… davon Einspeisezählpunkte</v>
      </c>
    </row>
    <row r="1123" spans="1:24" x14ac:dyDescent="0.2">
      <c r="A1123" s="440"/>
      <c r="B1123" s="443"/>
      <c r="C1123" s="445" t="s">
        <v>765</v>
      </c>
      <c r="D1123" s="445" t="s">
        <v>282</v>
      </c>
      <c r="E1123" s="189" t="s">
        <v>766</v>
      </c>
      <c r="F1123" s="237"/>
      <c r="G1123" s="237"/>
      <c r="H1123" s="237"/>
      <c r="I1123" s="237"/>
      <c r="J1123" s="237"/>
      <c r="K1123" s="237"/>
      <c r="L1123" s="237"/>
      <c r="M1123" s="237"/>
      <c r="N1123" s="237"/>
      <c r="O1123" s="237"/>
      <c r="P1123" s="237"/>
      <c r="Q1123" s="237"/>
      <c r="R1123" s="238" t="str">
        <f t="shared" si="831"/>
        <v/>
      </c>
      <c r="X1123" s="392" t="str">
        <f t="shared" ref="X1123" si="835">CONCATENATE(C1123,"_",E1123)</f>
        <v>Abgänge_insgesamt</v>
      </c>
    </row>
    <row r="1124" spans="1:24" x14ac:dyDescent="0.2">
      <c r="A1124" s="440"/>
      <c r="B1124" s="443"/>
      <c r="C1124" s="446"/>
      <c r="D1124" s="448"/>
      <c r="E1124" s="389" t="s">
        <v>767</v>
      </c>
      <c r="F1124" s="237"/>
      <c r="G1124" s="237"/>
      <c r="H1124" s="237"/>
      <c r="I1124" s="237"/>
      <c r="J1124" s="237"/>
      <c r="K1124" s="237"/>
      <c r="L1124" s="237"/>
      <c r="M1124" s="237"/>
      <c r="N1124" s="237"/>
      <c r="O1124" s="237"/>
      <c r="P1124" s="237"/>
      <c r="Q1124" s="237"/>
      <c r="R1124" s="238" t="str">
        <f t="shared" si="831"/>
        <v/>
      </c>
      <c r="X1124" s="392" t="str">
        <f t="shared" ref="X1124" si="836">CONCATENATE(C1123,"_",E1124)</f>
        <v>Abgänge_… davon Einspeisezählpunkte</v>
      </c>
    </row>
    <row r="1125" spans="1:24" x14ac:dyDescent="0.2">
      <c r="A1125" s="440"/>
      <c r="B1125" s="443"/>
      <c r="C1125" s="446"/>
      <c r="D1125" s="445" t="s">
        <v>512</v>
      </c>
      <c r="E1125" s="189" t="s">
        <v>766</v>
      </c>
      <c r="F1125" s="235"/>
      <c r="G1125" s="235"/>
      <c r="H1125" s="235"/>
      <c r="I1125" s="235"/>
      <c r="J1125" s="235"/>
      <c r="K1125" s="235"/>
      <c r="L1125" s="235"/>
      <c r="M1125" s="235"/>
      <c r="N1125" s="235"/>
      <c r="O1125" s="235"/>
      <c r="P1125" s="235"/>
      <c r="Q1125" s="235"/>
      <c r="R1125" s="236" t="str">
        <f t="shared" si="831"/>
        <v/>
      </c>
      <c r="X1125" s="392" t="str">
        <f t="shared" ref="X1125" si="837">CONCATENATE(C1123,"_",E1125)</f>
        <v>Abgänge_insgesamt</v>
      </c>
    </row>
    <row r="1126" spans="1:24" x14ac:dyDescent="0.2">
      <c r="A1126" s="441"/>
      <c r="B1126" s="444"/>
      <c r="C1126" s="448"/>
      <c r="D1126" s="450"/>
      <c r="E1126" s="191" t="s">
        <v>767</v>
      </c>
      <c r="F1126" s="233"/>
      <c r="G1126" s="233"/>
      <c r="H1126" s="233"/>
      <c r="I1126" s="233"/>
      <c r="J1126" s="233"/>
      <c r="K1126" s="233"/>
      <c r="L1126" s="233"/>
      <c r="M1126" s="233"/>
      <c r="N1126" s="233"/>
      <c r="O1126" s="233"/>
      <c r="P1126" s="233"/>
      <c r="Q1126" s="233"/>
      <c r="R1126" s="230" t="str">
        <f t="shared" si="831"/>
        <v/>
      </c>
      <c r="X1126" s="392" t="str">
        <f t="shared" ref="X1126" si="838">CONCATENATE(C1123,"_",E1126)</f>
        <v>Abgänge_… davon Einspeisezählpunkte</v>
      </c>
    </row>
    <row r="1127" spans="1:24" x14ac:dyDescent="0.2">
      <c r="A1127" s="439"/>
      <c r="B1127" s="442" t="str">
        <f>IF(A1127&lt;&gt;"",IFERROR(VLOOKUP(A1127,L!$J$11:$K$260,2,FALSE),"Eingabeart wurde geändert"),"")</f>
        <v/>
      </c>
      <c r="C1127" s="445" t="s">
        <v>764</v>
      </c>
      <c r="D1127" s="445" t="s">
        <v>282</v>
      </c>
      <c r="E1127" s="189" t="s">
        <v>766</v>
      </c>
      <c r="F1127" s="232"/>
      <c r="G1127" s="232"/>
      <c r="H1127" s="232"/>
      <c r="I1127" s="232"/>
      <c r="J1127" s="232"/>
      <c r="K1127" s="232"/>
      <c r="L1127" s="232"/>
      <c r="M1127" s="232"/>
      <c r="N1127" s="232"/>
      <c r="O1127" s="232"/>
      <c r="P1127" s="232"/>
      <c r="Q1127" s="232"/>
      <c r="R1127" s="190" t="str">
        <f>IF(SUM(F1127:Q1127)&gt;0,SUM(F1127:Q1127),"")</f>
        <v/>
      </c>
      <c r="X1127" s="392" t="str">
        <f t="shared" ref="X1127" si="839">CONCATENATE(C1127,"_",E1127)</f>
        <v>Zugänge_insgesamt</v>
      </c>
    </row>
    <row r="1128" spans="1:24" x14ac:dyDescent="0.2">
      <c r="A1128" s="440"/>
      <c r="B1128" s="443"/>
      <c r="C1128" s="446"/>
      <c r="D1128" s="448"/>
      <c r="E1128" s="389" t="s">
        <v>767</v>
      </c>
      <c r="F1128" s="237"/>
      <c r="G1128" s="237"/>
      <c r="H1128" s="237"/>
      <c r="I1128" s="237"/>
      <c r="J1128" s="237"/>
      <c r="K1128" s="237"/>
      <c r="L1128" s="237"/>
      <c r="M1128" s="237"/>
      <c r="N1128" s="237"/>
      <c r="O1128" s="237"/>
      <c r="P1128" s="237"/>
      <c r="Q1128" s="237"/>
      <c r="R1128" s="238" t="str">
        <f t="shared" ref="R1128:R1134" si="840">IF(SUM(F1128:Q1128)&gt;0,SUM(F1128:Q1128),"")</f>
        <v/>
      </c>
      <c r="X1128" s="392" t="str">
        <f t="shared" ref="X1128" si="841">CONCATENATE(C1127,"_",E1128)</f>
        <v>Zugänge_… davon Einspeisezählpunkte</v>
      </c>
    </row>
    <row r="1129" spans="1:24" x14ac:dyDescent="0.2">
      <c r="A1129" s="440"/>
      <c r="B1129" s="443"/>
      <c r="C1129" s="446"/>
      <c r="D1129" s="445" t="s">
        <v>512</v>
      </c>
      <c r="E1129" s="189" t="s">
        <v>766</v>
      </c>
      <c r="F1129" s="237"/>
      <c r="G1129" s="237"/>
      <c r="H1129" s="237"/>
      <c r="I1129" s="237"/>
      <c r="J1129" s="237"/>
      <c r="K1129" s="237"/>
      <c r="L1129" s="237"/>
      <c r="M1129" s="237"/>
      <c r="N1129" s="237"/>
      <c r="O1129" s="237"/>
      <c r="P1129" s="237"/>
      <c r="Q1129" s="237"/>
      <c r="R1129" s="238" t="str">
        <f t="shared" si="840"/>
        <v/>
      </c>
      <c r="X1129" s="392" t="str">
        <f t="shared" ref="X1129" si="842">CONCATENATE(C1127,"_",E1129)</f>
        <v>Zugänge_insgesamt</v>
      </c>
    </row>
    <row r="1130" spans="1:24" x14ac:dyDescent="0.2">
      <c r="A1130" s="440"/>
      <c r="B1130" s="443"/>
      <c r="C1130" s="447"/>
      <c r="D1130" s="449"/>
      <c r="E1130" s="389" t="s">
        <v>767</v>
      </c>
      <c r="F1130" s="237"/>
      <c r="G1130" s="237"/>
      <c r="H1130" s="237"/>
      <c r="I1130" s="237"/>
      <c r="J1130" s="237"/>
      <c r="K1130" s="237"/>
      <c r="L1130" s="237"/>
      <c r="M1130" s="237"/>
      <c r="N1130" s="237"/>
      <c r="O1130" s="237"/>
      <c r="P1130" s="237"/>
      <c r="Q1130" s="237"/>
      <c r="R1130" s="238" t="str">
        <f t="shared" si="840"/>
        <v/>
      </c>
      <c r="X1130" s="392" t="str">
        <f t="shared" ref="X1130" si="843">CONCATENATE(C1127,"_",E1130)</f>
        <v>Zugänge_… davon Einspeisezählpunkte</v>
      </c>
    </row>
    <row r="1131" spans="1:24" x14ac:dyDescent="0.2">
      <c r="A1131" s="440"/>
      <c r="B1131" s="443"/>
      <c r="C1131" s="445" t="s">
        <v>765</v>
      </c>
      <c r="D1131" s="445" t="s">
        <v>282</v>
      </c>
      <c r="E1131" s="189" t="s">
        <v>766</v>
      </c>
      <c r="F1131" s="237"/>
      <c r="G1131" s="237"/>
      <c r="H1131" s="237"/>
      <c r="I1131" s="237"/>
      <c r="J1131" s="237"/>
      <c r="K1131" s="237"/>
      <c r="L1131" s="237"/>
      <c r="M1131" s="237"/>
      <c r="N1131" s="237"/>
      <c r="O1131" s="237"/>
      <c r="P1131" s="237"/>
      <c r="Q1131" s="237"/>
      <c r="R1131" s="238" t="str">
        <f t="shared" si="840"/>
        <v/>
      </c>
      <c r="X1131" s="392" t="str">
        <f t="shared" ref="X1131" si="844">CONCATENATE(C1131,"_",E1131)</f>
        <v>Abgänge_insgesamt</v>
      </c>
    </row>
    <row r="1132" spans="1:24" x14ac:dyDescent="0.2">
      <c r="A1132" s="440"/>
      <c r="B1132" s="443"/>
      <c r="C1132" s="446"/>
      <c r="D1132" s="448"/>
      <c r="E1132" s="389" t="s">
        <v>767</v>
      </c>
      <c r="F1132" s="237"/>
      <c r="G1132" s="237"/>
      <c r="H1132" s="237"/>
      <c r="I1132" s="237"/>
      <c r="J1132" s="237"/>
      <c r="K1132" s="237"/>
      <c r="L1132" s="237"/>
      <c r="M1132" s="237"/>
      <c r="N1132" s="237"/>
      <c r="O1132" s="237"/>
      <c r="P1132" s="237"/>
      <c r="Q1132" s="237"/>
      <c r="R1132" s="238" t="str">
        <f t="shared" si="840"/>
        <v/>
      </c>
      <c r="X1132" s="392" t="str">
        <f t="shared" ref="X1132" si="845">CONCATENATE(C1131,"_",E1132)</f>
        <v>Abgänge_… davon Einspeisezählpunkte</v>
      </c>
    </row>
    <row r="1133" spans="1:24" x14ac:dyDescent="0.2">
      <c r="A1133" s="440"/>
      <c r="B1133" s="443"/>
      <c r="C1133" s="446"/>
      <c r="D1133" s="445" t="s">
        <v>512</v>
      </c>
      <c r="E1133" s="189" t="s">
        <v>766</v>
      </c>
      <c r="F1133" s="235"/>
      <c r="G1133" s="235"/>
      <c r="H1133" s="235"/>
      <c r="I1133" s="235"/>
      <c r="J1133" s="235"/>
      <c r="K1133" s="235"/>
      <c r="L1133" s="235"/>
      <c r="M1133" s="235"/>
      <c r="N1133" s="235"/>
      <c r="O1133" s="235"/>
      <c r="P1133" s="235"/>
      <c r="Q1133" s="235"/>
      <c r="R1133" s="236" t="str">
        <f t="shared" si="840"/>
        <v/>
      </c>
      <c r="X1133" s="392" t="str">
        <f t="shared" ref="X1133" si="846">CONCATENATE(C1131,"_",E1133)</f>
        <v>Abgänge_insgesamt</v>
      </c>
    </row>
    <row r="1134" spans="1:24" x14ac:dyDescent="0.2">
      <c r="A1134" s="441"/>
      <c r="B1134" s="444"/>
      <c r="C1134" s="448"/>
      <c r="D1134" s="450"/>
      <c r="E1134" s="191" t="s">
        <v>767</v>
      </c>
      <c r="F1134" s="233"/>
      <c r="G1134" s="233"/>
      <c r="H1134" s="233"/>
      <c r="I1134" s="233"/>
      <c r="J1134" s="233"/>
      <c r="K1134" s="233"/>
      <c r="L1134" s="233"/>
      <c r="M1134" s="233"/>
      <c r="N1134" s="233"/>
      <c r="O1134" s="233"/>
      <c r="P1134" s="233"/>
      <c r="Q1134" s="233"/>
      <c r="R1134" s="230" t="str">
        <f t="shared" si="840"/>
        <v/>
      </c>
      <c r="X1134" s="392" t="str">
        <f t="shared" ref="X1134" si="847">CONCATENATE(C1131,"_",E1134)</f>
        <v>Abgänge_… davon Einspeisezählpunkte</v>
      </c>
    </row>
    <row r="1135" spans="1:24" x14ac:dyDescent="0.2">
      <c r="A1135" s="439"/>
      <c r="B1135" s="442" t="str">
        <f>IF(A1135&lt;&gt;"",IFERROR(VLOOKUP(A1135,L!$J$11:$K$260,2,FALSE),"Eingabeart wurde geändert"),"")</f>
        <v/>
      </c>
      <c r="C1135" s="445" t="s">
        <v>764</v>
      </c>
      <c r="D1135" s="445" t="s">
        <v>282</v>
      </c>
      <c r="E1135" s="189" t="s">
        <v>766</v>
      </c>
      <c r="F1135" s="232"/>
      <c r="G1135" s="232"/>
      <c r="H1135" s="232"/>
      <c r="I1135" s="232"/>
      <c r="J1135" s="232"/>
      <c r="K1135" s="232"/>
      <c r="L1135" s="232"/>
      <c r="M1135" s="232"/>
      <c r="N1135" s="232"/>
      <c r="O1135" s="232"/>
      <c r="P1135" s="232"/>
      <c r="Q1135" s="232"/>
      <c r="R1135" s="190" t="str">
        <f>IF(SUM(F1135:Q1135)&gt;0,SUM(F1135:Q1135),"")</f>
        <v/>
      </c>
      <c r="X1135" s="392" t="str">
        <f t="shared" ref="X1135" si="848">CONCATENATE(C1135,"_",E1135)</f>
        <v>Zugänge_insgesamt</v>
      </c>
    </row>
    <row r="1136" spans="1:24" x14ac:dyDescent="0.2">
      <c r="A1136" s="440"/>
      <c r="B1136" s="443"/>
      <c r="C1136" s="446"/>
      <c r="D1136" s="448"/>
      <c r="E1136" s="389" t="s">
        <v>767</v>
      </c>
      <c r="F1136" s="237"/>
      <c r="G1136" s="237"/>
      <c r="H1136" s="237"/>
      <c r="I1136" s="237"/>
      <c r="J1136" s="237"/>
      <c r="K1136" s="237"/>
      <c r="L1136" s="237"/>
      <c r="M1136" s="237"/>
      <c r="N1136" s="237"/>
      <c r="O1136" s="237"/>
      <c r="P1136" s="237"/>
      <c r="Q1136" s="237"/>
      <c r="R1136" s="238" t="str">
        <f t="shared" ref="R1136:R1142" si="849">IF(SUM(F1136:Q1136)&gt;0,SUM(F1136:Q1136),"")</f>
        <v/>
      </c>
      <c r="X1136" s="392" t="str">
        <f t="shared" ref="X1136" si="850">CONCATENATE(C1135,"_",E1136)</f>
        <v>Zugänge_… davon Einspeisezählpunkte</v>
      </c>
    </row>
    <row r="1137" spans="1:24" x14ac:dyDescent="0.2">
      <c r="A1137" s="440"/>
      <c r="B1137" s="443"/>
      <c r="C1137" s="446"/>
      <c r="D1137" s="445" t="s">
        <v>512</v>
      </c>
      <c r="E1137" s="189" t="s">
        <v>766</v>
      </c>
      <c r="F1137" s="237"/>
      <c r="G1137" s="237"/>
      <c r="H1137" s="237"/>
      <c r="I1137" s="237"/>
      <c r="J1137" s="237"/>
      <c r="K1137" s="237"/>
      <c r="L1137" s="237"/>
      <c r="M1137" s="237"/>
      <c r="N1137" s="237"/>
      <c r="O1137" s="237"/>
      <c r="P1137" s="237"/>
      <c r="Q1137" s="237"/>
      <c r="R1137" s="238" t="str">
        <f t="shared" si="849"/>
        <v/>
      </c>
      <c r="X1137" s="392" t="str">
        <f t="shared" ref="X1137" si="851">CONCATENATE(C1135,"_",E1137)</f>
        <v>Zugänge_insgesamt</v>
      </c>
    </row>
    <row r="1138" spans="1:24" x14ac:dyDescent="0.2">
      <c r="A1138" s="440"/>
      <c r="B1138" s="443"/>
      <c r="C1138" s="447"/>
      <c r="D1138" s="449"/>
      <c r="E1138" s="389" t="s">
        <v>767</v>
      </c>
      <c r="F1138" s="237"/>
      <c r="G1138" s="237"/>
      <c r="H1138" s="237"/>
      <c r="I1138" s="237"/>
      <c r="J1138" s="237"/>
      <c r="K1138" s="237"/>
      <c r="L1138" s="237"/>
      <c r="M1138" s="237"/>
      <c r="N1138" s="237"/>
      <c r="O1138" s="237"/>
      <c r="P1138" s="237"/>
      <c r="Q1138" s="237"/>
      <c r="R1138" s="238" t="str">
        <f t="shared" si="849"/>
        <v/>
      </c>
      <c r="X1138" s="392" t="str">
        <f t="shared" ref="X1138" si="852">CONCATENATE(C1135,"_",E1138)</f>
        <v>Zugänge_… davon Einspeisezählpunkte</v>
      </c>
    </row>
    <row r="1139" spans="1:24" x14ac:dyDescent="0.2">
      <c r="A1139" s="440"/>
      <c r="B1139" s="443"/>
      <c r="C1139" s="445" t="s">
        <v>765</v>
      </c>
      <c r="D1139" s="445" t="s">
        <v>282</v>
      </c>
      <c r="E1139" s="189" t="s">
        <v>766</v>
      </c>
      <c r="F1139" s="237"/>
      <c r="G1139" s="237"/>
      <c r="H1139" s="237"/>
      <c r="I1139" s="237"/>
      <c r="J1139" s="237"/>
      <c r="K1139" s="237"/>
      <c r="L1139" s="237"/>
      <c r="M1139" s="237"/>
      <c r="N1139" s="237"/>
      <c r="O1139" s="237"/>
      <c r="P1139" s="237"/>
      <c r="Q1139" s="237"/>
      <c r="R1139" s="238" t="str">
        <f t="shared" si="849"/>
        <v/>
      </c>
      <c r="X1139" s="392" t="str">
        <f t="shared" ref="X1139" si="853">CONCATENATE(C1139,"_",E1139)</f>
        <v>Abgänge_insgesamt</v>
      </c>
    </row>
    <row r="1140" spans="1:24" x14ac:dyDescent="0.2">
      <c r="A1140" s="440"/>
      <c r="B1140" s="443"/>
      <c r="C1140" s="446"/>
      <c r="D1140" s="448"/>
      <c r="E1140" s="389" t="s">
        <v>767</v>
      </c>
      <c r="F1140" s="237"/>
      <c r="G1140" s="237"/>
      <c r="H1140" s="237"/>
      <c r="I1140" s="237"/>
      <c r="J1140" s="237"/>
      <c r="K1140" s="237"/>
      <c r="L1140" s="237"/>
      <c r="M1140" s="237"/>
      <c r="N1140" s="237"/>
      <c r="O1140" s="237"/>
      <c r="P1140" s="237"/>
      <c r="Q1140" s="237"/>
      <c r="R1140" s="238" t="str">
        <f t="shared" si="849"/>
        <v/>
      </c>
      <c r="X1140" s="392" t="str">
        <f t="shared" ref="X1140" si="854">CONCATENATE(C1139,"_",E1140)</f>
        <v>Abgänge_… davon Einspeisezählpunkte</v>
      </c>
    </row>
    <row r="1141" spans="1:24" x14ac:dyDescent="0.2">
      <c r="A1141" s="440"/>
      <c r="B1141" s="443"/>
      <c r="C1141" s="446"/>
      <c r="D1141" s="445" t="s">
        <v>512</v>
      </c>
      <c r="E1141" s="189" t="s">
        <v>766</v>
      </c>
      <c r="F1141" s="235"/>
      <c r="G1141" s="235"/>
      <c r="H1141" s="235"/>
      <c r="I1141" s="235"/>
      <c r="J1141" s="235"/>
      <c r="K1141" s="235"/>
      <c r="L1141" s="235"/>
      <c r="M1141" s="235"/>
      <c r="N1141" s="235"/>
      <c r="O1141" s="235"/>
      <c r="P1141" s="235"/>
      <c r="Q1141" s="235"/>
      <c r="R1141" s="236" t="str">
        <f t="shared" si="849"/>
        <v/>
      </c>
      <c r="X1141" s="392" t="str">
        <f t="shared" ref="X1141" si="855">CONCATENATE(C1139,"_",E1141)</f>
        <v>Abgänge_insgesamt</v>
      </c>
    </row>
    <row r="1142" spans="1:24" x14ac:dyDescent="0.2">
      <c r="A1142" s="441"/>
      <c r="B1142" s="444"/>
      <c r="C1142" s="448"/>
      <c r="D1142" s="450"/>
      <c r="E1142" s="191" t="s">
        <v>767</v>
      </c>
      <c r="F1142" s="233"/>
      <c r="G1142" s="233"/>
      <c r="H1142" s="233"/>
      <c r="I1142" s="233"/>
      <c r="J1142" s="233"/>
      <c r="K1142" s="233"/>
      <c r="L1142" s="233"/>
      <c r="M1142" s="233"/>
      <c r="N1142" s="233"/>
      <c r="O1142" s="233"/>
      <c r="P1142" s="233"/>
      <c r="Q1142" s="233"/>
      <c r="R1142" s="230" t="str">
        <f t="shared" si="849"/>
        <v/>
      </c>
      <c r="X1142" s="392" t="str">
        <f t="shared" ref="X1142" si="856">CONCATENATE(C1139,"_",E1142)</f>
        <v>Abgänge_… davon Einspeisezählpunkte</v>
      </c>
    </row>
    <row r="1143" spans="1:24" x14ac:dyDescent="0.2">
      <c r="A1143" s="439"/>
      <c r="B1143" s="442" t="str">
        <f>IF(A1143&lt;&gt;"",IFERROR(VLOOKUP(A1143,L!$J$11:$K$260,2,FALSE),"Eingabeart wurde geändert"),"")</f>
        <v/>
      </c>
      <c r="C1143" s="445" t="s">
        <v>764</v>
      </c>
      <c r="D1143" s="445" t="s">
        <v>282</v>
      </c>
      <c r="E1143" s="189" t="s">
        <v>766</v>
      </c>
      <c r="F1143" s="232"/>
      <c r="G1143" s="232"/>
      <c r="H1143" s="232"/>
      <c r="I1143" s="232"/>
      <c r="J1143" s="232"/>
      <c r="K1143" s="232"/>
      <c r="L1143" s="232"/>
      <c r="M1143" s="232"/>
      <c r="N1143" s="232"/>
      <c r="O1143" s="232"/>
      <c r="P1143" s="232"/>
      <c r="Q1143" s="232"/>
      <c r="R1143" s="190" t="str">
        <f>IF(SUM(F1143:Q1143)&gt;0,SUM(F1143:Q1143),"")</f>
        <v/>
      </c>
      <c r="X1143" s="392" t="str">
        <f t="shared" ref="X1143" si="857">CONCATENATE(C1143,"_",E1143)</f>
        <v>Zugänge_insgesamt</v>
      </c>
    </row>
    <row r="1144" spans="1:24" x14ac:dyDescent="0.2">
      <c r="A1144" s="440"/>
      <c r="B1144" s="443"/>
      <c r="C1144" s="446"/>
      <c r="D1144" s="448"/>
      <c r="E1144" s="389" t="s">
        <v>767</v>
      </c>
      <c r="F1144" s="237"/>
      <c r="G1144" s="237"/>
      <c r="H1144" s="237"/>
      <c r="I1144" s="237"/>
      <c r="J1144" s="237"/>
      <c r="K1144" s="237"/>
      <c r="L1144" s="237"/>
      <c r="M1144" s="237"/>
      <c r="N1144" s="237"/>
      <c r="O1144" s="237"/>
      <c r="P1144" s="237"/>
      <c r="Q1144" s="237"/>
      <c r="R1144" s="238" t="str">
        <f t="shared" ref="R1144:R1150" si="858">IF(SUM(F1144:Q1144)&gt;0,SUM(F1144:Q1144),"")</f>
        <v/>
      </c>
      <c r="X1144" s="392" t="str">
        <f t="shared" ref="X1144" si="859">CONCATENATE(C1143,"_",E1144)</f>
        <v>Zugänge_… davon Einspeisezählpunkte</v>
      </c>
    </row>
    <row r="1145" spans="1:24" x14ac:dyDescent="0.2">
      <c r="A1145" s="440"/>
      <c r="B1145" s="443"/>
      <c r="C1145" s="446"/>
      <c r="D1145" s="445" t="s">
        <v>512</v>
      </c>
      <c r="E1145" s="189" t="s">
        <v>766</v>
      </c>
      <c r="F1145" s="237"/>
      <c r="G1145" s="237"/>
      <c r="H1145" s="237"/>
      <c r="I1145" s="237"/>
      <c r="J1145" s="237"/>
      <c r="K1145" s="237"/>
      <c r="L1145" s="237"/>
      <c r="M1145" s="237"/>
      <c r="N1145" s="237"/>
      <c r="O1145" s="237"/>
      <c r="P1145" s="237"/>
      <c r="Q1145" s="237"/>
      <c r="R1145" s="238" t="str">
        <f t="shared" si="858"/>
        <v/>
      </c>
      <c r="X1145" s="392" t="str">
        <f t="shared" ref="X1145" si="860">CONCATENATE(C1143,"_",E1145)</f>
        <v>Zugänge_insgesamt</v>
      </c>
    </row>
    <row r="1146" spans="1:24" x14ac:dyDescent="0.2">
      <c r="A1146" s="440"/>
      <c r="B1146" s="443"/>
      <c r="C1146" s="447"/>
      <c r="D1146" s="449"/>
      <c r="E1146" s="389" t="s">
        <v>767</v>
      </c>
      <c r="F1146" s="237"/>
      <c r="G1146" s="237"/>
      <c r="H1146" s="237"/>
      <c r="I1146" s="237"/>
      <c r="J1146" s="237"/>
      <c r="K1146" s="237"/>
      <c r="L1146" s="237"/>
      <c r="M1146" s="237"/>
      <c r="N1146" s="237"/>
      <c r="O1146" s="237"/>
      <c r="P1146" s="237"/>
      <c r="Q1146" s="237"/>
      <c r="R1146" s="238" t="str">
        <f t="shared" si="858"/>
        <v/>
      </c>
      <c r="X1146" s="392" t="str">
        <f t="shared" ref="X1146" si="861">CONCATENATE(C1143,"_",E1146)</f>
        <v>Zugänge_… davon Einspeisezählpunkte</v>
      </c>
    </row>
    <row r="1147" spans="1:24" x14ac:dyDescent="0.2">
      <c r="A1147" s="440"/>
      <c r="B1147" s="443"/>
      <c r="C1147" s="445" t="s">
        <v>765</v>
      </c>
      <c r="D1147" s="445" t="s">
        <v>282</v>
      </c>
      <c r="E1147" s="189" t="s">
        <v>766</v>
      </c>
      <c r="F1147" s="237"/>
      <c r="G1147" s="237"/>
      <c r="H1147" s="237"/>
      <c r="I1147" s="237"/>
      <c r="J1147" s="237"/>
      <c r="K1147" s="237"/>
      <c r="L1147" s="237"/>
      <c r="M1147" s="237"/>
      <c r="N1147" s="237"/>
      <c r="O1147" s="237"/>
      <c r="P1147" s="237"/>
      <c r="Q1147" s="237"/>
      <c r="R1147" s="238" t="str">
        <f t="shared" si="858"/>
        <v/>
      </c>
      <c r="X1147" s="392" t="str">
        <f t="shared" ref="X1147" si="862">CONCATENATE(C1147,"_",E1147)</f>
        <v>Abgänge_insgesamt</v>
      </c>
    </row>
    <row r="1148" spans="1:24" x14ac:dyDescent="0.2">
      <c r="A1148" s="440"/>
      <c r="B1148" s="443"/>
      <c r="C1148" s="446"/>
      <c r="D1148" s="448"/>
      <c r="E1148" s="389" t="s">
        <v>767</v>
      </c>
      <c r="F1148" s="237"/>
      <c r="G1148" s="237"/>
      <c r="H1148" s="237"/>
      <c r="I1148" s="237"/>
      <c r="J1148" s="237"/>
      <c r="K1148" s="237"/>
      <c r="L1148" s="237"/>
      <c r="M1148" s="237"/>
      <c r="N1148" s="237"/>
      <c r="O1148" s="237"/>
      <c r="P1148" s="237"/>
      <c r="Q1148" s="237"/>
      <c r="R1148" s="238" t="str">
        <f t="shared" si="858"/>
        <v/>
      </c>
      <c r="X1148" s="392" t="str">
        <f t="shared" ref="X1148" si="863">CONCATENATE(C1147,"_",E1148)</f>
        <v>Abgänge_… davon Einspeisezählpunkte</v>
      </c>
    </row>
    <row r="1149" spans="1:24" x14ac:dyDescent="0.2">
      <c r="A1149" s="440"/>
      <c r="B1149" s="443"/>
      <c r="C1149" s="446"/>
      <c r="D1149" s="445" t="s">
        <v>512</v>
      </c>
      <c r="E1149" s="189" t="s">
        <v>766</v>
      </c>
      <c r="F1149" s="235"/>
      <c r="G1149" s="235"/>
      <c r="H1149" s="235"/>
      <c r="I1149" s="235"/>
      <c r="J1149" s="235"/>
      <c r="K1149" s="235"/>
      <c r="L1149" s="235"/>
      <c r="M1149" s="235"/>
      <c r="N1149" s="235"/>
      <c r="O1149" s="235"/>
      <c r="P1149" s="235"/>
      <c r="Q1149" s="235"/>
      <c r="R1149" s="236" t="str">
        <f t="shared" si="858"/>
        <v/>
      </c>
      <c r="X1149" s="392" t="str">
        <f t="shared" ref="X1149" si="864">CONCATENATE(C1147,"_",E1149)</f>
        <v>Abgänge_insgesamt</v>
      </c>
    </row>
    <row r="1150" spans="1:24" x14ac:dyDescent="0.2">
      <c r="A1150" s="441"/>
      <c r="B1150" s="444"/>
      <c r="C1150" s="448"/>
      <c r="D1150" s="450"/>
      <c r="E1150" s="191" t="s">
        <v>767</v>
      </c>
      <c r="F1150" s="233"/>
      <c r="G1150" s="233"/>
      <c r="H1150" s="233"/>
      <c r="I1150" s="233"/>
      <c r="J1150" s="233"/>
      <c r="K1150" s="233"/>
      <c r="L1150" s="233"/>
      <c r="M1150" s="233"/>
      <c r="N1150" s="233"/>
      <c r="O1150" s="233"/>
      <c r="P1150" s="233"/>
      <c r="Q1150" s="233"/>
      <c r="R1150" s="230" t="str">
        <f t="shared" si="858"/>
        <v/>
      </c>
      <c r="X1150" s="392" t="str">
        <f t="shared" ref="X1150" si="865">CONCATENATE(C1147,"_",E1150)</f>
        <v>Abgänge_… davon Einspeisezählpunkte</v>
      </c>
    </row>
    <row r="1151" spans="1:24" x14ac:dyDescent="0.2">
      <c r="A1151" s="439"/>
      <c r="B1151" s="442" t="str">
        <f>IF(A1151&lt;&gt;"",IFERROR(VLOOKUP(A1151,L!$J$11:$K$260,2,FALSE),"Eingabeart wurde geändert"),"")</f>
        <v/>
      </c>
      <c r="C1151" s="445" t="s">
        <v>764</v>
      </c>
      <c r="D1151" s="445" t="s">
        <v>282</v>
      </c>
      <c r="E1151" s="189" t="s">
        <v>766</v>
      </c>
      <c r="F1151" s="232"/>
      <c r="G1151" s="232"/>
      <c r="H1151" s="232"/>
      <c r="I1151" s="232"/>
      <c r="J1151" s="232"/>
      <c r="K1151" s="232"/>
      <c r="L1151" s="232"/>
      <c r="M1151" s="232"/>
      <c r="N1151" s="232"/>
      <c r="O1151" s="232"/>
      <c r="P1151" s="232"/>
      <c r="Q1151" s="232"/>
      <c r="R1151" s="190" t="str">
        <f>IF(SUM(F1151:Q1151)&gt;0,SUM(F1151:Q1151),"")</f>
        <v/>
      </c>
      <c r="X1151" s="392" t="str">
        <f t="shared" ref="X1151" si="866">CONCATENATE(C1151,"_",E1151)</f>
        <v>Zugänge_insgesamt</v>
      </c>
    </row>
    <row r="1152" spans="1:24" x14ac:dyDescent="0.2">
      <c r="A1152" s="440"/>
      <c r="B1152" s="443"/>
      <c r="C1152" s="446"/>
      <c r="D1152" s="448"/>
      <c r="E1152" s="389" t="s">
        <v>767</v>
      </c>
      <c r="F1152" s="237"/>
      <c r="G1152" s="237"/>
      <c r="H1152" s="237"/>
      <c r="I1152" s="237"/>
      <c r="J1152" s="237"/>
      <c r="K1152" s="237"/>
      <c r="L1152" s="237"/>
      <c r="M1152" s="237"/>
      <c r="N1152" s="237"/>
      <c r="O1152" s="237"/>
      <c r="P1152" s="237"/>
      <c r="Q1152" s="237"/>
      <c r="R1152" s="238" t="str">
        <f t="shared" ref="R1152:R1158" si="867">IF(SUM(F1152:Q1152)&gt;0,SUM(F1152:Q1152),"")</f>
        <v/>
      </c>
      <c r="X1152" s="392" t="str">
        <f t="shared" ref="X1152" si="868">CONCATENATE(C1151,"_",E1152)</f>
        <v>Zugänge_… davon Einspeisezählpunkte</v>
      </c>
    </row>
    <row r="1153" spans="1:24" x14ac:dyDescent="0.2">
      <c r="A1153" s="440"/>
      <c r="B1153" s="443"/>
      <c r="C1153" s="446"/>
      <c r="D1153" s="445" t="s">
        <v>512</v>
      </c>
      <c r="E1153" s="189" t="s">
        <v>766</v>
      </c>
      <c r="F1153" s="237"/>
      <c r="G1153" s="237"/>
      <c r="H1153" s="237"/>
      <c r="I1153" s="237"/>
      <c r="J1153" s="237"/>
      <c r="K1153" s="237"/>
      <c r="L1153" s="237"/>
      <c r="M1153" s="237"/>
      <c r="N1153" s="237"/>
      <c r="O1153" s="237"/>
      <c r="P1153" s="237"/>
      <c r="Q1153" s="237"/>
      <c r="R1153" s="238" t="str">
        <f t="shared" si="867"/>
        <v/>
      </c>
      <c r="X1153" s="392" t="str">
        <f t="shared" ref="X1153" si="869">CONCATENATE(C1151,"_",E1153)</f>
        <v>Zugänge_insgesamt</v>
      </c>
    </row>
    <row r="1154" spans="1:24" x14ac:dyDescent="0.2">
      <c r="A1154" s="440"/>
      <c r="B1154" s="443"/>
      <c r="C1154" s="447"/>
      <c r="D1154" s="449"/>
      <c r="E1154" s="389" t="s">
        <v>767</v>
      </c>
      <c r="F1154" s="237"/>
      <c r="G1154" s="237"/>
      <c r="H1154" s="237"/>
      <c r="I1154" s="237"/>
      <c r="J1154" s="237"/>
      <c r="K1154" s="237"/>
      <c r="L1154" s="237"/>
      <c r="M1154" s="237"/>
      <c r="N1154" s="237"/>
      <c r="O1154" s="237"/>
      <c r="P1154" s="237"/>
      <c r="Q1154" s="237"/>
      <c r="R1154" s="238" t="str">
        <f t="shared" si="867"/>
        <v/>
      </c>
      <c r="X1154" s="392" t="str">
        <f t="shared" ref="X1154" si="870">CONCATENATE(C1151,"_",E1154)</f>
        <v>Zugänge_… davon Einspeisezählpunkte</v>
      </c>
    </row>
    <row r="1155" spans="1:24" x14ac:dyDescent="0.2">
      <c r="A1155" s="440"/>
      <c r="B1155" s="443"/>
      <c r="C1155" s="445" t="s">
        <v>765</v>
      </c>
      <c r="D1155" s="445" t="s">
        <v>282</v>
      </c>
      <c r="E1155" s="189" t="s">
        <v>766</v>
      </c>
      <c r="F1155" s="237"/>
      <c r="G1155" s="237"/>
      <c r="H1155" s="237"/>
      <c r="I1155" s="237"/>
      <c r="J1155" s="237"/>
      <c r="K1155" s="237"/>
      <c r="L1155" s="237"/>
      <c r="M1155" s="237"/>
      <c r="N1155" s="237"/>
      <c r="O1155" s="237"/>
      <c r="P1155" s="237"/>
      <c r="Q1155" s="237"/>
      <c r="R1155" s="238" t="str">
        <f t="shared" si="867"/>
        <v/>
      </c>
      <c r="X1155" s="392" t="str">
        <f t="shared" ref="X1155" si="871">CONCATENATE(C1155,"_",E1155)</f>
        <v>Abgänge_insgesamt</v>
      </c>
    </row>
    <row r="1156" spans="1:24" x14ac:dyDescent="0.2">
      <c r="A1156" s="440"/>
      <c r="B1156" s="443"/>
      <c r="C1156" s="446"/>
      <c r="D1156" s="448"/>
      <c r="E1156" s="389" t="s">
        <v>767</v>
      </c>
      <c r="F1156" s="237"/>
      <c r="G1156" s="237"/>
      <c r="H1156" s="237"/>
      <c r="I1156" s="237"/>
      <c r="J1156" s="237"/>
      <c r="K1156" s="237"/>
      <c r="L1156" s="237"/>
      <c r="M1156" s="237"/>
      <c r="N1156" s="237"/>
      <c r="O1156" s="237"/>
      <c r="P1156" s="237"/>
      <c r="Q1156" s="237"/>
      <c r="R1156" s="238" t="str">
        <f t="shared" si="867"/>
        <v/>
      </c>
      <c r="X1156" s="392" t="str">
        <f t="shared" ref="X1156" si="872">CONCATENATE(C1155,"_",E1156)</f>
        <v>Abgänge_… davon Einspeisezählpunkte</v>
      </c>
    </row>
    <row r="1157" spans="1:24" x14ac:dyDescent="0.2">
      <c r="A1157" s="440"/>
      <c r="B1157" s="443"/>
      <c r="C1157" s="446"/>
      <c r="D1157" s="445" t="s">
        <v>512</v>
      </c>
      <c r="E1157" s="189" t="s">
        <v>766</v>
      </c>
      <c r="F1157" s="235"/>
      <c r="G1157" s="235"/>
      <c r="H1157" s="235"/>
      <c r="I1157" s="235"/>
      <c r="J1157" s="235"/>
      <c r="K1157" s="235"/>
      <c r="L1157" s="235"/>
      <c r="M1157" s="235"/>
      <c r="N1157" s="235"/>
      <c r="O1157" s="235"/>
      <c r="P1157" s="235"/>
      <c r="Q1157" s="235"/>
      <c r="R1157" s="236" t="str">
        <f t="shared" si="867"/>
        <v/>
      </c>
      <c r="X1157" s="392" t="str">
        <f t="shared" ref="X1157" si="873">CONCATENATE(C1155,"_",E1157)</f>
        <v>Abgänge_insgesamt</v>
      </c>
    </row>
    <row r="1158" spans="1:24" x14ac:dyDescent="0.2">
      <c r="A1158" s="441"/>
      <c r="B1158" s="444"/>
      <c r="C1158" s="448"/>
      <c r="D1158" s="450"/>
      <c r="E1158" s="191" t="s">
        <v>767</v>
      </c>
      <c r="F1158" s="233"/>
      <c r="G1158" s="233"/>
      <c r="H1158" s="233"/>
      <c r="I1158" s="233"/>
      <c r="J1158" s="233"/>
      <c r="K1158" s="233"/>
      <c r="L1158" s="233"/>
      <c r="M1158" s="233"/>
      <c r="N1158" s="233"/>
      <c r="O1158" s="233"/>
      <c r="P1158" s="233"/>
      <c r="Q1158" s="233"/>
      <c r="R1158" s="230" t="str">
        <f t="shared" si="867"/>
        <v/>
      </c>
      <c r="X1158" s="392" t="str">
        <f t="shared" ref="X1158" si="874">CONCATENATE(C1155,"_",E1158)</f>
        <v>Abgänge_… davon Einspeisezählpunkte</v>
      </c>
    </row>
    <row r="1159" spans="1:24" x14ac:dyDescent="0.2">
      <c r="A1159" s="439"/>
      <c r="B1159" s="442" t="str">
        <f>IF(A1159&lt;&gt;"",IFERROR(VLOOKUP(A1159,L!$J$11:$K$260,2,FALSE),"Eingabeart wurde geändert"),"")</f>
        <v/>
      </c>
      <c r="C1159" s="445" t="s">
        <v>764</v>
      </c>
      <c r="D1159" s="445" t="s">
        <v>282</v>
      </c>
      <c r="E1159" s="189" t="s">
        <v>766</v>
      </c>
      <c r="F1159" s="232"/>
      <c r="G1159" s="232"/>
      <c r="H1159" s="232"/>
      <c r="I1159" s="232"/>
      <c r="J1159" s="232"/>
      <c r="K1159" s="232"/>
      <c r="L1159" s="232"/>
      <c r="M1159" s="232"/>
      <c r="N1159" s="232"/>
      <c r="O1159" s="232"/>
      <c r="P1159" s="232"/>
      <c r="Q1159" s="232"/>
      <c r="R1159" s="190" t="str">
        <f>IF(SUM(F1159:Q1159)&gt;0,SUM(F1159:Q1159),"")</f>
        <v/>
      </c>
      <c r="X1159" s="392" t="str">
        <f t="shared" ref="X1159" si="875">CONCATENATE(C1159,"_",E1159)</f>
        <v>Zugänge_insgesamt</v>
      </c>
    </row>
    <row r="1160" spans="1:24" x14ac:dyDescent="0.2">
      <c r="A1160" s="440"/>
      <c r="B1160" s="443"/>
      <c r="C1160" s="446"/>
      <c r="D1160" s="448"/>
      <c r="E1160" s="389" t="s">
        <v>767</v>
      </c>
      <c r="F1160" s="237"/>
      <c r="G1160" s="237"/>
      <c r="H1160" s="237"/>
      <c r="I1160" s="237"/>
      <c r="J1160" s="237"/>
      <c r="K1160" s="237"/>
      <c r="L1160" s="237"/>
      <c r="M1160" s="237"/>
      <c r="N1160" s="237"/>
      <c r="O1160" s="237"/>
      <c r="P1160" s="237"/>
      <c r="Q1160" s="237"/>
      <c r="R1160" s="238" t="str">
        <f t="shared" ref="R1160:R1166" si="876">IF(SUM(F1160:Q1160)&gt;0,SUM(F1160:Q1160),"")</f>
        <v/>
      </c>
      <c r="X1160" s="392" t="str">
        <f t="shared" ref="X1160" si="877">CONCATENATE(C1159,"_",E1160)</f>
        <v>Zugänge_… davon Einspeisezählpunkte</v>
      </c>
    </row>
    <row r="1161" spans="1:24" x14ac:dyDescent="0.2">
      <c r="A1161" s="440"/>
      <c r="B1161" s="443"/>
      <c r="C1161" s="446"/>
      <c r="D1161" s="445" t="s">
        <v>512</v>
      </c>
      <c r="E1161" s="189" t="s">
        <v>766</v>
      </c>
      <c r="F1161" s="237"/>
      <c r="G1161" s="237"/>
      <c r="H1161" s="237"/>
      <c r="I1161" s="237"/>
      <c r="J1161" s="237"/>
      <c r="K1161" s="237"/>
      <c r="L1161" s="237"/>
      <c r="M1161" s="237"/>
      <c r="N1161" s="237"/>
      <c r="O1161" s="237"/>
      <c r="P1161" s="237"/>
      <c r="Q1161" s="237"/>
      <c r="R1161" s="238" t="str">
        <f t="shared" si="876"/>
        <v/>
      </c>
      <c r="X1161" s="392" t="str">
        <f t="shared" ref="X1161" si="878">CONCATENATE(C1159,"_",E1161)</f>
        <v>Zugänge_insgesamt</v>
      </c>
    </row>
    <row r="1162" spans="1:24" x14ac:dyDescent="0.2">
      <c r="A1162" s="440"/>
      <c r="B1162" s="443"/>
      <c r="C1162" s="447"/>
      <c r="D1162" s="449"/>
      <c r="E1162" s="389" t="s">
        <v>767</v>
      </c>
      <c r="F1162" s="237"/>
      <c r="G1162" s="237"/>
      <c r="H1162" s="237"/>
      <c r="I1162" s="237"/>
      <c r="J1162" s="237"/>
      <c r="K1162" s="237"/>
      <c r="L1162" s="237"/>
      <c r="M1162" s="237"/>
      <c r="N1162" s="237"/>
      <c r="O1162" s="237"/>
      <c r="P1162" s="237"/>
      <c r="Q1162" s="237"/>
      <c r="R1162" s="238" t="str">
        <f t="shared" si="876"/>
        <v/>
      </c>
      <c r="X1162" s="392" t="str">
        <f t="shared" ref="X1162" si="879">CONCATENATE(C1159,"_",E1162)</f>
        <v>Zugänge_… davon Einspeisezählpunkte</v>
      </c>
    </row>
    <row r="1163" spans="1:24" x14ac:dyDescent="0.2">
      <c r="A1163" s="440"/>
      <c r="B1163" s="443"/>
      <c r="C1163" s="445" t="s">
        <v>765</v>
      </c>
      <c r="D1163" s="445" t="s">
        <v>282</v>
      </c>
      <c r="E1163" s="189" t="s">
        <v>766</v>
      </c>
      <c r="F1163" s="237"/>
      <c r="G1163" s="237"/>
      <c r="H1163" s="237"/>
      <c r="I1163" s="237"/>
      <c r="J1163" s="237"/>
      <c r="K1163" s="237"/>
      <c r="L1163" s="237"/>
      <c r="M1163" s="237"/>
      <c r="N1163" s="237"/>
      <c r="O1163" s="237"/>
      <c r="P1163" s="237"/>
      <c r="Q1163" s="237"/>
      <c r="R1163" s="238" t="str">
        <f t="shared" si="876"/>
        <v/>
      </c>
      <c r="X1163" s="392" t="str">
        <f t="shared" ref="X1163" si="880">CONCATENATE(C1163,"_",E1163)</f>
        <v>Abgänge_insgesamt</v>
      </c>
    </row>
    <row r="1164" spans="1:24" x14ac:dyDescent="0.2">
      <c r="A1164" s="440"/>
      <c r="B1164" s="443"/>
      <c r="C1164" s="446"/>
      <c r="D1164" s="448"/>
      <c r="E1164" s="389" t="s">
        <v>767</v>
      </c>
      <c r="F1164" s="237"/>
      <c r="G1164" s="237"/>
      <c r="H1164" s="237"/>
      <c r="I1164" s="237"/>
      <c r="J1164" s="237"/>
      <c r="K1164" s="237"/>
      <c r="L1164" s="237"/>
      <c r="M1164" s="237"/>
      <c r="N1164" s="237"/>
      <c r="O1164" s="237"/>
      <c r="P1164" s="237"/>
      <c r="Q1164" s="237"/>
      <c r="R1164" s="238" t="str">
        <f t="shared" si="876"/>
        <v/>
      </c>
      <c r="X1164" s="392" t="str">
        <f t="shared" ref="X1164" si="881">CONCATENATE(C1163,"_",E1164)</f>
        <v>Abgänge_… davon Einspeisezählpunkte</v>
      </c>
    </row>
    <row r="1165" spans="1:24" x14ac:dyDescent="0.2">
      <c r="A1165" s="440"/>
      <c r="B1165" s="443"/>
      <c r="C1165" s="446"/>
      <c r="D1165" s="445" t="s">
        <v>512</v>
      </c>
      <c r="E1165" s="189" t="s">
        <v>766</v>
      </c>
      <c r="F1165" s="235"/>
      <c r="G1165" s="235"/>
      <c r="H1165" s="235"/>
      <c r="I1165" s="235"/>
      <c r="J1165" s="235"/>
      <c r="K1165" s="235"/>
      <c r="L1165" s="235"/>
      <c r="M1165" s="235"/>
      <c r="N1165" s="235"/>
      <c r="O1165" s="235"/>
      <c r="P1165" s="235"/>
      <c r="Q1165" s="235"/>
      <c r="R1165" s="236" t="str">
        <f t="shared" si="876"/>
        <v/>
      </c>
      <c r="X1165" s="392" t="str">
        <f t="shared" ref="X1165" si="882">CONCATENATE(C1163,"_",E1165)</f>
        <v>Abgänge_insgesamt</v>
      </c>
    </row>
    <row r="1166" spans="1:24" x14ac:dyDescent="0.2">
      <c r="A1166" s="441"/>
      <c r="B1166" s="444"/>
      <c r="C1166" s="448"/>
      <c r="D1166" s="450"/>
      <c r="E1166" s="191" t="s">
        <v>767</v>
      </c>
      <c r="F1166" s="233"/>
      <c r="G1166" s="233"/>
      <c r="H1166" s="233"/>
      <c r="I1166" s="233"/>
      <c r="J1166" s="233"/>
      <c r="K1166" s="233"/>
      <c r="L1166" s="233"/>
      <c r="M1166" s="233"/>
      <c r="N1166" s="233"/>
      <c r="O1166" s="233"/>
      <c r="P1166" s="233"/>
      <c r="Q1166" s="233"/>
      <c r="R1166" s="230" t="str">
        <f t="shared" si="876"/>
        <v/>
      </c>
      <c r="X1166" s="392" t="str">
        <f t="shared" ref="X1166" si="883">CONCATENATE(C1163,"_",E1166)</f>
        <v>Abgänge_… davon Einspeisezählpunkte</v>
      </c>
    </row>
    <row r="1167" spans="1:24" x14ac:dyDescent="0.2">
      <c r="A1167" s="439"/>
      <c r="B1167" s="442" t="str">
        <f>IF(A1167&lt;&gt;"",IFERROR(VLOOKUP(A1167,L!$J$11:$K$260,2,FALSE),"Eingabeart wurde geändert"),"")</f>
        <v/>
      </c>
      <c r="C1167" s="445" t="s">
        <v>764</v>
      </c>
      <c r="D1167" s="445" t="s">
        <v>282</v>
      </c>
      <c r="E1167" s="189" t="s">
        <v>766</v>
      </c>
      <c r="F1167" s="232"/>
      <c r="G1167" s="232"/>
      <c r="H1167" s="232"/>
      <c r="I1167" s="232"/>
      <c r="J1167" s="232"/>
      <c r="K1167" s="232"/>
      <c r="L1167" s="232"/>
      <c r="M1167" s="232"/>
      <c r="N1167" s="232"/>
      <c r="O1167" s="232"/>
      <c r="P1167" s="232"/>
      <c r="Q1167" s="232"/>
      <c r="R1167" s="190" t="str">
        <f>IF(SUM(F1167:Q1167)&gt;0,SUM(F1167:Q1167),"")</f>
        <v/>
      </c>
      <c r="X1167" s="392" t="str">
        <f t="shared" ref="X1167" si="884">CONCATENATE(C1167,"_",E1167)</f>
        <v>Zugänge_insgesamt</v>
      </c>
    </row>
    <row r="1168" spans="1:24" x14ac:dyDescent="0.2">
      <c r="A1168" s="440"/>
      <c r="B1168" s="443"/>
      <c r="C1168" s="446"/>
      <c r="D1168" s="448"/>
      <c r="E1168" s="389" t="s">
        <v>767</v>
      </c>
      <c r="F1168" s="237"/>
      <c r="G1168" s="237"/>
      <c r="H1168" s="237"/>
      <c r="I1168" s="237"/>
      <c r="J1168" s="237"/>
      <c r="K1168" s="237"/>
      <c r="L1168" s="237"/>
      <c r="M1168" s="237"/>
      <c r="N1168" s="237"/>
      <c r="O1168" s="237"/>
      <c r="P1168" s="237"/>
      <c r="Q1168" s="237"/>
      <c r="R1168" s="238" t="str">
        <f t="shared" ref="R1168:R1174" si="885">IF(SUM(F1168:Q1168)&gt;0,SUM(F1168:Q1168),"")</f>
        <v/>
      </c>
      <c r="X1168" s="392" t="str">
        <f t="shared" ref="X1168" si="886">CONCATENATE(C1167,"_",E1168)</f>
        <v>Zugänge_… davon Einspeisezählpunkte</v>
      </c>
    </row>
    <row r="1169" spans="1:24" x14ac:dyDescent="0.2">
      <c r="A1169" s="440"/>
      <c r="B1169" s="443"/>
      <c r="C1169" s="446"/>
      <c r="D1169" s="445" t="s">
        <v>512</v>
      </c>
      <c r="E1169" s="189" t="s">
        <v>766</v>
      </c>
      <c r="F1169" s="237"/>
      <c r="G1169" s="237"/>
      <c r="H1169" s="237"/>
      <c r="I1169" s="237"/>
      <c r="J1169" s="237"/>
      <c r="K1169" s="237"/>
      <c r="L1169" s="237"/>
      <c r="M1169" s="237"/>
      <c r="N1169" s="237"/>
      <c r="O1169" s="237"/>
      <c r="P1169" s="237"/>
      <c r="Q1169" s="237"/>
      <c r="R1169" s="238" t="str">
        <f t="shared" si="885"/>
        <v/>
      </c>
      <c r="X1169" s="392" t="str">
        <f t="shared" ref="X1169" si="887">CONCATENATE(C1167,"_",E1169)</f>
        <v>Zugänge_insgesamt</v>
      </c>
    </row>
    <row r="1170" spans="1:24" x14ac:dyDescent="0.2">
      <c r="A1170" s="440"/>
      <c r="B1170" s="443"/>
      <c r="C1170" s="447"/>
      <c r="D1170" s="449"/>
      <c r="E1170" s="389" t="s">
        <v>767</v>
      </c>
      <c r="F1170" s="237"/>
      <c r="G1170" s="237"/>
      <c r="H1170" s="237"/>
      <c r="I1170" s="237"/>
      <c r="J1170" s="237"/>
      <c r="K1170" s="237"/>
      <c r="L1170" s="237"/>
      <c r="M1170" s="237"/>
      <c r="N1170" s="237"/>
      <c r="O1170" s="237"/>
      <c r="P1170" s="237"/>
      <c r="Q1170" s="237"/>
      <c r="R1170" s="238" t="str">
        <f t="shared" si="885"/>
        <v/>
      </c>
      <c r="X1170" s="392" t="str">
        <f t="shared" ref="X1170" si="888">CONCATENATE(C1167,"_",E1170)</f>
        <v>Zugänge_… davon Einspeisezählpunkte</v>
      </c>
    </row>
    <row r="1171" spans="1:24" x14ac:dyDescent="0.2">
      <c r="A1171" s="440"/>
      <c r="B1171" s="443"/>
      <c r="C1171" s="445" t="s">
        <v>765</v>
      </c>
      <c r="D1171" s="445" t="s">
        <v>282</v>
      </c>
      <c r="E1171" s="189" t="s">
        <v>766</v>
      </c>
      <c r="F1171" s="237"/>
      <c r="G1171" s="237"/>
      <c r="H1171" s="237"/>
      <c r="I1171" s="237"/>
      <c r="J1171" s="237"/>
      <c r="K1171" s="237"/>
      <c r="L1171" s="237"/>
      <c r="M1171" s="237"/>
      <c r="N1171" s="237"/>
      <c r="O1171" s="237"/>
      <c r="P1171" s="237"/>
      <c r="Q1171" s="237"/>
      <c r="R1171" s="238" t="str">
        <f t="shared" si="885"/>
        <v/>
      </c>
      <c r="X1171" s="392" t="str">
        <f t="shared" ref="X1171" si="889">CONCATENATE(C1171,"_",E1171)</f>
        <v>Abgänge_insgesamt</v>
      </c>
    </row>
    <row r="1172" spans="1:24" x14ac:dyDescent="0.2">
      <c r="A1172" s="440"/>
      <c r="B1172" s="443"/>
      <c r="C1172" s="446"/>
      <c r="D1172" s="448"/>
      <c r="E1172" s="389" t="s">
        <v>767</v>
      </c>
      <c r="F1172" s="237"/>
      <c r="G1172" s="237"/>
      <c r="H1172" s="237"/>
      <c r="I1172" s="237"/>
      <c r="J1172" s="237"/>
      <c r="K1172" s="237"/>
      <c r="L1172" s="237"/>
      <c r="M1172" s="237"/>
      <c r="N1172" s="237"/>
      <c r="O1172" s="237"/>
      <c r="P1172" s="237"/>
      <c r="Q1172" s="237"/>
      <c r="R1172" s="238" t="str">
        <f t="shared" si="885"/>
        <v/>
      </c>
      <c r="X1172" s="392" t="str">
        <f t="shared" ref="X1172" si="890">CONCATENATE(C1171,"_",E1172)</f>
        <v>Abgänge_… davon Einspeisezählpunkte</v>
      </c>
    </row>
    <row r="1173" spans="1:24" x14ac:dyDescent="0.2">
      <c r="A1173" s="440"/>
      <c r="B1173" s="443"/>
      <c r="C1173" s="446"/>
      <c r="D1173" s="445" t="s">
        <v>512</v>
      </c>
      <c r="E1173" s="189" t="s">
        <v>766</v>
      </c>
      <c r="F1173" s="235"/>
      <c r="G1173" s="235"/>
      <c r="H1173" s="235"/>
      <c r="I1173" s="235"/>
      <c r="J1173" s="235"/>
      <c r="K1173" s="235"/>
      <c r="L1173" s="235"/>
      <c r="M1173" s="235"/>
      <c r="N1173" s="235"/>
      <c r="O1173" s="235"/>
      <c r="P1173" s="235"/>
      <c r="Q1173" s="235"/>
      <c r="R1173" s="236" t="str">
        <f t="shared" si="885"/>
        <v/>
      </c>
      <c r="X1173" s="392" t="str">
        <f t="shared" ref="X1173" si="891">CONCATENATE(C1171,"_",E1173)</f>
        <v>Abgänge_insgesamt</v>
      </c>
    </row>
    <row r="1174" spans="1:24" x14ac:dyDescent="0.2">
      <c r="A1174" s="441"/>
      <c r="B1174" s="444"/>
      <c r="C1174" s="448"/>
      <c r="D1174" s="450"/>
      <c r="E1174" s="191" t="s">
        <v>767</v>
      </c>
      <c r="F1174" s="233"/>
      <c r="G1174" s="233"/>
      <c r="H1174" s="233"/>
      <c r="I1174" s="233"/>
      <c r="J1174" s="233"/>
      <c r="K1174" s="233"/>
      <c r="L1174" s="233"/>
      <c r="M1174" s="233"/>
      <c r="N1174" s="233"/>
      <c r="O1174" s="233"/>
      <c r="P1174" s="233"/>
      <c r="Q1174" s="233"/>
      <c r="R1174" s="230" t="str">
        <f t="shared" si="885"/>
        <v/>
      </c>
      <c r="X1174" s="392" t="str">
        <f t="shared" ref="X1174" si="892">CONCATENATE(C1171,"_",E1174)</f>
        <v>Abgänge_… davon Einspeisezählpunkte</v>
      </c>
    </row>
    <row r="1175" spans="1:24" x14ac:dyDescent="0.2">
      <c r="A1175" s="439"/>
      <c r="B1175" s="442" t="str">
        <f>IF(A1175&lt;&gt;"",IFERROR(VLOOKUP(A1175,L!$J$11:$K$260,2,FALSE),"Eingabeart wurde geändert"),"")</f>
        <v/>
      </c>
      <c r="C1175" s="445" t="s">
        <v>764</v>
      </c>
      <c r="D1175" s="445" t="s">
        <v>282</v>
      </c>
      <c r="E1175" s="189" t="s">
        <v>766</v>
      </c>
      <c r="F1175" s="232"/>
      <c r="G1175" s="232"/>
      <c r="H1175" s="232"/>
      <c r="I1175" s="232"/>
      <c r="J1175" s="232"/>
      <c r="K1175" s="232"/>
      <c r="L1175" s="232"/>
      <c r="M1175" s="232"/>
      <c r="N1175" s="232"/>
      <c r="O1175" s="232"/>
      <c r="P1175" s="232"/>
      <c r="Q1175" s="232"/>
      <c r="R1175" s="190" t="str">
        <f>IF(SUM(F1175:Q1175)&gt;0,SUM(F1175:Q1175),"")</f>
        <v/>
      </c>
      <c r="X1175" s="392" t="str">
        <f t="shared" ref="X1175" si="893">CONCATENATE(C1175,"_",E1175)</f>
        <v>Zugänge_insgesamt</v>
      </c>
    </row>
    <row r="1176" spans="1:24" x14ac:dyDescent="0.2">
      <c r="A1176" s="440"/>
      <c r="B1176" s="443"/>
      <c r="C1176" s="446"/>
      <c r="D1176" s="448"/>
      <c r="E1176" s="389" t="s">
        <v>767</v>
      </c>
      <c r="F1176" s="237"/>
      <c r="G1176" s="237"/>
      <c r="H1176" s="237"/>
      <c r="I1176" s="237"/>
      <c r="J1176" s="237"/>
      <c r="K1176" s="237"/>
      <c r="L1176" s="237"/>
      <c r="M1176" s="237"/>
      <c r="N1176" s="237"/>
      <c r="O1176" s="237"/>
      <c r="P1176" s="237"/>
      <c r="Q1176" s="237"/>
      <c r="R1176" s="238" t="str">
        <f t="shared" ref="R1176:R1182" si="894">IF(SUM(F1176:Q1176)&gt;0,SUM(F1176:Q1176),"")</f>
        <v/>
      </c>
      <c r="X1176" s="392" t="str">
        <f t="shared" ref="X1176" si="895">CONCATENATE(C1175,"_",E1176)</f>
        <v>Zugänge_… davon Einspeisezählpunkte</v>
      </c>
    </row>
    <row r="1177" spans="1:24" x14ac:dyDescent="0.2">
      <c r="A1177" s="440"/>
      <c r="B1177" s="443"/>
      <c r="C1177" s="446"/>
      <c r="D1177" s="445" t="s">
        <v>512</v>
      </c>
      <c r="E1177" s="189" t="s">
        <v>766</v>
      </c>
      <c r="F1177" s="237"/>
      <c r="G1177" s="237"/>
      <c r="H1177" s="237"/>
      <c r="I1177" s="237"/>
      <c r="J1177" s="237"/>
      <c r="K1177" s="237"/>
      <c r="L1177" s="237"/>
      <c r="M1177" s="237"/>
      <c r="N1177" s="237"/>
      <c r="O1177" s="237"/>
      <c r="P1177" s="237"/>
      <c r="Q1177" s="237"/>
      <c r="R1177" s="238" t="str">
        <f t="shared" si="894"/>
        <v/>
      </c>
      <c r="X1177" s="392" t="str">
        <f t="shared" ref="X1177" si="896">CONCATENATE(C1175,"_",E1177)</f>
        <v>Zugänge_insgesamt</v>
      </c>
    </row>
    <row r="1178" spans="1:24" x14ac:dyDescent="0.2">
      <c r="A1178" s="440"/>
      <c r="B1178" s="443"/>
      <c r="C1178" s="447"/>
      <c r="D1178" s="449"/>
      <c r="E1178" s="389" t="s">
        <v>767</v>
      </c>
      <c r="F1178" s="237"/>
      <c r="G1178" s="237"/>
      <c r="H1178" s="237"/>
      <c r="I1178" s="237"/>
      <c r="J1178" s="237"/>
      <c r="K1178" s="237"/>
      <c r="L1178" s="237"/>
      <c r="M1178" s="237"/>
      <c r="N1178" s="237"/>
      <c r="O1178" s="237"/>
      <c r="P1178" s="237"/>
      <c r="Q1178" s="237"/>
      <c r="R1178" s="238" t="str">
        <f t="shared" si="894"/>
        <v/>
      </c>
      <c r="X1178" s="392" t="str">
        <f t="shared" ref="X1178" si="897">CONCATENATE(C1175,"_",E1178)</f>
        <v>Zugänge_… davon Einspeisezählpunkte</v>
      </c>
    </row>
    <row r="1179" spans="1:24" x14ac:dyDescent="0.2">
      <c r="A1179" s="440"/>
      <c r="B1179" s="443"/>
      <c r="C1179" s="445" t="s">
        <v>765</v>
      </c>
      <c r="D1179" s="445" t="s">
        <v>282</v>
      </c>
      <c r="E1179" s="189" t="s">
        <v>766</v>
      </c>
      <c r="F1179" s="237"/>
      <c r="G1179" s="237"/>
      <c r="H1179" s="237"/>
      <c r="I1179" s="237"/>
      <c r="J1179" s="237"/>
      <c r="K1179" s="237"/>
      <c r="L1179" s="237"/>
      <c r="M1179" s="237"/>
      <c r="N1179" s="237"/>
      <c r="O1179" s="237"/>
      <c r="P1179" s="237"/>
      <c r="Q1179" s="237"/>
      <c r="R1179" s="238" t="str">
        <f t="shared" si="894"/>
        <v/>
      </c>
      <c r="X1179" s="392" t="str">
        <f t="shared" ref="X1179" si="898">CONCATENATE(C1179,"_",E1179)</f>
        <v>Abgänge_insgesamt</v>
      </c>
    </row>
    <row r="1180" spans="1:24" x14ac:dyDescent="0.2">
      <c r="A1180" s="440"/>
      <c r="B1180" s="443"/>
      <c r="C1180" s="446"/>
      <c r="D1180" s="448"/>
      <c r="E1180" s="389" t="s">
        <v>767</v>
      </c>
      <c r="F1180" s="237"/>
      <c r="G1180" s="237"/>
      <c r="H1180" s="237"/>
      <c r="I1180" s="237"/>
      <c r="J1180" s="237"/>
      <c r="K1180" s="237"/>
      <c r="L1180" s="237"/>
      <c r="M1180" s="237"/>
      <c r="N1180" s="237"/>
      <c r="O1180" s="237"/>
      <c r="P1180" s="237"/>
      <c r="Q1180" s="237"/>
      <c r="R1180" s="238" t="str">
        <f t="shared" si="894"/>
        <v/>
      </c>
      <c r="X1180" s="392" t="str">
        <f t="shared" ref="X1180" si="899">CONCATENATE(C1179,"_",E1180)</f>
        <v>Abgänge_… davon Einspeisezählpunkte</v>
      </c>
    </row>
    <row r="1181" spans="1:24" x14ac:dyDescent="0.2">
      <c r="A1181" s="440"/>
      <c r="B1181" s="443"/>
      <c r="C1181" s="446"/>
      <c r="D1181" s="445" t="s">
        <v>512</v>
      </c>
      <c r="E1181" s="189" t="s">
        <v>766</v>
      </c>
      <c r="F1181" s="235"/>
      <c r="G1181" s="235"/>
      <c r="H1181" s="235"/>
      <c r="I1181" s="235"/>
      <c r="J1181" s="235"/>
      <c r="K1181" s="235"/>
      <c r="L1181" s="235"/>
      <c r="M1181" s="235"/>
      <c r="N1181" s="235"/>
      <c r="O1181" s="235"/>
      <c r="P1181" s="235"/>
      <c r="Q1181" s="235"/>
      <c r="R1181" s="236" t="str">
        <f t="shared" si="894"/>
        <v/>
      </c>
      <c r="X1181" s="392" t="str">
        <f t="shared" ref="X1181" si="900">CONCATENATE(C1179,"_",E1181)</f>
        <v>Abgänge_insgesamt</v>
      </c>
    </row>
    <row r="1182" spans="1:24" x14ac:dyDescent="0.2">
      <c r="A1182" s="441"/>
      <c r="B1182" s="444"/>
      <c r="C1182" s="448"/>
      <c r="D1182" s="450"/>
      <c r="E1182" s="191" t="s">
        <v>767</v>
      </c>
      <c r="F1182" s="233"/>
      <c r="G1182" s="233"/>
      <c r="H1182" s="233"/>
      <c r="I1182" s="233"/>
      <c r="J1182" s="233"/>
      <c r="K1182" s="233"/>
      <c r="L1182" s="233"/>
      <c r="M1182" s="233"/>
      <c r="N1182" s="233"/>
      <c r="O1182" s="233"/>
      <c r="P1182" s="233"/>
      <c r="Q1182" s="233"/>
      <c r="R1182" s="230" t="str">
        <f t="shared" si="894"/>
        <v/>
      </c>
      <c r="X1182" s="392" t="str">
        <f t="shared" ref="X1182" si="901">CONCATENATE(C1179,"_",E1182)</f>
        <v>Abgänge_… davon Einspeisezählpunkte</v>
      </c>
    </row>
    <row r="1183" spans="1:24" x14ac:dyDescent="0.2">
      <c r="A1183" s="439"/>
      <c r="B1183" s="442" t="str">
        <f>IF(A1183&lt;&gt;"",IFERROR(VLOOKUP(A1183,L!$J$11:$K$260,2,FALSE),"Eingabeart wurde geändert"),"")</f>
        <v/>
      </c>
      <c r="C1183" s="445" t="s">
        <v>764</v>
      </c>
      <c r="D1183" s="445" t="s">
        <v>282</v>
      </c>
      <c r="E1183" s="189" t="s">
        <v>766</v>
      </c>
      <c r="F1183" s="232"/>
      <c r="G1183" s="232"/>
      <c r="H1183" s="232"/>
      <c r="I1183" s="232"/>
      <c r="J1183" s="232"/>
      <c r="K1183" s="232"/>
      <c r="L1183" s="232"/>
      <c r="M1183" s="232"/>
      <c r="N1183" s="232"/>
      <c r="O1183" s="232"/>
      <c r="P1183" s="232"/>
      <c r="Q1183" s="232"/>
      <c r="R1183" s="190" t="str">
        <f>IF(SUM(F1183:Q1183)&gt;0,SUM(F1183:Q1183),"")</f>
        <v/>
      </c>
      <c r="X1183" s="392" t="str">
        <f t="shared" ref="X1183" si="902">CONCATENATE(C1183,"_",E1183)</f>
        <v>Zugänge_insgesamt</v>
      </c>
    </row>
    <row r="1184" spans="1:24" x14ac:dyDescent="0.2">
      <c r="A1184" s="440"/>
      <c r="B1184" s="443"/>
      <c r="C1184" s="446"/>
      <c r="D1184" s="448"/>
      <c r="E1184" s="389" t="s">
        <v>767</v>
      </c>
      <c r="F1184" s="237"/>
      <c r="G1184" s="237"/>
      <c r="H1184" s="237"/>
      <c r="I1184" s="237"/>
      <c r="J1184" s="237"/>
      <c r="K1184" s="237"/>
      <c r="L1184" s="237"/>
      <c r="M1184" s="237"/>
      <c r="N1184" s="237"/>
      <c r="O1184" s="237"/>
      <c r="P1184" s="237"/>
      <c r="Q1184" s="237"/>
      <c r="R1184" s="238" t="str">
        <f t="shared" ref="R1184:R1190" si="903">IF(SUM(F1184:Q1184)&gt;0,SUM(F1184:Q1184),"")</f>
        <v/>
      </c>
      <c r="X1184" s="392" t="str">
        <f t="shared" ref="X1184" si="904">CONCATENATE(C1183,"_",E1184)</f>
        <v>Zugänge_… davon Einspeisezählpunkte</v>
      </c>
    </row>
    <row r="1185" spans="1:24" x14ac:dyDescent="0.2">
      <c r="A1185" s="440"/>
      <c r="B1185" s="443"/>
      <c r="C1185" s="446"/>
      <c r="D1185" s="445" t="s">
        <v>512</v>
      </c>
      <c r="E1185" s="189" t="s">
        <v>766</v>
      </c>
      <c r="F1185" s="237"/>
      <c r="G1185" s="237"/>
      <c r="H1185" s="237"/>
      <c r="I1185" s="237"/>
      <c r="J1185" s="237"/>
      <c r="K1185" s="237"/>
      <c r="L1185" s="237"/>
      <c r="M1185" s="237"/>
      <c r="N1185" s="237"/>
      <c r="O1185" s="237"/>
      <c r="P1185" s="237"/>
      <c r="Q1185" s="237"/>
      <c r="R1185" s="238" t="str">
        <f t="shared" si="903"/>
        <v/>
      </c>
      <c r="X1185" s="392" t="str">
        <f t="shared" ref="X1185" si="905">CONCATENATE(C1183,"_",E1185)</f>
        <v>Zugänge_insgesamt</v>
      </c>
    </row>
    <row r="1186" spans="1:24" x14ac:dyDescent="0.2">
      <c r="A1186" s="440"/>
      <c r="B1186" s="443"/>
      <c r="C1186" s="447"/>
      <c r="D1186" s="449"/>
      <c r="E1186" s="389" t="s">
        <v>767</v>
      </c>
      <c r="F1186" s="237"/>
      <c r="G1186" s="237"/>
      <c r="H1186" s="237"/>
      <c r="I1186" s="237"/>
      <c r="J1186" s="237"/>
      <c r="K1186" s="237"/>
      <c r="L1186" s="237"/>
      <c r="M1186" s="237"/>
      <c r="N1186" s="237"/>
      <c r="O1186" s="237"/>
      <c r="P1186" s="237"/>
      <c r="Q1186" s="237"/>
      <c r="R1186" s="238" t="str">
        <f t="shared" si="903"/>
        <v/>
      </c>
      <c r="X1186" s="392" t="str">
        <f t="shared" ref="X1186" si="906">CONCATENATE(C1183,"_",E1186)</f>
        <v>Zugänge_… davon Einspeisezählpunkte</v>
      </c>
    </row>
    <row r="1187" spans="1:24" x14ac:dyDescent="0.2">
      <c r="A1187" s="440"/>
      <c r="B1187" s="443"/>
      <c r="C1187" s="445" t="s">
        <v>765</v>
      </c>
      <c r="D1187" s="445" t="s">
        <v>282</v>
      </c>
      <c r="E1187" s="189" t="s">
        <v>766</v>
      </c>
      <c r="F1187" s="237"/>
      <c r="G1187" s="237"/>
      <c r="H1187" s="237"/>
      <c r="I1187" s="237"/>
      <c r="J1187" s="237"/>
      <c r="K1187" s="237"/>
      <c r="L1187" s="237"/>
      <c r="M1187" s="237"/>
      <c r="N1187" s="237"/>
      <c r="O1187" s="237"/>
      <c r="P1187" s="237"/>
      <c r="Q1187" s="237"/>
      <c r="R1187" s="238" t="str">
        <f t="shared" si="903"/>
        <v/>
      </c>
      <c r="X1187" s="392" t="str">
        <f t="shared" ref="X1187" si="907">CONCATENATE(C1187,"_",E1187)</f>
        <v>Abgänge_insgesamt</v>
      </c>
    </row>
    <row r="1188" spans="1:24" x14ac:dyDescent="0.2">
      <c r="A1188" s="440"/>
      <c r="B1188" s="443"/>
      <c r="C1188" s="446"/>
      <c r="D1188" s="448"/>
      <c r="E1188" s="389" t="s">
        <v>767</v>
      </c>
      <c r="F1188" s="237"/>
      <c r="G1188" s="237"/>
      <c r="H1188" s="237"/>
      <c r="I1188" s="237"/>
      <c r="J1188" s="237"/>
      <c r="K1188" s="237"/>
      <c r="L1188" s="237"/>
      <c r="M1188" s="237"/>
      <c r="N1188" s="237"/>
      <c r="O1188" s="237"/>
      <c r="P1188" s="237"/>
      <c r="Q1188" s="237"/>
      <c r="R1188" s="238" t="str">
        <f t="shared" si="903"/>
        <v/>
      </c>
      <c r="X1188" s="392" t="str">
        <f t="shared" ref="X1188" si="908">CONCATENATE(C1187,"_",E1188)</f>
        <v>Abgänge_… davon Einspeisezählpunkte</v>
      </c>
    </row>
    <row r="1189" spans="1:24" x14ac:dyDescent="0.2">
      <c r="A1189" s="440"/>
      <c r="B1189" s="443"/>
      <c r="C1189" s="446"/>
      <c r="D1189" s="445" t="s">
        <v>512</v>
      </c>
      <c r="E1189" s="189" t="s">
        <v>766</v>
      </c>
      <c r="F1189" s="235"/>
      <c r="G1189" s="235"/>
      <c r="H1189" s="235"/>
      <c r="I1189" s="235"/>
      <c r="J1189" s="235"/>
      <c r="K1189" s="235"/>
      <c r="L1189" s="235"/>
      <c r="M1189" s="235"/>
      <c r="N1189" s="235"/>
      <c r="O1189" s="235"/>
      <c r="P1189" s="235"/>
      <c r="Q1189" s="235"/>
      <c r="R1189" s="236" t="str">
        <f t="shared" si="903"/>
        <v/>
      </c>
      <c r="X1189" s="392" t="str">
        <f t="shared" ref="X1189" si="909">CONCATENATE(C1187,"_",E1189)</f>
        <v>Abgänge_insgesamt</v>
      </c>
    </row>
    <row r="1190" spans="1:24" x14ac:dyDescent="0.2">
      <c r="A1190" s="441"/>
      <c r="B1190" s="444"/>
      <c r="C1190" s="448"/>
      <c r="D1190" s="450"/>
      <c r="E1190" s="191" t="s">
        <v>767</v>
      </c>
      <c r="F1190" s="233"/>
      <c r="G1190" s="233"/>
      <c r="H1190" s="233"/>
      <c r="I1190" s="233"/>
      <c r="J1190" s="233"/>
      <c r="K1190" s="233"/>
      <c r="L1190" s="233"/>
      <c r="M1190" s="233"/>
      <c r="N1190" s="233"/>
      <c r="O1190" s="233"/>
      <c r="P1190" s="233"/>
      <c r="Q1190" s="233"/>
      <c r="R1190" s="230" t="str">
        <f t="shared" si="903"/>
        <v/>
      </c>
      <c r="X1190" s="392" t="str">
        <f t="shared" ref="X1190" si="910">CONCATENATE(C1187,"_",E1190)</f>
        <v>Abgänge_… davon Einspeisezählpunkte</v>
      </c>
    </row>
    <row r="1191" spans="1:24" x14ac:dyDescent="0.2">
      <c r="A1191" s="439"/>
      <c r="B1191" s="442" t="str">
        <f>IF(A1191&lt;&gt;"",IFERROR(VLOOKUP(A1191,L!$J$11:$K$260,2,FALSE),"Eingabeart wurde geändert"),"")</f>
        <v/>
      </c>
      <c r="C1191" s="445" t="s">
        <v>764</v>
      </c>
      <c r="D1191" s="445" t="s">
        <v>282</v>
      </c>
      <c r="E1191" s="189" t="s">
        <v>766</v>
      </c>
      <c r="F1191" s="232"/>
      <c r="G1191" s="232"/>
      <c r="H1191" s="232"/>
      <c r="I1191" s="232"/>
      <c r="J1191" s="232"/>
      <c r="K1191" s="232"/>
      <c r="L1191" s="232"/>
      <c r="M1191" s="232"/>
      <c r="N1191" s="232"/>
      <c r="O1191" s="232"/>
      <c r="P1191" s="232"/>
      <c r="Q1191" s="232"/>
      <c r="R1191" s="190" t="str">
        <f>IF(SUM(F1191:Q1191)&gt;0,SUM(F1191:Q1191),"")</f>
        <v/>
      </c>
      <c r="X1191" s="392" t="str">
        <f t="shared" ref="X1191" si="911">CONCATENATE(C1191,"_",E1191)</f>
        <v>Zugänge_insgesamt</v>
      </c>
    </row>
    <row r="1192" spans="1:24" x14ac:dyDescent="0.2">
      <c r="A1192" s="440"/>
      <c r="B1192" s="443"/>
      <c r="C1192" s="446"/>
      <c r="D1192" s="448"/>
      <c r="E1192" s="389" t="s">
        <v>767</v>
      </c>
      <c r="F1192" s="237"/>
      <c r="G1192" s="237"/>
      <c r="H1192" s="237"/>
      <c r="I1192" s="237"/>
      <c r="J1192" s="237"/>
      <c r="K1192" s="237"/>
      <c r="L1192" s="237"/>
      <c r="M1192" s="237"/>
      <c r="N1192" s="237"/>
      <c r="O1192" s="237"/>
      <c r="P1192" s="237"/>
      <c r="Q1192" s="237"/>
      <c r="R1192" s="238" t="str">
        <f t="shared" ref="R1192:R1198" si="912">IF(SUM(F1192:Q1192)&gt;0,SUM(F1192:Q1192),"")</f>
        <v/>
      </c>
      <c r="X1192" s="392" t="str">
        <f t="shared" ref="X1192" si="913">CONCATENATE(C1191,"_",E1192)</f>
        <v>Zugänge_… davon Einspeisezählpunkte</v>
      </c>
    </row>
    <row r="1193" spans="1:24" x14ac:dyDescent="0.2">
      <c r="A1193" s="440"/>
      <c r="B1193" s="443"/>
      <c r="C1193" s="446"/>
      <c r="D1193" s="445" t="s">
        <v>512</v>
      </c>
      <c r="E1193" s="189" t="s">
        <v>766</v>
      </c>
      <c r="F1193" s="237"/>
      <c r="G1193" s="237"/>
      <c r="H1193" s="237"/>
      <c r="I1193" s="237"/>
      <c r="J1193" s="237"/>
      <c r="K1193" s="237"/>
      <c r="L1193" s="237"/>
      <c r="M1193" s="237"/>
      <c r="N1193" s="237"/>
      <c r="O1193" s="237"/>
      <c r="P1193" s="237"/>
      <c r="Q1193" s="237"/>
      <c r="R1193" s="238" t="str">
        <f t="shared" si="912"/>
        <v/>
      </c>
      <c r="X1193" s="392" t="str">
        <f t="shared" ref="X1193" si="914">CONCATENATE(C1191,"_",E1193)</f>
        <v>Zugänge_insgesamt</v>
      </c>
    </row>
    <row r="1194" spans="1:24" x14ac:dyDescent="0.2">
      <c r="A1194" s="440"/>
      <c r="B1194" s="443"/>
      <c r="C1194" s="447"/>
      <c r="D1194" s="449"/>
      <c r="E1194" s="389" t="s">
        <v>767</v>
      </c>
      <c r="F1194" s="237"/>
      <c r="G1194" s="237"/>
      <c r="H1194" s="237"/>
      <c r="I1194" s="237"/>
      <c r="J1194" s="237"/>
      <c r="K1194" s="237"/>
      <c r="L1194" s="237"/>
      <c r="M1194" s="237"/>
      <c r="N1194" s="237"/>
      <c r="O1194" s="237"/>
      <c r="P1194" s="237"/>
      <c r="Q1194" s="237"/>
      <c r="R1194" s="238" t="str">
        <f t="shared" si="912"/>
        <v/>
      </c>
      <c r="X1194" s="392" t="str">
        <f t="shared" ref="X1194" si="915">CONCATENATE(C1191,"_",E1194)</f>
        <v>Zugänge_… davon Einspeisezählpunkte</v>
      </c>
    </row>
    <row r="1195" spans="1:24" x14ac:dyDescent="0.2">
      <c r="A1195" s="440"/>
      <c r="B1195" s="443"/>
      <c r="C1195" s="445" t="s">
        <v>765</v>
      </c>
      <c r="D1195" s="445" t="s">
        <v>282</v>
      </c>
      <c r="E1195" s="189" t="s">
        <v>766</v>
      </c>
      <c r="F1195" s="237"/>
      <c r="G1195" s="237"/>
      <c r="H1195" s="237"/>
      <c r="I1195" s="237"/>
      <c r="J1195" s="237"/>
      <c r="K1195" s="237"/>
      <c r="L1195" s="237"/>
      <c r="M1195" s="237"/>
      <c r="N1195" s="237"/>
      <c r="O1195" s="237"/>
      <c r="P1195" s="237"/>
      <c r="Q1195" s="237"/>
      <c r="R1195" s="238" t="str">
        <f t="shared" si="912"/>
        <v/>
      </c>
      <c r="X1195" s="392" t="str">
        <f t="shared" ref="X1195" si="916">CONCATENATE(C1195,"_",E1195)</f>
        <v>Abgänge_insgesamt</v>
      </c>
    </row>
    <row r="1196" spans="1:24" x14ac:dyDescent="0.2">
      <c r="A1196" s="440"/>
      <c r="B1196" s="443"/>
      <c r="C1196" s="446"/>
      <c r="D1196" s="448"/>
      <c r="E1196" s="389" t="s">
        <v>767</v>
      </c>
      <c r="F1196" s="237"/>
      <c r="G1196" s="237"/>
      <c r="H1196" s="237"/>
      <c r="I1196" s="237"/>
      <c r="J1196" s="237"/>
      <c r="K1196" s="237"/>
      <c r="L1196" s="237"/>
      <c r="M1196" s="237"/>
      <c r="N1196" s="237"/>
      <c r="O1196" s="237"/>
      <c r="P1196" s="237"/>
      <c r="Q1196" s="237"/>
      <c r="R1196" s="238" t="str">
        <f t="shared" si="912"/>
        <v/>
      </c>
      <c r="X1196" s="392" t="str">
        <f t="shared" ref="X1196" si="917">CONCATENATE(C1195,"_",E1196)</f>
        <v>Abgänge_… davon Einspeisezählpunkte</v>
      </c>
    </row>
    <row r="1197" spans="1:24" x14ac:dyDescent="0.2">
      <c r="A1197" s="440"/>
      <c r="B1197" s="443"/>
      <c r="C1197" s="446"/>
      <c r="D1197" s="445" t="s">
        <v>512</v>
      </c>
      <c r="E1197" s="189" t="s">
        <v>766</v>
      </c>
      <c r="F1197" s="235"/>
      <c r="G1197" s="235"/>
      <c r="H1197" s="235"/>
      <c r="I1197" s="235"/>
      <c r="J1197" s="235"/>
      <c r="K1197" s="235"/>
      <c r="L1197" s="235"/>
      <c r="M1197" s="235"/>
      <c r="N1197" s="235"/>
      <c r="O1197" s="235"/>
      <c r="P1197" s="235"/>
      <c r="Q1197" s="235"/>
      <c r="R1197" s="236" t="str">
        <f t="shared" si="912"/>
        <v/>
      </c>
      <c r="X1197" s="392" t="str">
        <f t="shared" ref="X1197" si="918">CONCATENATE(C1195,"_",E1197)</f>
        <v>Abgänge_insgesamt</v>
      </c>
    </row>
    <row r="1198" spans="1:24" x14ac:dyDescent="0.2">
      <c r="A1198" s="441"/>
      <c r="B1198" s="444"/>
      <c r="C1198" s="448"/>
      <c r="D1198" s="450"/>
      <c r="E1198" s="191" t="s">
        <v>767</v>
      </c>
      <c r="F1198" s="233"/>
      <c r="G1198" s="233"/>
      <c r="H1198" s="233"/>
      <c r="I1198" s="233"/>
      <c r="J1198" s="233"/>
      <c r="K1198" s="233"/>
      <c r="L1198" s="233"/>
      <c r="M1198" s="233"/>
      <c r="N1198" s="233"/>
      <c r="O1198" s="233"/>
      <c r="P1198" s="233"/>
      <c r="Q1198" s="233"/>
      <c r="R1198" s="230" t="str">
        <f t="shared" si="912"/>
        <v/>
      </c>
      <c r="X1198" s="392" t="str">
        <f t="shared" ref="X1198" si="919">CONCATENATE(C1195,"_",E1198)</f>
        <v>Abgänge_… davon Einspeisezählpunkte</v>
      </c>
    </row>
    <row r="1199" spans="1:24" x14ac:dyDescent="0.2">
      <c r="A1199" s="439"/>
      <c r="B1199" s="442" t="str">
        <f>IF(A1199&lt;&gt;"",IFERROR(VLOOKUP(A1199,L!$J$11:$K$260,2,FALSE),"Eingabeart wurde geändert"),"")</f>
        <v/>
      </c>
      <c r="C1199" s="445" t="s">
        <v>764</v>
      </c>
      <c r="D1199" s="445" t="s">
        <v>282</v>
      </c>
      <c r="E1199" s="189" t="s">
        <v>766</v>
      </c>
      <c r="F1199" s="232"/>
      <c r="G1199" s="232"/>
      <c r="H1199" s="232"/>
      <c r="I1199" s="232"/>
      <c r="J1199" s="232"/>
      <c r="K1199" s="232"/>
      <c r="L1199" s="232"/>
      <c r="M1199" s="232"/>
      <c r="N1199" s="232"/>
      <c r="O1199" s="232"/>
      <c r="P1199" s="232"/>
      <c r="Q1199" s="232"/>
      <c r="R1199" s="190" t="str">
        <f>IF(SUM(F1199:Q1199)&gt;0,SUM(F1199:Q1199),"")</f>
        <v/>
      </c>
      <c r="X1199" s="392" t="str">
        <f t="shared" ref="X1199" si="920">CONCATENATE(C1199,"_",E1199)</f>
        <v>Zugänge_insgesamt</v>
      </c>
    </row>
    <row r="1200" spans="1:24" x14ac:dyDescent="0.2">
      <c r="A1200" s="440"/>
      <c r="B1200" s="443"/>
      <c r="C1200" s="446"/>
      <c r="D1200" s="448"/>
      <c r="E1200" s="389" t="s">
        <v>767</v>
      </c>
      <c r="F1200" s="237"/>
      <c r="G1200" s="237"/>
      <c r="H1200" s="237"/>
      <c r="I1200" s="237"/>
      <c r="J1200" s="237"/>
      <c r="K1200" s="237"/>
      <c r="L1200" s="237"/>
      <c r="M1200" s="237"/>
      <c r="N1200" s="237"/>
      <c r="O1200" s="237"/>
      <c r="P1200" s="237"/>
      <c r="Q1200" s="237"/>
      <c r="R1200" s="238" t="str">
        <f t="shared" ref="R1200:R1206" si="921">IF(SUM(F1200:Q1200)&gt;0,SUM(F1200:Q1200),"")</f>
        <v/>
      </c>
      <c r="X1200" s="392" t="str">
        <f t="shared" ref="X1200" si="922">CONCATENATE(C1199,"_",E1200)</f>
        <v>Zugänge_… davon Einspeisezählpunkte</v>
      </c>
    </row>
    <row r="1201" spans="1:24" x14ac:dyDescent="0.2">
      <c r="A1201" s="440"/>
      <c r="B1201" s="443"/>
      <c r="C1201" s="446"/>
      <c r="D1201" s="445" t="s">
        <v>512</v>
      </c>
      <c r="E1201" s="189" t="s">
        <v>766</v>
      </c>
      <c r="F1201" s="237"/>
      <c r="G1201" s="237"/>
      <c r="H1201" s="237"/>
      <c r="I1201" s="237"/>
      <c r="J1201" s="237"/>
      <c r="K1201" s="237"/>
      <c r="L1201" s="237"/>
      <c r="M1201" s="237"/>
      <c r="N1201" s="237"/>
      <c r="O1201" s="237"/>
      <c r="P1201" s="237"/>
      <c r="Q1201" s="237"/>
      <c r="R1201" s="238" t="str">
        <f t="shared" si="921"/>
        <v/>
      </c>
      <c r="X1201" s="392" t="str">
        <f t="shared" ref="X1201" si="923">CONCATENATE(C1199,"_",E1201)</f>
        <v>Zugänge_insgesamt</v>
      </c>
    </row>
    <row r="1202" spans="1:24" x14ac:dyDescent="0.2">
      <c r="A1202" s="440"/>
      <c r="B1202" s="443"/>
      <c r="C1202" s="447"/>
      <c r="D1202" s="449"/>
      <c r="E1202" s="389" t="s">
        <v>767</v>
      </c>
      <c r="F1202" s="237"/>
      <c r="G1202" s="237"/>
      <c r="H1202" s="237"/>
      <c r="I1202" s="237"/>
      <c r="J1202" s="237"/>
      <c r="K1202" s="237"/>
      <c r="L1202" s="237"/>
      <c r="M1202" s="237"/>
      <c r="N1202" s="237"/>
      <c r="O1202" s="237"/>
      <c r="P1202" s="237"/>
      <c r="Q1202" s="237"/>
      <c r="R1202" s="238" t="str">
        <f t="shared" si="921"/>
        <v/>
      </c>
      <c r="X1202" s="392" t="str">
        <f t="shared" ref="X1202" si="924">CONCATENATE(C1199,"_",E1202)</f>
        <v>Zugänge_… davon Einspeisezählpunkte</v>
      </c>
    </row>
    <row r="1203" spans="1:24" x14ac:dyDescent="0.2">
      <c r="A1203" s="440"/>
      <c r="B1203" s="443"/>
      <c r="C1203" s="445" t="s">
        <v>765</v>
      </c>
      <c r="D1203" s="445" t="s">
        <v>282</v>
      </c>
      <c r="E1203" s="189" t="s">
        <v>766</v>
      </c>
      <c r="F1203" s="237"/>
      <c r="G1203" s="237"/>
      <c r="H1203" s="237"/>
      <c r="I1203" s="237"/>
      <c r="J1203" s="237"/>
      <c r="K1203" s="237"/>
      <c r="L1203" s="237"/>
      <c r="M1203" s="237"/>
      <c r="N1203" s="237"/>
      <c r="O1203" s="237"/>
      <c r="P1203" s="237"/>
      <c r="Q1203" s="237"/>
      <c r="R1203" s="238" t="str">
        <f t="shared" si="921"/>
        <v/>
      </c>
      <c r="X1203" s="392" t="str">
        <f t="shared" ref="X1203" si="925">CONCATENATE(C1203,"_",E1203)</f>
        <v>Abgänge_insgesamt</v>
      </c>
    </row>
    <row r="1204" spans="1:24" x14ac:dyDescent="0.2">
      <c r="A1204" s="440"/>
      <c r="B1204" s="443"/>
      <c r="C1204" s="446"/>
      <c r="D1204" s="448"/>
      <c r="E1204" s="389" t="s">
        <v>767</v>
      </c>
      <c r="F1204" s="237"/>
      <c r="G1204" s="237"/>
      <c r="H1204" s="237"/>
      <c r="I1204" s="237"/>
      <c r="J1204" s="237"/>
      <c r="K1204" s="237"/>
      <c r="L1204" s="237"/>
      <c r="M1204" s="237"/>
      <c r="N1204" s="237"/>
      <c r="O1204" s="237"/>
      <c r="P1204" s="237"/>
      <c r="Q1204" s="237"/>
      <c r="R1204" s="238" t="str">
        <f t="shared" si="921"/>
        <v/>
      </c>
      <c r="X1204" s="392" t="str">
        <f t="shared" ref="X1204" si="926">CONCATENATE(C1203,"_",E1204)</f>
        <v>Abgänge_… davon Einspeisezählpunkte</v>
      </c>
    </row>
    <row r="1205" spans="1:24" x14ac:dyDescent="0.2">
      <c r="A1205" s="440"/>
      <c r="B1205" s="443"/>
      <c r="C1205" s="446"/>
      <c r="D1205" s="445" t="s">
        <v>512</v>
      </c>
      <c r="E1205" s="189" t="s">
        <v>766</v>
      </c>
      <c r="F1205" s="235"/>
      <c r="G1205" s="235"/>
      <c r="H1205" s="235"/>
      <c r="I1205" s="235"/>
      <c r="J1205" s="235"/>
      <c r="K1205" s="235"/>
      <c r="L1205" s="235"/>
      <c r="M1205" s="235"/>
      <c r="N1205" s="235"/>
      <c r="O1205" s="235"/>
      <c r="P1205" s="235"/>
      <c r="Q1205" s="235"/>
      <c r="R1205" s="236" t="str">
        <f t="shared" si="921"/>
        <v/>
      </c>
      <c r="X1205" s="392" t="str">
        <f t="shared" ref="X1205" si="927">CONCATENATE(C1203,"_",E1205)</f>
        <v>Abgänge_insgesamt</v>
      </c>
    </row>
    <row r="1206" spans="1:24" x14ac:dyDescent="0.2">
      <c r="A1206" s="441"/>
      <c r="B1206" s="444"/>
      <c r="C1206" s="448"/>
      <c r="D1206" s="450"/>
      <c r="E1206" s="191" t="s">
        <v>767</v>
      </c>
      <c r="F1206" s="233"/>
      <c r="G1206" s="233"/>
      <c r="H1206" s="233"/>
      <c r="I1206" s="233"/>
      <c r="J1206" s="233"/>
      <c r="K1206" s="233"/>
      <c r="L1206" s="233"/>
      <c r="M1206" s="233"/>
      <c r="N1206" s="233"/>
      <c r="O1206" s="233"/>
      <c r="P1206" s="233"/>
      <c r="Q1206" s="233"/>
      <c r="R1206" s="230" t="str">
        <f t="shared" si="921"/>
        <v/>
      </c>
      <c r="X1206" s="392" t="str">
        <f t="shared" ref="X1206" si="928">CONCATENATE(C1203,"_",E1206)</f>
        <v>Abgänge_… davon Einspeisezählpunkte</v>
      </c>
    </row>
    <row r="1207" spans="1:24" x14ac:dyDescent="0.2">
      <c r="A1207" s="439"/>
      <c r="B1207" s="442" t="str">
        <f>IF(A1207&lt;&gt;"",IFERROR(VLOOKUP(A1207,L!$J$11:$K$260,2,FALSE),"Eingabeart wurde geändert"),"")</f>
        <v/>
      </c>
      <c r="C1207" s="445" t="s">
        <v>764</v>
      </c>
      <c r="D1207" s="445" t="s">
        <v>282</v>
      </c>
      <c r="E1207" s="189" t="s">
        <v>766</v>
      </c>
      <c r="F1207" s="232"/>
      <c r="G1207" s="232"/>
      <c r="H1207" s="232"/>
      <c r="I1207" s="232"/>
      <c r="J1207" s="232"/>
      <c r="K1207" s="232"/>
      <c r="L1207" s="232"/>
      <c r="M1207" s="232"/>
      <c r="N1207" s="232"/>
      <c r="O1207" s="232"/>
      <c r="P1207" s="232"/>
      <c r="Q1207" s="232"/>
      <c r="R1207" s="190" t="str">
        <f>IF(SUM(F1207:Q1207)&gt;0,SUM(F1207:Q1207),"")</f>
        <v/>
      </c>
      <c r="X1207" s="392" t="str">
        <f t="shared" ref="X1207" si="929">CONCATENATE(C1207,"_",E1207)</f>
        <v>Zugänge_insgesamt</v>
      </c>
    </row>
    <row r="1208" spans="1:24" x14ac:dyDescent="0.2">
      <c r="A1208" s="440"/>
      <c r="B1208" s="443"/>
      <c r="C1208" s="446"/>
      <c r="D1208" s="448"/>
      <c r="E1208" s="389" t="s">
        <v>767</v>
      </c>
      <c r="F1208" s="237"/>
      <c r="G1208" s="237"/>
      <c r="H1208" s="237"/>
      <c r="I1208" s="237"/>
      <c r="J1208" s="237"/>
      <c r="K1208" s="237"/>
      <c r="L1208" s="237"/>
      <c r="M1208" s="237"/>
      <c r="N1208" s="237"/>
      <c r="O1208" s="237"/>
      <c r="P1208" s="237"/>
      <c r="Q1208" s="237"/>
      <c r="R1208" s="238" t="str">
        <f t="shared" ref="R1208:R1214" si="930">IF(SUM(F1208:Q1208)&gt;0,SUM(F1208:Q1208),"")</f>
        <v/>
      </c>
      <c r="X1208" s="392" t="str">
        <f t="shared" ref="X1208" si="931">CONCATENATE(C1207,"_",E1208)</f>
        <v>Zugänge_… davon Einspeisezählpunkte</v>
      </c>
    </row>
    <row r="1209" spans="1:24" x14ac:dyDescent="0.2">
      <c r="A1209" s="440"/>
      <c r="B1209" s="443"/>
      <c r="C1209" s="446"/>
      <c r="D1209" s="445" t="s">
        <v>512</v>
      </c>
      <c r="E1209" s="189" t="s">
        <v>766</v>
      </c>
      <c r="F1209" s="237"/>
      <c r="G1209" s="237"/>
      <c r="H1209" s="237"/>
      <c r="I1209" s="237"/>
      <c r="J1209" s="237"/>
      <c r="K1209" s="237"/>
      <c r="L1209" s="237"/>
      <c r="M1209" s="237"/>
      <c r="N1209" s="237"/>
      <c r="O1209" s="237"/>
      <c r="P1209" s="237"/>
      <c r="Q1209" s="237"/>
      <c r="R1209" s="238" t="str">
        <f t="shared" si="930"/>
        <v/>
      </c>
      <c r="X1209" s="392" t="str">
        <f t="shared" ref="X1209" si="932">CONCATENATE(C1207,"_",E1209)</f>
        <v>Zugänge_insgesamt</v>
      </c>
    </row>
    <row r="1210" spans="1:24" x14ac:dyDescent="0.2">
      <c r="A1210" s="440"/>
      <c r="B1210" s="443"/>
      <c r="C1210" s="447"/>
      <c r="D1210" s="449"/>
      <c r="E1210" s="389" t="s">
        <v>767</v>
      </c>
      <c r="F1210" s="237"/>
      <c r="G1210" s="237"/>
      <c r="H1210" s="237"/>
      <c r="I1210" s="237"/>
      <c r="J1210" s="237"/>
      <c r="K1210" s="237"/>
      <c r="L1210" s="237"/>
      <c r="M1210" s="237"/>
      <c r="N1210" s="237"/>
      <c r="O1210" s="237"/>
      <c r="P1210" s="237"/>
      <c r="Q1210" s="237"/>
      <c r="R1210" s="238" t="str">
        <f t="shared" si="930"/>
        <v/>
      </c>
      <c r="X1210" s="392" t="str">
        <f t="shared" ref="X1210" si="933">CONCATENATE(C1207,"_",E1210)</f>
        <v>Zugänge_… davon Einspeisezählpunkte</v>
      </c>
    </row>
    <row r="1211" spans="1:24" x14ac:dyDescent="0.2">
      <c r="A1211" s="440"/>
      <c r="B1211" s="443"/>
      <c r="C1211" s="445" t="s">
        <v>765</v>
      </c>
      <c r="D1211" s="445" t="s">
        <v>282</v>
      </c>
      <c r="E1211" s="189" t="s">
        <v>766</v>
      </c>
      <c r="F1211" s="237"/>
      <c r="G1211" s="237"/>
      <c r="H1211" s="237"/>
      <c r="I1211" s="237"/>
      <c r="J1211" s="237"/>
      <c r="K1211" s="237"/>
      <c r="L1211" s="237"/>
      <c r="M1211" s="237"/>
      <c r="N1211" s="237"/>
      <c r="O1211" s="237"/>
      <c r="P1211" s="237"/>
      <c r="Q1211" s="237"/>
      <c r="R1211" s="238" t="str">
        <f t="shared" si="930"/>
        <v/>
      </c>
      <c r="X1211" s="392" t="str">
        <f t="shared" ref="X1211" si="934">CONCATENATE(C1211,"_",E1211)</f>
        <v>Abgänge_insgesamt</v>
      </c>
    </row>
    <row r="1212" spans="1:24" x14ac:dyDescent="0.2">
      <c r="A1212" s="440"/>
      <c r="B1212" s="443"/>
      <c r="C1212" s="446"/>
      <c r="D1212" s="448"/>
      <c r="E1212" s="389" t="s">
        <v>767</v>
      </c>
      <c r="F1212" s="237"/>
      <c r="G1212" s="237"/>
      <c r="H1212" s="237"/>
      <c r="I1212" s="237"/>
      <c r="J1212" s="237"/>
      <c r="K1212" s="237"/>
      <c r="L1212" s="237"/>
      <c r="M1212" s="237"/>
      <c r="N1212" s="237"/>
      <c r="O1212" s="237"/>
      <c r="P1212" s="237"/>
      <c r="Q1212" s="237"/>
      <c r="R1212" s="238" t="str">
        <f t="shared" si="930"/>
        <v/>
      </c>
      <c r="X1212" s="392" t="str">
        <f t="shared" ref="X1212" si="935">CONCATENATE(C1211,"_",E1212)</f>
        <v>Abgänge_… davon Einspeisezählpunkte</v>
      </c>
    </row>
    <row r="1213" spans="1:24" x14ac:dyDescent="0.2">
      <c r="A1213" s="440"/>
      <c r="B1213" s="443"/>
      <c r="C1213" s="446"/>
      <c r="D1213" s="445" t="s">
        <v>512</v>
      </c>
      <c r="E1213" s="189" t="s">
        <v>766</v>
      </c>
      <c r="F1213" s="235"/>
      <c r="G1213" s="235"/>
      <c r="H1213" s="235"/>
      <c r="I1213" s="235"/>
      <c r="J1213" s="235"/>
      <c r="K1213" s="235"/>
      <c r="L1213" s="235"/>
      <c r="M1213" s="235"/>
      <c r="N1213" s="235"/>
      <c r="O1213" s="235"/>
      <c r="P1213" s="235"/>
      <c r="Q1213" s="235"/>
      <c r="R1213" s="236" t="str">
        <f t="shared" si="930"/>
        <v/>
      </c>
      <c r="X1213" s="392" t="str">
        <f t="shared" ref="X1213" si="936">CONCATENATE(C1211,"_",E1213)</f>
        <v>Abgänge_insgesamt</v>
      </c>
    </row>
    <row r="1214" spans="1:24" x14ac:dyDescent="0.2">
      <c r="A1214" s="441"/>
      <c r="B1214" s="444"/>
      <c r="C1214" s="448"/>
      <c r="D1214" s="450"/>
      <c r="E1214" s="191" t="s">
        <v>767</v>
      </c>
      <c r="F1214" s="233"/>
      <c r="G1214" s="233"/>
      <c r="H1214" s="233"/>
      <c r="I1214" s="233"/>
      <c r="J1214" s="233"/>
      <c r="K1214" s="233"/>
      <c r="L1214" s="233"/>
      <c r="M1214" s="233"/>
      <c r="N1214" s="233"/>
      <c r="O1214" s="233"/>
      <c r="P1214" s="233"/>
      <c r="Q1214" s="233"/>
      <c r="R1214" s="230" t="str">
        <f t="shared" si="930"/>
        <v/>
      </c>
      <c r="X1214" s="392" t="str">
        <f t="shared" ref="X1214" si="937">CONCATENATE(C1211,"_",E1214)</f>
        <v>Abgänge_… davon Einspeisezählpunkte</v>
      </c>
    </row>
    <row r="1215" spans="1:24" x14ac:dyDescent="0.2">
      <c r="A1215" s="439"/>
      <c r="B1215" s="442" t="str">
        <f>IF(A1215&lt;&gt;"",IFERROR(VLOOKUP(A1215,L!$J$11:$K$260,2,FALSE),"Eingabeart wurde geändert"),"")</f>
        <v/>
      </c>
      <c r="C1215" s="445" t="s">
        <v>764</v>
      </c>
      <c r="D1215" s="445" t="s">
        <v>282</v>
      </c>
      <c r="E1215" s="189" t="s">
        <v>766</v>
      </c>
      <c r="F1215" s="232"/>
      <c r="G1215" s="232"/>
      <c r="H1215" s="232"/>
      <c r="I1215" s="232"/>
      <c r="J1215" s="232"/>
      <c r="K1215" s="232"/>
      <c r="L1215" s="232"/>
      <c r="M1215" s="232"/>
      <c r="N1215" s="232"/>
      <c r="O1215" s="232"/>
      <c r="P1215" s="232"/>
      <c r="Q1215" s="232"/>
      <c r="R1215" s="190" t="str">
        <f>IF(SUM(F1215:Q1215)&gt;0,SUM(F1215:Q1215),"")</f>
        <v/>
      </c>
      <c r="X1215" s="392" t="str">
        <f t="shared" ref="X1215" si="938">CONCATENATE(C1215,"_",E1215)</f>
        <v>Zugänge_insgesamt</v>
      </c>
    </row>
    <row r="1216" spans="1:24" x14ac:dyDescent="0.2">
      <c r="A1216" s="440"/>
      <c r="B1216" s="443"/>
      <c r="C1216" s="446"/>
      <c r="D1216" s="448"/>
      <c r="E1216" s="389" t="s">
        <v>767</v>
      </c>
      <c r="F1216" s="237"/>
      <c r="G1216" s="237"/>
      <c r="H1216" s="237"/>
      <c r="I1216" s="237"/>
      <c r="J1216" s="237"/>
      <c r="K1216" s="237"/>
      <c r="L1216" s="237"/>
      <c r="M1216" s="237"/>
      <c r="N1216" s="237"/>
      <c r="O1216" s="237"/>
      <c r="P1216" s="237"/>
      <c r="Q1216" s="237"/>
      <c r="R1216" s="238" t="str">
        <f t="shared" ref="R1216:R1222" si="939">IF(SUM(F1216:Q1216)&gt;0,SUM(F1216:Q1216),"")</f>
        <v/>
      </c>
      <c r="X1216" s="392" t="str">
        <f t="shared" ref="X1216" si="940">CONCATENATE(C1215,"_",E1216)</f>
        <v>Zugänge_… davon Einspeisezählpunkte</v>
      </c>
    </row>
    <row r="1217" spans="1:24" x14ac:dyDescent="0.2">
      <c r="A1217" s="440"/>
      <c r="B1217" s="443"/>
      <c r="C1217" s="446"/>
      <c r="D1217" s="445" t="s">
        <v>512</v>
      </c>
      <c r="E1217" s="189" t="s">
        <v>766</v>
      </c>
      <c r="F1217" s="237"/>
      <c r="G1217" s="237"/>
      <c r="H1217" s="237"/>
      <c r="I1217" s="237"/>
      <c r="J1217" s="237"/>
      <c r="K1217" s="237"/>
      <c r="L1217" s="237"/>
      <c r="M1217" s="237"/>
      <c r="N1217" s="237"/>
      <c r="O1217" s="237"/>
      <c r="P1217" s="237"/>
      <c r="Q1217" s="237"/>
      <c r="R1217" s="238" t="str">
        <f t="shared" si="939"/>
        <v/>
      </c>
      <c r="X1217" s="392" t="str">
        <f t="shared" ref="X1217" si="941">CONCATENATE(C1215,"_",E1217)</f>
        <v>Zugänge_insgesamt</v>
      </c>
    </row>
    <row r="1218" spans="1:24" x14ac:dyDescent="0.2">
      <c r="A1218" s="440"/>
      <c r="B1218" s="443"/>
      <c r="C1218" s="447"/>
      <c r="D1218" s="449"/>
      <c r="E1218" s="389" t="s">
        <v>767</v>
      </c>
      <c r="F1218" s="237"/>
      <c r="G1218" s="237"/>
      <c r="H1218" s="237"/>
      <c r="I1218" s="237"/>
      <c r="J1218" s="237"/>
      <c r="K1218" s="237"/>
      <c r="L1218" s="237"/>
      <c r="M1218" s="237"/>
      <c r="N1218" s="237"/>
      <c r="O1218" s="237"/>
      <c r="P1218" s="237"/>
      <c r="Q1218" s="237"/>
      <c r="R1218" s="238" t="str">
        <f t="shared" si="939"/>
        <v/>
      </c>
      <c r="X1218" s="392" t="str">
        <f t="shared" ref="X1218" si="942">CONCATENATE(C1215,"_",E1218)</f>
        <v>Zugänge_… davon Einspeisezählpunkte</v>
      </c>
    </row>
    <row r="1219" spans="1:24" x14ac:dyDescent="0.2">
      <c r="A1219" s="440"/>
      <c r="B1219" s="443"/>
      <c r="C1219" s="445" t="s">
        <v>765</v>
      </c>
      <c r="D1219" s="445" t="s">
        <v>282</v>
      </c>
      <c r="E1219" s="189" t="s">
        <v>766</v>
      </c>
      <c r="F1219" s="237"/>
      <c r="G1219" s="237"/>
      <c r="H1219" s="237"/>
      <c r="I1219" s="237"/>
      <c r="J1219" s="237"/>
      <c r="K1219" s="237"/>
      <c r="L1219" s="237"/>
      <c r="M1219" s="237"/>
      <c r="N1219" s="237"/>
      <c r="O1219" s="237"/>
      <c r="P1219" s="237"/>
      <c r="Q1219" s="237"/>
      <c r="R1219" s="238" t="str">
        <f t="shared" si="939"/>
        <v/>
      </c>
      <c r="X1219" s="392" t="str">
        <f t="shared" ref="X1219" si="943">CONCATENATE(C1219,"_",E1219)</f>
        <v>Abgänge_insgesamt</v>
      </c>
    </row>
    <row r="1220" spans="1:24" x14ac:dyDescent="0.2">
      <c r="A1220" s="440"/>
      <c r="B1220" s="443"/>
      <c r="C1220" s="446"/>
      <c r="D1220" s="448"/>
      <c r="E1220" s="389" t="s">
        <v>767</v>
      </c>
      <c r="F1220" s="237"/>
      <c r="G1220" s="237"/>
      <c r="H1220" s="237"/>
      <c r="I1220" s="237"/>
      <c r="J1220" s="237"/>
      <c r="K1220" s="237"/>
      <c r="L1220" s="237"/>
      <c r="M1220" s="237"/>
      <c r="N1220" s="237"/>
      <c r="O1220" s="237"/>
      <c r="P1220" s="237"/>
      <c r="Q1220" s="237"/>
      <c r="R1220" s="238" t="str">
        <f t="shared" si="939"/>
        <v/>
      </c>
      <c r="X1220" s="392" t="str">
        <f t="shared" ref="X1220" si="944">CONCATENATE(C1219,"_",E1220)</f>
        <v>Abgänge_… davon Einspeisezählpunkte</v>
      </c>
    </row>
    <row r="1221" spans="1:24" x14ac:dyDescent="0.2">
      <c r="A1221" s="440"/>
      <c r="B1221" s="443"/>
      <c r="C1221" s="446"/>
      <c r="D1221" s="445" t="s">
        <v>512</v>
      </c>
      <c r="E1221" s="189" t="s">
        <v>766</v>
      </c>
      <c r="F1221" s="235"/>
      <c r="G1221" s="235"/>
      <c r="H1221" s="235"/>
      <c r="I1221" s="235"/>
      <c r="J1221" s="235"/>
      <c r="K1221" s="235"/>
      <c r="L1221" s="235"/>
      <c r="M1221" s="235"/>
      <c r="N1221" s="235"/>
      <c r="O1221" s="235"/>
      <c r="P1221" s="235"/>
      <c r="Q1221" s="235"/>
      <c r="R1221" s="236" t="str">
        <f t="shared" si="939"/>
        <v/>
      </c>
      <c r="X1221" s="392" t="str">
        <f t="shared" ref="X1221" si="945">CONCATENATE(C1219,"_",E1221)</f>
        <v>Abgänge_insgesamt</v>
      </c>
    </row>
    <row r="1222" spans="1:24" x14ac:dyDescent="0.2">
      <c r="A1222" s="441"/>
      <c r="B1222" s="444"/>
      <c r="C1222" s="448"/>
      <c r="D1222" s="450"/>
      <c r="E1222" s="191" t="s">
        <v>767</v>
      </c>
      <c r="F1222" s="233"/>
      <c r="G1222" s="233"/>
      <c r="H1222" s="233"/>
      <c r="I1222" s="233"/>
      <c r="J1222" s="233"/>
      <c r="K1222" s="233"/>
      <c r="L1222" s="233"/>
      <c r="M1222" s="233"/>
      <c r="N1222" s="233"/>
      <c r="O1222" s="233"/>
      <c r="P1222" s="233"/>
      <c r="Q1222" s="233"/>
      <c r="R1222" s="230" t="str">
        <f t="shared" si="939"/>
        <v/>
      </c>
      <c r="X1222" s="392" t="str">
        <f t="shared" ref="X1222" si="946">CONCATENATE(C1219,"_",E1222)</f>
        <v>Abgänge_… davon Einspeisezählpunkte</v>
      </c>
    </row>
    <row r="1223" spans="1:24" x14ac:dyDescent="0.2">
      <c r="A1223" s="439"/>
      <c r="B1223" s="442" t="str">
        <f>IF(A1223&lt;&gt;"",IFERROR(VLOOKUP(A1223,L!$J$11:$K$260,2,FALSE),"Eingabeart wurde geändert"),"")</f>
        <v/>
      </c>
      <c r="C1223" s="445" t="s">
        <v>764</v>
      </c>
      <c r="D1223" s="445" t="s">
        <v>282</v>
      </c>
      <c r="E1223" s="189" t="s">
        <v>766</v>
      </c>
      <c r="F1223" s="232"/>
      <c r="G1223" s="232"/>
      <c r="H1223" s="232"/>
      <c r="I1223" s="232"/>
      <c r="J1223" s="232"/>
      <c r="K1223" s="232"/>
      <c r="L1223" s="232"/>
      <c r="M1223" s="232"/>
      <c r="N1223" s="232"/>
      <c r="O1223" s="232"/>
      <c r="P1223" s="232"/>
      <c r="Q1223" s="232"/>
      <c r="R1223" s="190" t="str">
        <f>IF(SUM(F1223:Q1223)&gt;0,SUM(F1223:Q1223),"")</f>
        <v/>
      </c>
      <c r="X1223" s="392" t="str">
        <f t="shared" ref="X1223" si="947">CONCATENATE(C1223,"_",E1223)</f>
        <v>Zugänge_insgesamt</v>
      </c>
    </row>
    <row r="1224" spans="1:24" x14ac:dyDescent="0.2">
      <c r="A1224" s="440"/>
      <c r="B1224" s="443"/>
      <c r="C1224" s="446"/>
      <c r="D1224" s="448"/>
      <c r="E1224" s="389" t="s">
        <v>767</v>
      </c>
      <c r="F1224" s="237"/>
      <c r="G1224" s="237"/>
      <c r="H1224" s="237"/>
      <c r="I1224" s="237"/>
      <c r="J1224" s="237"/>
      <c r="K1224" s="237"/>
      <c r="L1224" s="237"/>
      <c r="M1224" s="237"/>
      <c r="N1224" s="237"/>
      <c r="O1224" s="237"/>
      <c r="P1224" s="237"/>
      <c r="Q1224" s="237"/>
      <c r="R1224" s="238" t="str">
        <f t="shared" ref="R1224:R1230" si="948">IF(SUM(F1224:Q1224)&gt;0,SUM(F1224:Q1224),"")</f>
        <v/>
      </c>
      <c r="X1224" s="392" t="str">
        <f t="shared" ref="X1224" si="949">CONCATENATE(C1223,"_",E1224)</f>
        <v>Zugänge_… davon Einspeisezählpunkte</v>
      </c>
    </row>
    <row r="1225" spans="1:24" x14ac:dyDescent="0.2">
      <c r="A1225" s="440"/>
      <c r="B1225" s="443"/>
      <c r="C1225" s="446"/>
      <c r="D1225" s="445" t="s">
        <v>512</v>
      </c>
      <c r="E1225" s="189" t="s">
        <v>766</v>
      </c>
      <c r="F1225" s="237"/>
      <c r="G1225" s="237"/>
      <c r="H1225" s="237"/>
      <c r="I1225" s="237"/>
      <c r="J1225" s="237"/>
      <c r="K1225" s="237"/>
      <c r="L1225" s="237"/>
      <c r="M1225" s="237"/>
      <c r="N1225" s="237"/>
      <c r="O1225" s="237"/>
      <c r="P1225" s="237"/>
      <c r="Q1225" s="237"/>
      <c r="R1225" s="238" t="str">
        <f t="shared" si="948"/>
        <v/>
      </c>
      <c r="X1225" s="392" t="str">
        <f t="shared" ref="X1225" si="950">CONCATENATE(C1223,"_",E1225)</f>
        <v>Zugänge_insgesamt</v>
      </c>
    </row>
    <row r="1226" spans="1:24" x14ac:dyDescent="0.2">
      <c r="A1226" s="440"/>
      <c r="B1226" s="443"/>
      <c r="C1226" s="447"/>
      <c r="D1226" s="449"/>
      <c r="E1226" s="389" t="s">
        <v>767</v>
      </c>
      <c r="F1226" s="237"/>
      <c r="G1226" s="237"/>
      <c r="H1226" s="237"/>
      <c r="I1226" s="237"/>
      <c r="J1226" s="237"/>
      <c r="K1226" s="237"/>
      <c r="L1226" s="237"/>
      <c r="M1226" s="237"/>
      <c r="N1226" s="237"/>
      <c r="O1226" s="237"/>
      <c r="P1226" s="237"/>
      <c r="Q1226" s="237"/>
      <c r="R1226" s="238" t="str">
        <f t="shared" si="948"/>
        <v/>
      </c>
      <c r="X1226" s="392" t="str">
        <f t="shared" ref="X1226" si="951">CONCATENATE(C1223,"_",E1226)</f>
        <v>Zugänge_… davon Einspeisezählpunkte</v>
      </c>
    </row>
    <row r="1227" spans="1:24" x14ac:dyDescent="0.2">
      <c r="A1227" s="440"/>
      <c r="B1227" s="443"/>
      <c r="C1227" s="445" t="s">
        <v>765</v>
      </c>
      <c r="D1227" s="445" t="s">
        <v>282</v>
      </c>
      <c r="E1227" s="189" t="s">
        <v>766</v>
      </c>
      <c r="F1227" s="237"/>
      <c r="G1227" s="237"/>
      <c r="H1227" s="237"/>
      <c r="I1227" s="237"/>
      <c r="J1227" s="237"/>
      <c r="K1227" s="237"/>
      <c r="L1227" s="237"/>
      <c r="M1227" s="237"/>
      <c r="N1227" s="237"/>
      <c r="O1227" s="237"/>
      <c r="P1227" s="237"/>
      <c r="Q1227" s="237"/>
      <c r="R1227" s="238" t="str">
        <f t="shared" si="948"/>
        <v/>
      </c>
      <c r="X1227" s="392" t="str">
        <f t="shared" ref="X1227" si="952">CONCATENATE(C1227,"_",E1227)</f>
        <v>Abgänge_insgesamt</v>
      </c>
    </row>
    <row r="1228" spans="1:24" x14ac:dyDescent="0.2">
      <c r="A1228" s="440"/>
      <c r="B1228" s="443"/>
      <c r="C1228" s="446"/>
      <c r="D1228" s="448"/>
      <c r="E1228" s="389" t="s">
        <v>767</v>
      </c>
      <c r="F1228" s="237"/>
      <c r="G1228" s="237"/>
      <c r="H1228" s="237"/>
      <c r="I1228" s="237"/>
      <c r="J1228" s="237"/>
      <c r="K1228" s="237"/>
      <c r="L1228" s="237"/>
      <c r="M1228" s="237"/>
      <c r="N1228" s="237"/>
      <c r="O1228" s="237"/>
      <c r="P1228" s="237"/>
      <c r="Q1228" s="237"/>
      <c r="R1228" s="238" t="str">
        <f t="shared" si="948"/>
        <v/>
      </c>
      <c r="X1228" s="392" t="str">
        <f t="shared" ref="X1228" si="953">CONCATENATE(C1227,"_",E1228)</f>
        <v>Abgänge_… davon Einspeisezählpunkte</v>
      </c>
    </row>
    <row r="1229" spans="1:24" x14ac:dyDescent="0.2">
      <c r="A1229" s="440"/>
      <c r="B1229" s="443"/>
      <c r="C1229" s="446"/>
      <c r="D1229" s="445" t="s">
        <v>512</v>
      </c>
      <c r="E1229" s="189" t="s">
        <v>766</v>
      </c>
      <c r="F1229" s="235"/>
      <c r="G1229" s="235"/>
      <c r="H1229" s="235"/>
      <c r="I1229" s="235"/>
      <c r="J1229" s="235"/>
      <c r="K1229" s="235"/>
      <c r="L1229" s="235"/>
      <c r="M1229" s="235"/>
      <c r="N1229" s="235"/>
      <c r="O1229" s="235"/>
      <c r="P1229" s="235"/>
      <c r="Q1229" s="235"/>
      <c r="R1229" s="236" t="str">
        <f t="shared" si="948"/>
        <v/>
      </c>
      <c r="X1229" s="392" t="str">
        <f t="shared" ref="X1229" si="954">CONCATENATE(C1227,"_",E1229)</f>
        <v>Abgänge_insgesamt</v>
      </c>
    </row>
    <row r="1230" spans="1:24" x14ac:dyDescent="0.2">
      <c r="A1230" s="441"/>
      <c r="B1230" s="444"/>
      <c r="C1230" s="448"/>
      <c r="D1230" s="450"/>
      <c r="E1230" s="191" t="s">
        <v>767</v>
      </c>
      <c r="F1230" s="233"/>
      <c r="G1230" s="233"/>
      <c r="H1230" s="233"/>
      <c r="I1230" s="233"/>
      <c r="J1230" s="233"/>
      <c r="K1230" s="233"/>
      <c r="L1230" s="233"/>
      <c r="M1230" s="233"/>
      <c r="N1230" s="233"/>
      <c r="O1230" s="233"/>
      <c r="P1230" s="233"/>
      <c r="Q1230" s="233"/>
      <c r="R1230" s="230" t="str">
        <f t="shared" si="948"/>
        <v/>
      </c>
      <c r="X1230" s="392" t="str">
        <f t="shared" ref="X1230" si="955">CONCATENATE(C1227,"_",E1230)</f>
        <v>Abgänge_… davon Einspeisezählpunkte</v>
      </c>
    </row>
    <row r="1231" spans="1:24" x14ac:dyDescent="0.2">
      <c r="A1231" s="439"/>
      <c r="B1231" s="442" t="str">
        <f>IF(A1231&lt;&gt;"",IFERROR(VLOOKUP(A1231,L!$J$11:$K$260,2,FALSE),"Eingabeart wurde geändert"),"")</f>
        <v/>
      </c>
      <c r="C1231" s="445" t="s">
        <v>764</v>
      </c>
      <c r="D1231" s="445" t="s">
        <v>282</v>
      </c>
      <c r="E1231" s="189" t="s">
        <v>766</v>
      </c>
      <c r="F1231" s="232"/>
      <c r="G1231" s="232"/>
      <c r="H1231" s="232"/>
      <c r="I1231" s="232"/>
      <c r="J1231" s="232"/>
      <c r="K1231" s="232"/>
      <c r="L1231" s="232"/>
      <c r="M1231" s="232"/>
      <c r="N1231" s="232"/>
      <c r="O1231" s="232"/>
      <c r="P1231" s="232"/>
      <c r="Q1231" s="232"/>
      <c r="R1231" s="190" t="str">
        <f>IF(SUM(F1231:Q1231)&gt;0,SUM(F1231:Q1231),"")</f>
        <v/>
      </c>
      <c r="X1231" s="392" t="str">
        <f t="shared" ref="X1231" si="956">CONCATENATE(C1231,"_",E1231)</f>
        <v>Zugänge_insgesamt</v>
      </c>
    </row>
    <row r="1232" spans="1:24" x14ac:dyDescent="0.2">
      <c r="A1232" s="440"/>
      <c r="B1232" s="443"/>
      <c r="C1232" s="446"/>
      <c r="D1232" s="448"/>
      <c r="E1232" s="389" t="s">
        <v>767</v>
      </c>
      <c r="F1232" s="237"/>
      <c r="G1232" s="237"/>
      <c r="H1232" s="237"/>
      <c r="I1232" s="237"/>
      <c r="J1232" s="237"/>
      <c r="K1232" s="237"/>
      <c r="L1232" s="237"/>
      <c r="M1232" s="237"/>
      <c r="N1232" s="237"/>
      <c r="O1232" s="237"/>
      <c r="P1232" s="237"/>
      <c r="Q1232" s="237"/>
      <c r="R1232" s="238" t="str">
        <f t="shared" ref="R1232:R1238" si="957">IF(SUM(F1232:Q1232)&gt;0,SUM(F1232:Q1232),"")</f>
        <v/>
      </c>
      <c r="X1232" s="392" t="str">
        <f t="shared" ref="X1232" si="958">CONCATENATE(C1231,"_",E1232)</f>
        <v>Zugänge_… davon Einspeisezählpunkte</v>
      </c>
    </row>
    <row r="1233" spans="1:24" x14ac:dyDescent="0.2">
      <c r="A1233" s="440"/>
      <c r="B1233" s="443"/>
      <c r="C1233" s="446"/>
      <c r="D1233" s="445" t="s">
        <v>512</v>
      </c>
      <c r="E1233" s="189" t="s">
        <v>766</v>
      </c>
      <c r="F1233" s="237"/>
      <c r="G1233" s="237"/>
      <c r="H1233" s="237"/>
      <c r="I1233" s="237"/>
      <c r="J1233" s="237"/>
      <c r="K1233" s="237"/>
      <c r="L1233" s="237"/>
      <c r="M1233" s="237"/>
      <c r="N1233" s="237"/>
      <c r="O1233" s="237"/>
      <c r="P1233" s="237"/>
      <c r="Q1233" s="237"/>
      <c r="R1233" s="238" t="str">
        <f t="shared" si="957"/>
        <v/>
      </c>
      <c r="X1233" s="392" t="str">
        <f t="shared" ref="X1233" si="959">CONCATENATE(C1231,"_",E1233)</f>
        <v>Zugänge_insgesamt</v>
      </c>
    </row>
    <row r="1234" spans="1:24" x14ac:dyDescent="0.2">
      <c r="A1234" s="440"/>
      <c r="B1234" s="443"/>
      <c r="C1234" s="447"/>
      <c r="D1234" s="449"/>
      <c r="E1234" s="389" t="s">
        <v>767</v>
      </c>
      <c r="F1234" s="237"/>
      <c r="G1234" s="237"/>
      <c r="H1234" s="237"/>
      <c r="I1234" s="237"/>
      <c r="J1234" s="237"/>
      <c r="K1234" s="237"/>
      <c r="L1234" s="237"/>
      <c r="M1234" s="237"/>
      <c r="N1234" s="237"/>
      <c r="O1234" s="237"/>
      <c r="P1234" s="237"/>
      <c r="Q1234" s="237"/>
      <c r="R1234" s="238" t="str">
        <f t="shared" si="957"/>
        <v/>
      </c>
      <c r="X1234" s="392" t="str">
        <f t="shared" ref="X1234" si="960">CONCATENATE(C1231,"_",E1234)</f>
        <v>Zugänge_… davon Einspeisezählpunkte</v>
      </c>
    </row>
    <row r="1235" spans="1:24" x14ac:dyDescent="0.2">
      <c r="A1235" s="440"/>
      <c r="B1235" s="443"/>
      <c r="C1235" s="445" t="s">
        <v>765</v>
      </c>
      <c r="D1235" s="445" t="s">
        <v>282</v>
      </c>
      <c r="E1235" s="189" t="s">
        <v>766</v>
      </c>
      <c r="F1235" s="237"/>
      <c r="G1235" s="237"/>
      <c r="H1235" s="237"/>
      <c r="I1235" s="237"/>
      <c r="J1235" s="237"/>
      <c r="K1235" s="237"/>
      <c r="L1235" s="237"/>
      <c r="M1235" s="237"/>
      <c r="N1235" s="237"/>
      <c r="O1235" s="237"/>
      <c r="P1235" s="237"/>
      <c r="Q1235" s="237"/>
      <c r="R1235" s="238" t="str">
        <f t="shared" si="957"/>
        <v/>
      </c>
      <c r="X1235" s="392" t="str">
        <f t="shared" ref="X1235" si="961">CONCATENATE(C1235,"_",E1235)</f>
        <v>Abgänge_insgesamt</v>
      </c>
    </row>
    <row r="1236" spans="1:24" x14ac:dyDescent="0.2">
      <c r="A1236" s="440"/>
      <c r="B1236" s="443"/>
      <c r="C1236" s="446"/>
      <c r="D1236" s="448"/>
      <c r="E1236" s="389" t="s">
        <v>767</v>
      </c>
      <c r="F1236" s="237"/>
      <c r="G1236" s="237"/>
      <c r="H1236" s="237"/>
      <c r="I1236" s="237"/>
      <c r="J1236" s="237"/>
      <c r="K1236" s="237"/>
      <c r="L1236" s="237"/>
      <c r="M1236" s="237"/>
      <c r="N1236" s="237"/>
      <c r="O1236" s="237"/>
      <c r="P1236" s="237"/>
      <c r="Q1236" s="237"/>
      <c r="R1236" s="238" t="str">
        <f t="shared" si="957"/>
        <v/>
      </c>
      <c r="X1236" s="392" t="str">
        <f t="shared" ref="X1236" si="962">CONCATENATE(C1235,"_",E1236)</f>
        <v>Abgänge_… davon Einspeisezählpunkte</v>
      </c>
    </row>
    <row r="1237" spans="1:24" x14ac:dyDescent="0.2">
      <c r="A1237" s="440"/>
      <c r="B1237" s="443"/>
      <c r="C1237" s="446"/>
      <c r="D1237" s="445" t="s">
        <v>512</v>
      </c>
      <c r="E1237" s="189" t="s">
        <v>766</v>
      </c>
      <c r="F1237" s="235"/>
      <c r="G1237" s="235"/>
      <c r="H1237" s="235"/>
      <c r="I1237" s="235"/>
      <c r="J1237" s="235"/>
      <c r="K1237" s="235"/>
      <c r="L1237" s="235"/>
      <c r="M1237" s="235"/>
      <c r="N1237" s="235"/>
      <c r="O1237" s="235"/>
      <c r="P1237" s="235"/>
      <c r="Q1237" s="235"/>
      <c r="R1237" s="236" t="str">
        <f t="shared" si="957"/>
        <v/>
      </c>
      <c r="X1237" s="392" t="str">
        <f t="shared" ref="X1237" si="963">CONCATENATE(C1235,"_",E1237)</f>
        <v>Abgänge_insgesamt</v>
      </c>
    </row>
    <row r="1238" spans="1:24" x14ac:dyDescent="0.2">
      <c r="A1238" s="441"/>
      <c r="B1238" s="444"/>
      <c r="C1238" s="448"/>
      <c r="D1238" s="450"/>
      <c r="E1238" s="191" t="s">
        <v>767</v>
      </c>
      <c r="F1238" s="233"/>
      <c r="G1238" s="233"/>
      <c r="H1238" s="233"/>
      <c r="I1238" s="233"/>
      <c r="J1238" s="233"/>
      <c r="K1238" s="233"/>
      <c r="L1238" s="233"/>
      <c r="M1238" s="233"/>
      <c r="N1238" s="233"/>
      <c r="O1238" s="233"/>
      <c r="P1238" s="233"/>
      <c r="Q1238" s="233"/>
      <c r="R1238" s="230" t="str">
        <f t="shared" si="957"/>
        <v/>
      </c>
      <c r="X1238" s="392" t="str">
        <f t="shared" ref="X1238" si="964">CONCATENATE(C1235,"_",E1238)</f>
        <v>Abgänge_… davon Einspeisezählpunkte</v>
      </c>
    </row>
    <row r="1239" spans="1:24" x14ac:dyDescent="0.2">
      <c r="A1239" s="439"/>
      <c r="B1239" s="442" t="str">
        <f>IF(A1239&lt;&gt;"",IFERROR(VLOOKUP(A1239,L!$J$11:$K$260,2,FALSE),"Eingabeart wurde geändert"),"")</f>
        <v/>
      </c>
      <c r="C1239" s="445" t="s">
        <v>764</v>
      </c>
      <c r="D1239" s="445" t="s">
        <v>282</v>
      </c>
      <c r="E1239" s="189" t="s">
        <v>766</v>
      </c>
      <c r="F1239" s="232"/>
      <c r="G1239" s="232"/>
      <c r="H1239" s="232"/>
      <c r="I1239" s="232"/>
      <c r="J1239" s="232"/>
      <c r="K1239" s="232"/>
      <c r="L1239" s="232"/>
      <c r="M1239" s="232"/>
      <c r="N1239" s="232"/>
      <c r="O1239" s="232"/>
      <c r="P1239" s="232"/>
      <c r="Q1239" s="232"/>
      <c r="R1239" s="190" t="str">
        <f>IF(SUM(F1239:Q1239)&gt;0,SUM(F1239:Q1239),"")</f>
        <v/>
      </c>
      <c r="X1239" s="392" t="str">
        <f t="shared" ref="X1239" si="965">CONCATENATE(C1239,"_",E1239)</f>
        <v>Zugänge_insgesamt</v>
      </c>
    </row>
    <row r="1240" spans="1:24" x14ac:dyDescent="0.2">
      <c r="A1240" s="440"/>
      <c r="B1240" s="443"/>
      <c r="C1240" s="446"/>
      <c r="D1240" s="448"/>
      <c r="E1240" s="389" t="s">
        <v>767</v>
      </c>
      <c r="F1240" s="237"/>
      <c r="G1240" s="237"/>
      <c r="H1240" s="237"/>
      <c r="I1240" s="237"/>
      <c r="J1240" s="237"/>
      <c r="K1240" s="237"/>
      <c r="L1240" s="237"/>
      <c r="M1240" s="237"/>
      <c r="N1240" s="237"/>
      <c r="O1240" s="237"/>
      <c r="P1240" s="237"/>
      <c r="Q1240" s="237"/>
      <c r="R1240" s="238" t="str">
        <f t="shared" ref="R1240:R1246" si="966">IF(SUM(F1240:Q1240)&gt;0,SUM(F1240:Q1240),"")</f>
        <v/>
      </c>
      <c r="X1240" s="392" t="str">
        <f t="shared" ref="X1240" si="967">CONCATENATE(C1239,"_",E1240)</f>
        <v>Zugänge_… davon Einspeisezählpunkte</v>
      </c>
    </row>
    <row r="1241" spans="1:24" x14ac:dyDescent="0.2">
      <c r="A1241" s="440"/>
      <c r="B1241" s="443"/>
      <c r="C1241" s="446"/>
      <c r="D1241" s="445" t="s">
        <v>512</v>
      </c>
      <c r="E1241" s="189" t="s">
        <v>766</v>
      </c>
      <c r="F1241" s="237"/>
      <c r="G1241" s="237"/>
      <c r="H1241" s="237"/>
      <c r="I1241" s="237"/>
      <c r="J1241" s="237"/>
      <c r="K1241" s="237"/>
      <c r="L1241" s="237"/>
      <c r="M1241" s="237"/>
      <c r="N1241" s="237"/>
      <c r="O1241" s="237"/>
      <c r="P1241" s="237"/>
      <c r="Q1241" s="237"/>
      <c r="R1241" s="238" t="str">
        <f t="shared" si="966"/>
        <v/>
      </c>
      <c r="X1241" s="392" t="str">
        <f t="shared" ref="X1241" si="968">CONCATENATE(C1239,"_",E1241)</f>
        <v>Zugänge_insgesamt</v>
      </c>
    </row>
    <row r="1242" spans="1:24" x14ac:dyDescent="0.2">
      <c r="A1242" s="440"/>
      <c r="B1242" s="443"/>
      <c r="C1242" s="447"/>
      <c r="D1242" s="449"/>
      <c r="E1242" s="389" t="s">
        <v>767</v>
      </c>
      <c r="F1242" s="237"/>
      <c r="G1242" s="237"/>
      <c r="H1242" s="237"/>
      <c r="I1242" s="237"/>
      <c r="J1242" s="237"/>
      <c r="K1242" s="237"/>
      <c r="L1242" s="237"/>
      <c r="M1242" s="237"/>
      <c r="N1242" s="237"/>
      <c r="O1242" s="237"/>
      <c r="P1242" s="237"/>
      <c r="Q1242" s="237"/>
      <c r="R1242" s="238" t="str">
        <f t="shared" si="966"/>
        <v/>
      </c>
      <c r="X1242" s="392" t="str">
        <f t="shared" ref="X1242" si="969">CONCATENATE(C1239,"_",E1242)</f>
        <v>Zugänge_… davon Einspeisezählpunkte</v>
      </c>
    </row>
    <row r="1243" spans="1:24" x14ac:dyDescent="0.2">
      <c r="A1243" s="440"/>
      <c r="B1243" s="443"/>
      <c r="C1243" s="445" t="s">
        <v>765</v>
      </c>
      <c r="D1243" s="445" t="s">
        <v>282</v>
      </c>
      <c r="E1243" s="189" t="s">
        <v>766</v>
      </c>
      <c r="F1243" s="237"/>
      <c r="G1243" s="237"/>
      <c r="H1243" s="237"/>
      <c r="I1243" s="237"/>
      <c r="J1243" s="237"/>
      <c r="K1243" s="237"/>
      <c r="L1243" s="237"/>
      <c r="M1243" s="237"/>
      <c r="N1243" s="237"/>
      <c r="O1243" s="237"/>
      <c r="P1243" s="237"/>
      <c r="Q1243" s="237"/>
      <c r="R1243" s="238" t="str">
        <f t="shared" si="966"/>
        <v/>
      </c>
      <c r="X1243" s="392" t="str">
        <f t="shared" ref="X1243" si="970">CONCATENATE(C1243,"_",E1243)</f>
        <v>Abgänge_insgesamt</v>
      </c>
    </row>
    <row r="1244" spans="1:24" x14ac:dyDescent="0.2">
      <c r="A1244" s="440"/>
      <c r="B1244" s="443"/>
      <c r="C1244" s="446"/>
      <c r="D1244" s="448"/>
      <c r="E1244" s="389" t="s">
        <v>767</v>
      </c>
      <c r="F1244" s="237"/>
      <c r="G1244" s="237"/>
      <c r="H1244" s="237"/>
      <c r="I1244" s="237"/>
      <c r="J1244" s="237"/>
      <c r="K1244" s="237"/>
      <c r="L1244" s="237"/>
      <c r="M1244" s="237"/>
      <c r="N1244" s="237"/>
      <c r="O1244" s="237"/>
      <c r="P1244" s="237"/>
      <c r="Q1244" s="237"/>
      <c r="R1244" s="238" t="str">
        <f t="shared" si="966"/>
        <v/>
      </c>
      <c r="X1244" s="392" t="str">
        <f t="shared" ref="X1244" si="971">CONCATENATE(C1243,"_",E1244)</f>
        <v>Abgänge_… davon Einspeisezählpunkte</v>
      </c>
    </row>
    <row r="1245" spans="1:24" x14ac:dyDescent="0.2">
      <c r="A1245" s="440"/>
      <c r="B1245" s="443"/>
      <c r="C1245" s="446"/>
      <c r="D1245" s="445" t="s">
        <v>512</v>
      </c>
      <c r="E1245" s="189" t="s">
        <v>766</v>
      </c>
      <c r="F1245" s="235"/>
      <c r="G1245" s="235"/>
      <c r="H1245" s="235"/>
      <c r="I1245" s="235"/>
      <c r="J1245" s="235"/>
      <c r="K1245" s="235"/>
      <c r="L1245" s="235"/>
      <c r="M1245" s="235"/>
      <c r="N1245" s="235"/>
      <c r="O1245" s="235"/>
      <c r="P1245" s="235"/>
      <c r="Q1245" s="235"/>
      <c r="R1245" s="236" t="str">
        <f t="shared" si="966"/>
        <v/>
      </c>
      <c r="X1245" s="392" t="str">
        <f t="shared" ref="X1245" si="972">CONCATENATE(C1243,"_",E1245)</f>
        <v>Abgänge_insgesamt</v>
      </c>
    </row>
    <row r="1246" spans="1:24" x14ac:dyDescent="0.2">
      <c r="A1246" s="441"/>
      <c r="B1246" s="444"/>
      <c r="C1246" s="448"/>
      <c r="D1246" s="450"/>
      <c r="E1246" s="191" t="s">
        <v>767</v>
      </c>
      <c r="F1246" s="233"/>
      <c r="G1246" s="233"/>
      <c r="H1246" s="233"/>
      <c r="I1246" s="233"/>
      <c r="J1246" s="233"/>
      <c r="K1246" s="233"/>
      <c r="L1246" s="233"/>
      <c r="M1246" s="233"/>
      <c r="N1246" s="233"/>
      <c r="O1246" s="233"/>
      <c r="P1246" s="233"/>
      <c r="Q1246" s="233"/>
      <c r="R1246" s="230" t="str">
        <f t="shared" si="966"/>
        <v/>
      </c>
      <c r="X1246" s="392" t="str">
        <f t="shared" ref="X1246" si="973">CONCATENATE(C1243,"_",E1246)</f>
        <v>Abgänge_… davon Einspeisezählpunkte</v>
      </c>
    </row>
    <row r="1247" spans="1:24" x14ac:dyDescent="0.2">
      <c r="A1247" s="439"/>
      <c r="B1247" s="442" t="str">
        <f>IF(A1247&lt;&gt;"",IFERROR(VLOOKUP(A1247,L!$J$11:$K$260,2,FALSE),"Eingabeart wurde geändert"),"")</f>
        <v/>
      </c>
      <c r="C1247" s="445" t="s">
        <v>764</v>
      </c>
      <c r="D1247" s="445" t="s">
        <v>282</v>
      </c>
      <c r="E1247" s="189" t="s">
        <v>766</v>
      </c>
      <c r="F1247" s="232"/>
      <c r="G1247" s="232"/>
      <c r="H1247" s="232"/>
      <c r="I1247" s="232"/>
      <c r="J1247" s="232"/>
      <c r="K1247" s="232"/>
      <c r="L1247" s="232"/>
      <c r="M1247" s="232"/>
      <c r="N1247" s="232"/>
      <c r="O1247" s="232"/>
      <c r="P1247" s="232"/>
      <c r="Q1247" s="232"/>
      <c r="R1247" s="190" t="str">
        <f>IF(SUM(F1247:Q1247)&gt;0,SUM(F1247:Q1247),"")</f>
        <v/>
      </c>
      <c r="X1247" s="392" t="str">
        <f t="shared" ref="X1247" si="974">CONCATENATE(C1247,"_",E1247)</f>
        <v>Zugänge_insgesamt</v>
      </c>
    </row>
    <row r="1248" spans="1:24" x14ac:dyDescent="0.2">
      <c r="A1248" s="440"/>
      <c r="B1248" s="443"/>
      <c r="C1248" s="446"/>
      <c r="D1248" s="448"/>
      <c r="E1248" s="389" t="s">
        <v>767</v>
      </c>
      <c r="F1248" s="237"/>
      <c r="G1248" s="237"/>
      <c r="H1248" s="237"/>
      <c r="I1248" s="237"/>
      <c r="J1248" s="237"/>
      <c r="K1248" s="237"/>
      <c r="L1248" s="237"/>
      <c r="M1248" s="237"/>
      <c r="N1248" s="237"/>
      <c r="O1248" s="237"/>
      <c r="P1248" s="237"/>
      <c r="Q1248" s="237"/>
      <c r="R1248" s="238" t="str">
        <f t="shared" ref="R1248:R1254" si="975">IF(SUM(F1248:Q1248)&gt;0,SUM(F1248:Q1248),"")</f>
        <v/>
      </c>
      <c r="X1248" s="392" t="str">
        <f t="shared" ref="X1248" si="976">CONCATENATE(C1247,"_",E1248)</f>
        <v>Zugänge_… davon Einspeisezählpunkte</v>
      </c>
    </row>
    <row r="1249" spans="1:24" x14ac:dyDescent="0.2">
      <c r="A1249" s="440"/>
      <c r="B1249" s="443"/>
      <c r="C1249" s="446"/>
      <c r="D1249" s="445" t="s">
        <v>512</v>
      </c>
      <c r="E1249" s="189" t="s">
        <v>766</v>
      </c>
      <c r="F1249" s="237"/>
      <c r="G1249" s="237"/>
      <c r="H1249" s="237"/>
      <c r="I1249" s="237"/>
      <c r="J1249" s="237"/>
      <c r="K1249" s="237"/>
      <c r="L1249" s="237"/>
      <c r="M1249" s="237"/>
      <c r="N1249" s="237"/>
      <c r="O1249" s="237"/>
      <c r="P1249" s="237"/>
      <c r="Q1249" s="237"/>
      <c r="R1249" s="238" t="str">
        <f t="shared" si="975"/>
        <v/>
      </c>
      <c r="X1249" s="392" t="str">
        <f t="shared" ref="X1249" si="977">CONCATENATE(C1247,"_",E1249)</f>
        <v>Zugänge_insgesamt</v>
      </c>
    </row>
    <row r="1250" spans="1:24" x14ac:dyDescent="0.2">
      <c r="A1250" s="440"/>
      <c r="B1250" s="443"/>
      <c r="C1250" s="447"/>
      <c r="D1250" s="449"/>
      <c r="E1250" s="389" t="s">
        <v>767</v>
      </c>
      <c r="F1250" s="237"/>
      <c r="G1250" s="237"/>
      <c r="H1250" s="237"/>
      <c r="I1250" s="237"/>
      <c r="J1250" s="237"/>
      <c r="K1250" s="237"/>
      <c r="L1250" s="237"/>
      <c r="M1250" s="237"/>
      <c r="N1250" s="237"/>
      <c r="O1250" s="237"/>
      <c r="P1250" s="237"/>
      <c r="Q1250" s="237"/>
      <c r="R1250" s="238" t="str">
        <f t="shared" si="975"/>
        <v/>
      </c>
      <c r="X1250" s="392" t="str">
        <f t="shared" ref="X1250" si="978">CONCATENATE(C1247,"_",E1250)</f>
        <v>Zugänge_… davon Einspeisezählpunkte</v>
      </c>
    </row>
    <row r="1251" spans="1:24" x14ac:dyDescent="0.2">
      <c r="A1251" s="440"/>
      <c r="B1251" s="443"/>
      <c r="C1251" s="445" t="s">
        <v>765</v>
      </c>
      <c r="D1251" s="445" t="s">
        <v>282</v>
      </c>
      <c r="E1251" s="189" t="s">
        <v>766</v>
      </c>
      <c r="F1251" s="237"/>
      <c r="G1251" s="237"/>
      <c r="H1251" s="237"/>
      <c r="I1251" s="237"/>
      <c r="J1251" s="237"/>
      <c r="K1251" s="237"/>
      <c r="L1251" s="237"/>
      <c r="M1251" s="237"/>
      <c r="N1251" s="237"/>
      <c r="O1251" s="237"/>
      <c r="P1251" s="237"/>
      <c r="Q1251" s="237"/>
      <c r="R1251" s="238" t="str">
        <f t="shared" si="975"/>
        <v/>
      </c>
      <c r="X1251" s="392" t="str">
        <f t="shared" ref="X1251" si="979">CONCATENATE(C1251,"_",E1251)</f>
        <v>Abgänge_insgesamt</v>
      </c>
    </row>
    <row r="1252" spans="1:24" x14ac:dyDescent="0.2">
      <c r="A1252" s="440"/>
      <c r="B1252" s="443"/>
      <c r="C1252" s="446"/>
      <c r="D1252" s="448"/>
      <c r="E1252" s="389" t="s">
        <v>767</v>
      </c>
      <c r="F1252" s="237"/>
      <c r="G1252" s="237"/>
      <c r="H1252" s="237"/>
      <c r="I1252" s="237"/>
      <c r="J1252" s="237"/>
      <c r="K1252" s="237"/>
      <c r="L1252" s="237"/>
      <c r="M1252" s="237"/>
      <c r="N1252" s="237"/>
      <c r="O1252" s="237"/>
      <c r="P1252" s="237"/>
      <c r="Q1252" s="237"/>
      <c r="R1252" s="238" t="str">
        <f t="shared" si="975"/>
        <v/>
      </c>
      <c r="X1252" s="392" t="str">
        <f t="shared" ref="X1252" si="980">CONCATENATE(C1251,"_",E1252)</f>
        <v>Abgänge_… davon Einspeisezählpunkte</v>
      </c>
    </row>
    <row r="1253" spans="1:24" x14ac:dyDescent="0.2">
      <c r="A1253" s="440"/>
      <c r="B1253" s="443"/>
      <c r="C1253" s="446"/>
      <c r="D1253" s="445" t="s">
        <v>512</v>
      </c>
      <c r="E1253" s="189" t="s">
        <v>766</v>
      </c>
      <c r="F1253" s="235"/>
      <c r="G1253" s="235"/>
      <c r="H1253" s="235"/>
      <c r="I1253" s="235"/>
      <c r="J1253" s="235"/>
      <c r="K1253" s="235"/>
      <c r="L1253" s="235"/>
      <c r="M1253" s="235"/>
      <c r="N1253" s="235"/>
      <c r="O1253" s="235"/>
      <c r="P1253" s="235"/>
      <c r="Q1253" s="235"/>
      <c r="R1253" s="236" t="str">
        <f t="shared" si="975"/>
        <v/>
      </c>
      <c r="X1253" s="392" t="str">
        <f t="shared" ref="X1253" si="981">CONCATENATE(C1251,"_",E1253)</f>
        <v>Abgänge_insgesamt</v>
      </c>
    </row>
    <row r="1254" spans="1:24" x14ac:dyDescent="0.2">
      <c r="A1254" s="441"/>
      <c r="B1254" s="444"/>
      <c r="C1254" s="448"/>
      <c r="D1254" s="450"/>
      <c r="E1254" s="191" t="s">
        <v>767</v>
      </c>
      <c r="F1254" s="233"/>
      <c r="G1254" s="233"/>
      <c r="H1254" s="233"/>
      <c r="I1254" s="233"/>
      <c r="J1254" s="233"/>
      <c r="K1254" s="233"/>
      <c r="L1254" s="233"/>
      <c r="M1254" s="233"/>
      <c r="N1254" s="233"/>
      <c r="O1254" s="233"/>
      <c r="P1254" s="233"/>
      <c r="Q1254" s="233"/>
      <c r="R1254" s="230" t="str">
        <f t="shared" si="975"/>
        <v/>
      </c>
      <c r="X1254" s="392" t="str">
        <f t="shared" ref="X1254" si="982">CONCATENATE(C1251,"_",E1254)</f>
        <v>Abgänge_… davon Einspeisezählpunkte</v>
      </c>
    </row>
    <row r="1255" spans="1:24" x14ac:dyDescent="0.2">
      <c r="A1255" s="439"/>
      <c r="B1255" s="442" t="str">
        <f>IF(A1255&lt;&gt;"",IFERROR(VLOOKUP(A1255,L!$J$11:$K$260,2,FALSE),"Eingabeart wurde geändert"),"")</f>
        <v/>
      </c>
      <c r="C1255" s="445" t="s">
        <v>764</v>
      </c>
      <c r="D1255" s="445" t="s">
        <v>282</v>
      </c>
      <c r="E1255" s="189" t="s">
        <v>766</v>
      </c>
      <c r="F1255" s="232"/>
      <c r="G1255" s="232"/>
      <c r="H1255" s="232"/>
      <c r="I1255" s="232"/>
      <c r="J1255" s="232"/>
      <c r="K1255" s="232"/>
      <c r="L1255" s="232"/>
      <c r="M1255" s="232"/>
      <c r="N1255" s="232"/>
      <c r="O1255" s="232"/>
      <c r="P1255" s="232"/>
      <c r="Q1255" s="232"/>
      <c r="R1255" s="190" t="str">
        <f>IF(SUM(F1255:Q1255)&gt;0,SUM(F1255:Q1255),"")</f>
        <v/>
      </c>
      <c r="X1255" s="392" t="str">
        <f t="shared" ref="X1255" si="983">CONCATENATE(C1255,"_",E1255)</f>
        <v>Zugänge_insgesamt</v>
      </c>
    </row>
    <row r="1256" spans="1:24" x14ac:dyDescent="0.2">
      <c r="A1256" s="440"/>
      <c r="B1256" s="443"/>
      <c r="C1256" s="446"/>
      <c r="D1256" s="448"/>
      <c r="E1256" s="389" t="s">
        <v>767</v>
      </c>
      <c r="F1256" s="237"/>
      <c r="G1256" s="237"/>
      <c r="H1256" s="237"/>
      <c r="I1256" s="237"/>
      <c r="J1256" s="237"/>
      <c r="K1256" s="237"/>
      <c r="L1256" s="237"/>
      <c r="M1256" s="237"/>
      <c r="N1256" s="237"/>
      <c r="O1256" s="237"/>
      <c r="P1256" s="237"/>
      <c r="Q1256" s="237"/>
      <c r="R1256" s="238" t="str">
        <f t="shared" ref="R1256:R1262" si="984">IF(SUM(F1256:Q1256)&gt;0,SUM(F1256:Q1256),"")</f>
        <v/>
      </c>
      <c r="X1256" s="392" t="str">
        <f t="shared" ref="X1256" si="985">CONCATENATE(C1255,"_",E1256)</f>
        <v>Zugänge_… davon Einspeisezählpunkte</v>
      </c>
    </row>
    <row r="1257" spans="1:24" x14ac:dyDescent="0.2">
      <c r="A1257" s="440"/>
      <c r="B1257" s="443"/>
      <c r="C1257" s="446"/>
      <c r="D1257" s="445" t="s">
        <v>512</v>
      </c>
      <c r="E1257" s="189" t="s">
        <v>766</v>
      </c>
      <c r="F1257" s="237"/>
      <c r="G1257" s="237"/>
      <c r="H1257" s="237"/>
      <c r="I1257" s="237"/>
      <c r="J1257" s="237"/>
      <c r="K1257" s="237"/>
      <c r="L1257" s="237"/>
      <c r="M1257" s="237"/>
      <c r="N1257" s="237"/>
      <c r="O1257" s="237"/>
      <c r="P1257" s="237"/>
      <c r="Q1257" s="237"/>
      <c r="R1257" s="238" t="str">
        <f t="shared" si="984"/>
        <v/>
      </c>
      <c r="X1257" s="392" t="str">
        <f t="shared" ref="X1257" si="986">CONCATENATE(C1255,"_",E1257)</f>
        <v>Zugänge_insgesamt</v>
      </c>
    </row>
    <row r="1258" spans="1:24" x14ac:dyDescent="0.2">
      <c r="A1258" s="440"/>
      <c r="B1258" s="443"/>
      <c r="C1258" s="447"/>
      <c r="D1258" s="449"/>
      <c r="E1258" s="389" t="s">
        <v>767</v>
      </c>
      <c r="F1258" s="237"/>
      <c r="G1258" s="237"/>
      <c r="H1258" s="237"/>
      <c r="I1258" s="237"/>
      <c r="J1258" s="237"/>
      <c r="K1258" s="237"/>
      <c r="L1258" s="237"/>
      <c r="M1258" s="237"/>
      <c r="N1258" s="237"/>
      <c r="O1258" s="237"/>
      <c r="P1258" s="237"/>
      <c r="Q1258" s="237"/>
      <c r="R1258" s="238" t="str">
        <f t="shared" si="984"/>
        <v/>
      </c>
      <c r="X1258" s="392" t="str">
        <f t="shared" ref="X1258" si="987">CONCATENATE(C1255,"_",E1258)</f>
        <v>Zugänge_… davon Einspeisezählpunkte</v>
      </c>
    </row>
    <row r="1259" spans="1:24" x14ac:dyDescent="0.2">
      <c r="A1259" s="440"/>
      <c r="B1259" s="443"/>
      <c r="C1259" s="445" t="s">
        <v>765</v>
      </c>
      <c r="D1259" s="445" t="s">
        <v>282</v>
      </c>
      <c r="E1259" s="189" t="s">
        <v>766</v>
      </c>
      <c r="F1259" s="237"/>
      <c r="G1259" s="237"/>
      <c r="H1259" s="237"/>
      <c r="I1259" s="237"/>
      <c r="J1259" s="237"/>
      <c r="K1259" s="237"/>
      <c r="L1259" s="237"/>
      <c r="M1259" s="237"/>
      <c r="N1259" s="237"/>
      <c r="O1259" s="237"/>
      <c r="P1259" s="237"/>
      <c r="Q1259" s="237"/>
      <c r="R1259" s="238" t="str">
        <f t="shared" si="984"/>
        <v/>
      </c>
      <c r="X1259" s="392" t="str">
        <f t="shared" ref="X1259" si="988">CONCATENATE(C1259,"_",E1259)</f>
        <v>Abgänge_insgesamt</v>
      </c>
    </row>
    <row r="1260" spans="1:24" x14ac:dyDescent="0.2">
      <c r="A1260" s="440"/>
      <c r="B1260" s="443"/>
      <c r="C1260" s="446"/>
      <c r="D1260" s="448"/>
      <c r="E1260" s="389" t="s">
        <v>767</v>
      </c>
      <c r="F1260" s="237"/>
      <c r="G1260" s="237"/>
      <c r="H1260" s="237"/>
      <c r="I1260" s="237"/>
      <c r="J1260" s="237"/>
      <c r="K1260" s="237"/>
      <c r="L1260" s="237"/>
      <c r="M1260" s="237"/>
      <c r="N1260" s="237"/>
      <c r="O1260" s="237"/>
      <c r="P1260" s="237"/>
      <c r="Q1260" s="237"/>
      <c r="R1260" s="238" t="str">
        <f t="shared" si="984"/>
        <v/>
      </c>
      <c r="X1260" s="392" t="str">
        <f t="shared" ref="X1260" si="989">CONCATENATE(C1259,"_",E1260)</f>
        <v>Abgänge_… davon Einspeisezählpunkte</v>
      </c>
    </row>
    <row r="1261" spans="1:24" x14ac:dyDescent="0.2">
      <c r="A1261" s="440"/>
      <c r="B1261" s="443"/>
      <c r="C1261" s="446"/>
      <c r="D1261" s="445" t="s">
        <v>512</v>
      </c>
      <c r="E1261" s="189" t="s">
        <v>766</v>
      </c>
      <c r="F1261" s="235"/>
      <c r="G1261" s="235"/>
      <c r="H1261" s="235"/>
      <c r="I1261" s="235"/>
      <c r="J1261" s="235"/>
      <c r="K1261" s="235"/>
      <c r="L1261" s="235"/>
      <c r="M1261" s="235"/>
      <c r="N1261" s="235"/>
      <c r="O1261" s="235"/>
      <c r="P1261" s="235"/>
      <c r="Q1261" s="235"/>
      <c r="R1261" s="236" t="str">
        <f t="shared" si="984"/>
        <v/>
      </c>
      <c r="X1261" s="392" t="str">
        <f t="shared" ref="X1261" si="990">CONCATENATE(C1259,"_",E1261)</f>
        <v>Abgänge_insgesamt</v>
      </c>
    </row>
    <row r="1262" spans="1:24" x14ac:dyDescent="0.2">
      <c r="A1262" s="441"/>
      <c r="B1262" s="444"/>
      <c r="C1262" s="448"/>
      <c r="D1262" s="450"/>
      <c r="E1262" s="191" t="s">
        <v>767</v>
      </c>
      <c r="F1262" s="233"/>
      <c r="G1262" s="233"/>
      <c r="H1262" s="233"/>
      <c r="I1262" s="233"/>
      <c r="J1262" s="233"/>
      <c r="K1262" s="233"/>
      <c r="L1262" s="233"/>
      <c r="M1262" s="233"/>
      <c r="N1262" s="233"/>
      <c r="O1262" s="233"/>
      <c r="P1262" s="233"/>
      <c r="Q1262" s="233"/>
      <c r="R1262" s="230" t="str">
        <f t="shared" si="984"/>
        <v/>
      </c>
      <c r="X1262" s="392" t="str">
        <f t="shared" ref="X1262" si="991">CONCATENATE(C1259,"_",E1262)</f>
        <v>Abgänge_… davon Einspeisezählpunkte</v>
      </c>
    </row>
    <row r="1263" spans="1:24" x14ac:dyDescent="0.2">
      <c r="A1263" s="439"/>
      <c r="B1263" s="442" t="str">
        <f>IF(A1263&lt;&gt;"",IFERROR(VLOOKUP(A1263,L!$J$11:$K$260,2,FALSE),"Eingabeart wurde geändert"),"")</f>
        <v/>
      </c>
      <c r="C1263" s="445" t="s">
        <v>764</v>
      </c>
      <c r="D1263" s="445" t="s">
        <v>282</v>
      </c>
      <c r="E1263" s="189" t="s">
        <v>766</v>
      </c>
      <c r="F1263" s="232"/>
      <c r="G1263" s="232"/>
      <c r="H1263" s="232"/>
      <c r="I1263" s="232"/>
      <c r="J1263" s="232"/>
      <c r="K1263" s="232"/>
      <c r="L1263" s="232"/>
      <c r="M1263" s="232"/>
      <c r="N1263" s="232"/>
      <c r="O1263" s="232"/>
      <c r="P1263" s="232"/>
      <c r="Q1263" s="232"/>
      <c r="R1263" s="190" t="str">
        <f>IF(SUM(F1263:Q1263)&gt;0,SUM(F1263:Q1263),"")</f>
        <v/>
      </c>
      <c r="X1263" s="392" t="str">
        <f t="shared" ref="X1263" si="992">CONCATENATE(C1263,"_",E1263)</f>
        <v>Zugänge_insgesamt</v>
      </c>
    </row>
    <row r="1264" spans="1:24" x14ac:dyDescent="0.2">
      <c r="A1264" s="440"/>
      <c r="B1264" s="443"/>
      <c r="C1264" s="446"/>
      <c r="D1264" s="448"/>
      <c r="E1264" s="389" t="s">
        <v>767</v>
      </c>
      <c r="F1264" s="237"/>
      <c r="G1264" s="237"/>
      <c r="H1264" s="237"/>
      <c r="I1264" s="237"/>
      <c r="J1264" s="237"/>
      <c r="K1264" s="237"/>
      <c r="L1264" s="237"/>
      <c r="M1264" s="237"/>
      <c r="N1264" s="237"/>
      <c r="O1264" s="237"/>
      <c r="P1264" s="237"/>
      <c r="Q1264" s="237"/>
      <c r="R1264" s="238" t="str">
        <f t="shared" ref="R1264:R1270" si="993">IF(SUM(F1264:Q1264)&gt;0,SUM(F1264:Q1264),"")</f>
        <v/>
      </c>
      <c r="X1264" s="392" t="str">
        <f t="shared" ref="X1264" si="994">CONCATENATE(C1263,"_",E1264)</f>
        <v>Zugänge_… davon Einspeisezählpunkte</v>
      </c>
    </row>
    <row r="1265" spans="1:24" x14ac:dyDescent="0.2">
      <c r="A1265" s="440"/>
      <c r="B1265" s="443"/>
      <c r="C1265" s="446"/>
      <c r="D1265" s="445" t="s">
        <v>512</v>
      </c>
      <c r="E1265" s="189" t="s">
        <v>766</v>
      </c>
      <c r="F1265" s="237"/>
      <c r="G1265" s="237"/>
      <c r="H1265" s="237"/>
      <c r="I1265" s="237"/>
      <c r="J1265" s="237"/>
      <c r="K1265" s="237"/>
      <c r="L1265" s="237"/>
      <c r="M1265" s="237"/>
      <c r="N1265" s="237"/>
      <c r="O1265" s="237"/>
      <c r="P1265" s="237"/>
      <c r="Q1265" s="237"/>
      <c r="R1265" s="238" t="str">
        <f t="shared" si="993"/>
        <v/>
      </c>
      <c r="X1265" s="392" t="str">
        <f t="shared" ref="X1265" si="995">CONCATENATE(C1263,"_",E1265)</f>
        <v>Zugänge_insgesamt</v>
      </c>
    </row>
    <row r="1266" spans="1:24" x14ac:dyDescent="0.2">
      <c r="A1266" s="440"/>
      <c r="B1266" s="443"/>
      <c r="C1266" s="447"/>
      <c r="D1266" s="449"/>
      <c r="E1266" s="389" t="s">
        <v>767</v>
      </c>
      <c r="F1266" s="237"/>
      <c r="G1266" s="237"/>
      <c r="H1266" s="237"/>
      <c r="I1266" s="237"/>
      <c r="J1266" s="237"/>
      <c r="K1266" s="237"/>
      <c r="L1266" s="237"/>
      <c r="M1266" s="237"/>
      <c r="N1266" s="237"/>
      <c r="O1266" s="237"/>
      <c r="P1266" s="237"/>
      <c r="Q1266" s="237"/>
      <c r="R1266" s="238" t="str">
        <f t="shared" si="993"/>
        <v/>
      </c>
      <c r="X1266" s="392" t="str">
        <f t="shared" ref="X1266" si="996">CONCATENATE(C1263,"_",E1266)</f>
        <v>Zugänge_… davon Einspeisezählpunkte</v>
      </c>
    </row>
    <row r="1267" spans="1:24" x14ac:dyDescent="0.2">
      <c r="A1267" s="440"/>
      <c r="B1267" s="443"/>
      <c r="C1267" s="445" t="s">
        <v>765</v>
      </c>
      <c r="D1267" s="445" t="s">
        <v>282</v>
      </c>
      <c r="E1267" s="189" t="s">
        <v>766</v>
      </c>
      <c r="F1267" s="237"/>
      <c r="G1267" s="237"/>
      <c r="H1267" s="237"/>
      <c r="I1267" s="237"/>
      <c r="J1267" s="237"/>
      <c r="K1267" s="237"/>
      <c r="L1267" s="237"/>
      <c r="M1267" s="237"/>
      <c r="N1267" s="237"/>
      <c r="O1267" s="237"/>
      <c r="P1267" s="237"/>
      <c r="Q1267" s="237"/>
      <c r="R1267" s="238" t="str">
        <f t="shared" si="993"/>
        <v/>
      </c>
      <c r="X1267" s="392" t="str">
        <f t="shared" ref="X1267" si="997">CONCATENATE(C1267,"_",E1267)</f>
        <v>Abgänge_insgesamt</v>
      </c>
    </row>
    <row r="1268" spans="1:24" x14ac:dyDescent="0.2">
      <c r="A1268" s="440"/>
      <c r="B1268" s="443"/>
      <c r="C1268" s="446"/>
      <c r="D1268" s="448"/>
      <c r="E1268" s="389" t="s">
        <v>767</v>
      </c>
      <c r="F1268" s="237"/>
      <c r="G1268" s="237"/>
      <c r="H1268" s="237"/>
      <c r="I1268" s="237"/>
      <c r="J1268" s="237"/>
      <c r="K1268" s="237"/>
      <c r="L1268" s="237"/>
      <c r="M1268" s="237"/>
      <c r="N1268" s="237"/>
      <c r="O1268" s="237"/>
      <c r="P1268" s="237"/>
      <c r="Q1268" s="237"/>
      <c r="R1268" s="238" t="str">
        <f t="shared" si="993"/>
        <v/>
      </c>
      <c r="X1268" s="392" t="str">
        <f t="shared" ref="X1268" si="998">CONCATENATE(C1267,"_",E1268)</f>
        <v>Abgänge_… davon Einspeisezählpunkte</v>
      </c>
    </row>
    <row r="1269" spans="1:24" x14ac:dyDescent="0.2">
      <c r="A1269" s="440"/>
      <c r="B1269" s="443"/>
      <c r="C1269" s="446"/>
      <c r="D1269" s="445" t="s">
        <v>512</v>
      </c>
      <c r="E1269" s="189" t="s">
        <v>766</v>
      </c>
      <c r="F1269" s="235"/>
      <c r="G1269" s="235"/>
      <c r="H1269" s="235"/>
      <c r="I1269" s="235"/>
      <c r="J1269" s="235"/>
      <c r="K1269" s="235"/>
      <c r="L1269" s="235"/>
      <c r="M1269" s="235"/>
      <c r="N1269" s="235"/>
      <c r="O1269" s="235"/>
      <c r="P1269" s="235"/>
      <c r="Q1269" s="235"/>
      <c r="R1269" s="236" t="str">
        <f t="shared" si="993"/>
        <v/>
      </c>
      <c r="X1269" s="392" t="str">
        <f t="shared" ref="X1269" si="999">CONCATENATE(C1267,"_",E1269)</f>
        <v>Abgänge_insgesamt</v>
      </c>
    </row>
    <row r="1270" spans="1:24" x14ac:dyDescent="0.2">
      <c r="A1270" s="441"/>
      <c r="B1270" s="444"/>
      <c r="C1270" s="448"/>
      <c r="D1270" s="450"/>
      <c r="E1270" s="191" t="s">
        <v>767</v>
      </c>
      <c r="F1270" s="233"/>
      <c r="G1270" s="233"/>
      <c r="H1270" s="233"/>
      <c r="I1270" s="233"/>
      <c r="J1270" s="233"/>
      <c r="K1270" s="233"/>
      <c r="L1270" s="233"/>
      <c r="M1270" s="233"/>
      <c r="N1270" s="233"/>
      <c r="O1270" s="233"/>
      <c r="P1270" s="233"/>
      <c r="Q1270" s="233"/>
      <c r="R1270" s="230" t="str">
        <f t="shared" si="993"/>
        <v/>
      </c>
      <c r="X1270" s="392" t="str">
        <f t="shared" ref="X1270" si="1000">CONCATENATE(C1267,"_",E1270)</f>
        <v>Abgänge_… davon Einspeisezählpunkte</v>
      </c>
    </row>
    <row r="1271" spans="1:24" x14ac:dyDescent="0.2">
      <c r="A1271" s="439"/>
      <c r="B1271" s="442" t="str">
        <f>IF(A1271&lt;&gt;"",IFERROR(VLOOKUP(A1271,L!$J$11:$K$260,2,FALSE),"Eingabeart wurde geändert"),"")</f>
        <v/>
      </c>
      <c r="C1271" s="445" t="s">
        <v>764</v>
      </c>
      <c r="D1271" s="445" t="s">
        <v>282</v>
      </c>
      <c r="E1271" s="189" t="s">
        <v>766</v>
      </c>
      <c r="F1271" s="232"/>
      <c r="G1271" s="232"/>
      <c r="H1271" s="232"/>
      <c r="I1271" s="232"/>
      <c r="J1271" s="232"/>
      <c r="K1271" s="232"/>
      <c r="L1271" s="232"/>
      <c r="M1271" s="232"/>
      <c r="N1271" s="232"/>
      <c r="O1271" s="232"/>
      <c r="P1271" s="232"/>
      <c r="Q1271" s="232"/>
      <c r="R1271" s="190" t="str">
        <f>IF(SUM(F1271:Q1271)&gt;0,SUM(F1271:Q1271),"")</f>
        <v/>
      </c>
      <c r="X1271" s="392" t="str">
        <f t="shared" ref="X1271" si="1001">CONCATENATE(C1271,"_",E1271)</f>
        <v>Zugänge_insgesamt</v>
      </c>
    </row>
    <row r="1272" spans="1:24" x14ac:dyDescent="0.2">
      <c r="A1272" s="440"/>
      <c r="B1272" s="443"/>
      <c r="C1272" s="446"/>
      <c r="D1272" s="448"/>
      <c r="E1272" s="389" t="s">
        <v>767</v>
      </c>
      <c r="F1272" s="237"/>
      <c r="G1272" s="237"/>
      <c r="H1272" s="237"/>
      <c r="I1272" s="237"/>
      <c r="J1272" s="237"/>
      <c r="K1272" s="237"/>
      <c r="L1272" s="237"/>
      <c r="M1272" s="237"/>
      <c r="N1272" s="237"/>
      <c r="O1272" s="237"/>
      <c r="P1272" s="237"/>
      <c r="Q1272" s="237"/>
      <c r="R1272" s="238" t="str">
        <f t="shared" ref="R1272:R1278" si="1002">IF(SUM(F1272:Q1272)&gt;0,SUM(F1272:Q1272),"")</f>
        <v/>
      </c>
      <c r="X1272" s="392" t="str">
        <f t="shared" ref="X1272" si="1003">CONCATENATE(C1271,"_",E1272)</f>
        <v>Zugänge_… davon Einspeisezählpunkte</v>
      </c>
    </row>
    <row r="1273" spans="1:24" x14ac:dyDescent="0.2">
      <c r="A1273" s="440"/>
      <c r="B1273" s="443"/>
      <c r="C1273" s="446"/>
      <c r="D1273" s="445" t="s">
        <v>512</v>
      </c>
      <c r="E1273" s="189" t="s">
        <v>766</v>
      </c>
      <c r="F1273" s="237"/>
      <c r="G1273" s="237"/>
      <c r="H1273" s="237"/>
      <c r="I1273" s="237"/>
      <c r="J1273" s="237"/>
      <c r="K1273" s="237"/>
      <c r="L1273" s="237"/>
      <c r="M1273" s="237"/>
      <c r="N1273" s="237"/>
      <c r="O1273" s="237"/>
      <c r="P1273" s="237"/>
      <c r="Q1273" s="237"/>
      <c r="R1273" s="238" t="str">
        <f t="shared" si="1002"/>
        <v/>
      </c>
      <c r="X1273" s="392" t="str">
        <f t="shared" ref="X1273" si="1004">CONCATENATE(C1271,"_",E1273)</f>
        <v>Zugänge_insgesamt</v>
      </c>
    </row>
    <row r="1274" spans="1:24" x14ac:dyDescent="0.2">
      <c r="A1274" s="440"/>
      <c r="B1274" s="443"/>
      <c r="C1274" s="447"/>
      <c r="D1274" s="449"/>
      <c r="E1274" s="389" t="s">
        <v>767</v>
      </c>
      <c r="F1274" s="237"/>
      <c r="G1274" s="237"/>
      <c r="H1274" s="237"/>
      <c r="I1274" s="237"/>
      <c r="J1274" s="237"/>
      <c r="K1274" s="237"/>
      <c r="L1274" s="237"/>
      <c r="M1274" s="237"/>
      <c r="N1274" s="237"/>
      <c r="O1274" s="237"/>
      <c r="P1274" s="237"/>
      <c r="Q1274" s="237"/>
      <c r="R1274" s="238" t="str">
        <f t="shared" si="1002"/>
        <v/>
      </c>
      <c r="X1274" s="392" t="str">
        <f t="shared" ref="X1274" si="1005">CONCATENATE(C1271,"_",E1274)</f>
        <v>Zugänge_… davon Einspeisezählpunkte</v>
      </c>
    </row>
    <row r="1275" spans="1:24" x14ac:dyDescent="0.2">
      <c r="A1275" s="440"/>
      <c r="B1275" s="443"/>
      <c r="C1275" s="445" t="s">
        <v>765</v>
      </c>
      <c r="D1275" s="445" t="s">
        <v>282</v>
      </c>
      <c r="E1275" s="189" t="s">
        <v>766</v>
      </c>
      <c r="F1275" s="237"/>
      <c r="G1275" s="237"/>
      <c r="H1275" s="237"/>
      <c r="I1275" s="237"/>
      <c r="J1275" s="237"/>
      <c r="K1275" s="237"/>
      <c r="L1275" s="237"/>
      <c r="M1275" s="237"/>
      <c r="N1275" s="237"/>
      <c r="O1275" s="237"/>
      <c r="P1275" s="237"/>
      <c r="Q1275" s="237"/>
      <c r="R1275" s="238" t="str">
        <f t="shared" si="1002"/>
        <v/>
      </c>
      <c r="X1275" s="392" t="str">
        <f t="shared" ref="X1275" si="1006">CONCATENATE(C1275,"_",E1275)</f>
        <v>Abgänge_insgesamt</v>
      </c>
    </row>
    <row r="1276" spans="1:24" x14ac:dyDescent="0.2">
      <c r="A1276" s="440"/>
      <c r="B1276" s="443"/>
      <c r="C1276" s="446"/>
      <c r="D1276" s="448"/>
      <c r="E1276" s="389" t="s">
        <v>767</v>
      </c>
      <c r="F1276" s="237"/>
      <c r="G1276" s="237"/>
      <c r="H1276" s="237"/>
      <c r="I1276" s="237"/>
      <c r="J1276" s="237"/>
      <c r="K1276" s="237"/>
      <c r="L1276" s="237"/>
      <c r="M1276" s="237"/>
      <c r="N1276" s="237"/>
      <c r="O1276" s="237"/>
      <c r="P1276" s="237"/>
      <c r="Q1276" s="237"/>
      <c r="R1276" s="238" t="str">
        <f t="shared" si="1002"/>
        <v/>
      </c>
      <c r="X1276" s="392" t="str">
        <f t="shared" ref="X1276" si="1007">CONCATENATE(C1275,"_",E1276)</f>
        <v>Abgänge_… davon Einspeisezählpunkte</v>
      </c>
    </row>
    <row r="1277" spans="1:24" x14ac:dyDescent="0.2">
      <c r="A1277" s="440"/>
      <c r="B1277" s="443"/>
      <c r="C1277" s="446"/>
      <c r="D1277" s="445" t="s">
        <v>512</v>
      </c>
      <c r="E1277" s="189" t="s">
        <v>766</v>
      </c>
      <c r="F1277" s="235"/>
      <c r="G1277" s="235"/>
      <c r="H1277" s="235"/>
      <c r="I1277" s="235"/>
      <c r="J1277" s="235"/>
      <c r="K1277" s="235"/>
      <c r="L1277" s="235"/>
      <c r="M1277" s="235"/>
      <c r="N1277" s="235"/>
      <c r="O1277" s="235"/>
      <c r="P1277" s="235"/>
      <c r="Q1277" s="235"/>
      <c r="R1277" s="236" t="str">
        <f t="shared" si="1002"/>
        <v/>
      </c>
      <c r="X1277" s="392" t="str">
        <f t="shared" ref="X1277" si="1008">CONCATENATE(C1275,"_",E1277)</f>
        <v>Abgänge_insgesamt</v>
      </c>
    </row>
    <row r="1278" spans="1:24" x14ac:dyDescent="0.2">
      <c r="A1278" s="441"/>
      <c r="B1278" s="444"/>
      <c r="C1278" s="448"/>
      <c r="D1278" s="450"/>
      <c r="E1278" s="191" t="s">
        <v>767</v>
      </c>
      <c r="F1278" s="233"/>
      <c r="G1278" s="233"/>
      <c r="H1278" s="233"/>
      <c r="I1278" s="233"/>
      <c r="J1278" s="233"/>
      <c r="K1278" s="233"/>
      <c r="L1278" s="233"/>
      <c r="M1278" s="233"/>
      <c r="N1278" s="233"/>
      <c r="O1278" s="233"/>
      <c r="P1278" s="233"/>
      <c r="Q1278" s="233"/>
      <c r="R1278" s="230" t="str">
        <f t="shared" si="1002"/>
        <v/>
      </c>
      <c r="X1278" s="392" t="str">
        <f t="shared" ref="X1278" si="1009">CONCATENATE(C1275,"_",E1278)</f>
        <v>Abgänge_… davon Einspeisezählpunkte</v>
      </c>
    </row>
    <row r="1279" spans="1:24" x14ac:dyDescent="0.2">
      <c r="A1279" s="439"/>
      <c r="B1279" s="442" t="str">
        <f>IF(A1279&lt;&gt;"",IFERROR(VLOOKUP(A1279,L!$J$11:$K$260,2,FALSE),"Eingabeart wurde geändert"),"")</f>
        <v/>
      </c>
      <c r="C1279" s="445" t="s">
        <v>764</v>
      </c>
      <c r="D1279" s="445" t="s">
        <v>282</v>
      </c>
      <c r="E1279" s="189" t="s">
        <v>766</v>
      </c>
      <c r="F1279" s="232"/>
      <c r="G1279" s="232"/>
      <c r="H1279" s="232"/>
      <c r="I1279" s="232"/>
      <c r="J1279" s="232"/>
      <c r="K1279" s="232"/>
      <c r="L1279" s="232"/>
      <c r="M1279" s="232"/>
      <c r="N1279" s="232"/>
      <c r="O1279" s="232"/>
      <c r="P1279" s="232"/>
      <c r="Q1279" s="232"/>
      <c r="R1279" s="190" t="str">
        <f>IF(SUM(F1279:Q1279)&gt;0,SUM(F1279:Q1279),"")</f>
        <v/>
      </c>
      <c r="X1279" s="392" t="str">
        <f t="shared" ref="X1279" si="1010">CONCATENATE(C1279,"_",E1279)</f>
        <v>Zugänge_insgesamt</v>
      </c>
    </row>
    <row r="1280" spans="1:24" x14ac:dyDescent="0.2">
      <c r="A1280" s="440"/>
      <c r="B1280" s="443"/>
      <c r="C1280" s="446"/>
      <c r="D1280" s="448"/>
      <c r="E1280" s="389" t="s">
        <v>767</v>
      </c>
      <c r="F1280" s="237"/>
      <c r="G1280" s="237"/>
      <c r="H1280" s="237"/>
      <c r="I1280" s="237"/>
      <c r="J1280" s="237"/>
      <c r="K1280" s="237"/>
      <c r="L1280" s="237"/>
      <c r="M1280" s="237"/>
      <c r="N1280" s="237"/>
      <c r="O1280" s="237"/>
      <c r="P1280" s="237"/>
      <c r="Q1280" s="237"/>
      <c r="R1280" s="238" t="str">
        <f t="shared" ref="R1280:R1286" si="1011">IF(SUM(F1280:Q1280)&gt;0,SUM(F1280:Q1280),"")</f>
        <v/>
      </c>
      <c r="X1280" s="392" t="str">
        <f t="shared" ref="X1280" si="1012">CONCATENATE(C1279,"_",E1280)</f>
        <v>Zugänge_… davon Einspeisezählpunkte</v>
      </c>
    </row>
    <row r="1281" spans="1:24" x14ac:dyDescent="0.2">
      <c r="A1281" s="440"/>
      <c r="B1281" s="443"/>
      <c r="C1281" s="446"/>
      <c r="D1281" s="445" t="s">
        <v>512</v>
      </c>
      <c r="E1281" s="189" t="s">
        <v>766</v>
      </c>
      <c r="F1281" s="237"/>
      <c r="G1281" s="237"/>
      <c r="H1281" s="237"/>
      <c r="I1281" s="237"/>
      <c r="J1281" s="237"/>
      <c r="K1281" s="237"/>
      <c r="L1281" s="237"/>
      <c r="M1281" s="237"/>
      <c r="N1281" s="237"/>
      <c r="O1281" s="237"/>
      <c r="P1281" s="237"/>
      <c r="Q1281" s="237"/>
      <c r="R1281" s="238" t="str">
        <f t="shared" si="1011"/>
        <v/>
      </c>
      <c r="X1281" s="392" t="str">
        <f t="shared" ref="X1281" si="1013">CONCATENATE(C1279,"_",E1281)</f>
        <v>Zugänge_insgesamt</v>
      </c>
    </row>
    <row r="1282" spans="1:24" x14ac:dyDescent="0.2">
      <c r="A1282" s="440"/>
      <c r="B1282" s="443"/>
      <c r="C1282" s="447"/>
      <c r="D1282" s="449"/>
      <c r="E1282" s="389" t="s">
        <v>767</v>
      </c>
      <c r="F1282" s="237"/>
      <c r="G1282" s="237"/>
      <c r="H1282" s="237"/>
      <c r="I1282" s="237"/>
      <c r="J1282" s="237"/>
      <c r="K1282" s="237"/>
      <c r="L1282" s="237"/>
      <c r="M1282" s="237"/>
      <c r="N1282" s="237"/>
      <c r="O1282" s="237"/>
      <c r="P1282" s="237"/>
      <c r="Q1282" s="237"/>
      <c r="R1282" s="238" t="str">
        <f t="shared" si="1011"/>
        <v/>
      </c>
      <c r="X1282" s="392" t="str">
        <f t="shared" ref="X1282" si="1014">CONCATENATE(C1279,"_",E1282)</f>
        <v>Zugänge_… davon Einspeisezählpunkte</v>
      </c>
    </row>
    <row r="1283" spans="1:24" x14ac:dyDescent="0.2">
      <c r="A1283" s="440"/>
      <c r="B1283" s="443"/>
      <c r="C1283" s="445" t="s">
        <v>765</v>
      </c>
      <c r="D1283" s="445" t="s">
        <v>282</v>
      </c>
      <c r="E1283" s="189" t="s">
        <v>766</v>
      </c>
      <c r="F1283" s="237"/>
      <c r="G1283" s="237"/>
      <c r="H1283" s="237"/>
      <c r="I1283" s="237"/>
      <c r="J1283" s="237"/>
      <c r="K1283" s="237"/>
      <c r="L1283" s="237"/>
      <c r="M1283" s="237"/>
      <c r="N1283" s="237"/>
      <c r="O1283" s="237"/>
      <c r="P1283" s="237"/>
      <c r="Q1283" s="237"/>
      <c r="R1283" s="238" t="str">
        <f t="shared" si="1011"/>
        <v/>
      </c>
      <c r="X1283" s="392" t="str">
        <f t="shared" ref="X1283" si="1015">CONCATENATE(C1283,"_",E1283)</f>
        <v>Abgänge_insgesamt</v>
      </c>
    </row>
    <row r="1284" spans="1:24" x14ac:dyDescent="0.2">
      <c r="A1284" s="440"/>
      <c r="B1284" s="443"/>
      <c r="C1284" s="446"/>
      <c r="D1284" s="448"/>
      <c r="E1284" s="389" t="s">
        <v>767</v>
      </c>
      <c r="F1284" s="237"/>
      <c r="G1284" s="237"/>
      <c r="H1284" s="237"/>
      <c r="I1284" s="237"/>
      <c r="J1284" s="237"/>
      <c r="K1284" s="237"/>
      <c r="L1284" s="237"/>
      <c r="M1284" s="237"/>
      <c r="N1284" s="237"/>
      <c r="O1284" s="237"/>
      <c r="P1284" s="237"/>
      <c r="Q1284" s="237"/>
      <c r="R1284" s="238" t="str">
        <f t="shared" si="1011"/>
        <v/>
      </c>
      <c r="X1284" s="392" t="str">
        <f t="shared" ref="X1284" si="1016">CONCATENATE(C1283,"_",E1284)</f>
        <v>Abgänge_… davon Einspeisezählpunkte</v>
      </c>
    </row>
    <row r="1285" spans="1:24" x14ac:dyDescent="0.2">
      <c r="A1285" s="440"/>
      <c r="B1285" s="443"/>
      <c r="C1285" s="446"/>
      <c r="D1285" s="445" t="s">
        <v>512</v>
      </c>
      <c r="E1285" s="189" t="s">
        <v>766</v>
      </c>
      <c r="F1285" s="235"/>
      <c r="G1285" s="235"/>
      <c r="H1285" s="235"/>
      <c r="I1285" s="235"/>
      <c r="J1285" s="235"/>
      <c r="K1285" s="235"/>
      <c r="L1285" s="235"/>
      <c r="M1285" s="235"/>
      <c r="N1285" s="235"/>
      <c r="O1285" s="235"/>
      <c r="P1285" s="235"/>
      <c r="Q1285" s="235"/>
      <c r="R1285" s="236" t="str">
        <f t="shared" si="1011"/>
        <v/>
      </c>
      <c r="X1285" s="392" t="str">
        <f t="shared" ref="X1285" si="1017">CONCATENATE(C1283,"_",E1285)</f>
        <v>Abgänge_insgesamt</v>
      </c>
    </row>
    <row r="1286" spans="1:24" x14ac:dyDescent="0.2">
      <c r="A1286" s="441"/>
      <c r="B1286" s="444"/>
      <c r="C1286" s="448"/>
      <c r="D1286" s="450"/>
      <c r="E1286" s="191" t="s">
        <v>767</v>
      </c>
      <c r="F1286" s="233"/>
      <c r="G1286" s="233"/>
      <c r="H1286" s="233"/>
      <c r="I1286" s="233"/>
      <c r="J1286" s="233"/>
      <c r="K1286" s="233"/>
      <c r="L1286" s="233"/>
      <c r="M1286" s="233"/>
      <c r="N1286" s="233"/>
      <c r="O1286" s="233"/>
      <c r="P1286" s="233"/>
      <c r="Q1286" s="233"/>
      <c r="R1286" s="230" t="str">
        <f t="shared" si="1011"/>
        <v/>
      </c>
      <c r="X1286" s="392" t="str">
        <f t="shared" ref="X1286" si="1018">CONCATENATE(C1283,"_",E1286)</f>
        <v>Abgänge_… davon Einspeisezählpunkte</v>
      </c>
    </row>
    <row r="1287" spans="1:24" x14ac:dyDescent="0.2">
      <c r="A1287" s="439"/>
      <c r="B1287" s="442" t="str">
        <f>IF(A1287&lt;&gt;"",IFERROR(VLOOKUP(A1287,L!$J$11:$K$260,2,FALSE),"Eingabeart wurde geändert"),"")</f>
        <v/>
      </c>
      <c r="C1287" s="445" t="s">
        <v>764</v>
      </c>
      <c r="D1287" s="445" t="s">
        <v>282</v>
      </c>
      <c r="E1287" s="189" t="s">
        <v>766</v>
      </c>
      <c r="F1287" s="232"/>
      <c r="G1287" s="232"/>
      <c r="H1287" s="232"/>
      <c r="I1287" s="232"/>
      <c r="J1287" s="232"/>
      <c r="K1287" s="232"/>
      <c r="L1287" s="232"/>
      <c r="M1287" s="232"/>
      <c r="N1287" s="232"/>
      <c r="O1287" s="232"/>
      <c r="P1287" s="232"/>
      <c r="Q1287" s="232"/>
      <c r="R1287" s="190" t="str">
        <f>IF(SUM(F1287:Q1287)&gt;0,SUM(F1287:Q1287),"")</f>
        <v/>
      </c>
      <c r="X1287" s="392" t="str">
        <f t="shared" ref="X1287" si="1019">CONCATENATE(C1287,"_",E1287)</f>
        <v>Zugänge_insgesamt</v>
      </c>
    </row>
    <row r="1288" spans="1:24" x14ac:dyDescent="0.2">
      <c r="A1288" s="440"/>
      <c r="B1288" s="443"/>
      <c r="C1288" s="446"/>
      <c r="D1288" s="448"/>
      <c r="E1288" s="389" t="s">
        <v>767</v>
      </c>
      <c r="F1288" s="237"/>
      <c r="G1288" s="237"/>
      <c r="H1288" s="237"/>
      <c r="I1288" s="237"/>
      <c r="J1288" s="237"/>
      <c r="K1288" s="237"/>
      <c r="L1288" s="237"/>
      <c r="M1288" s="237"/>
      <c r="N1288" s="237"/>
      <c r="O1288" s="237"/>
      <c r="P1288" s="237"/>
      <c r="Q1288" s="237"/>
      <c r="R1288" s="238" t="str">
        <f t="shared" ref="R1288:R1294" si="1020">IF(SUM(F1288:Q1288)&gt;0,SUM(F1288:Q1288),"")</f>
        <v/>
      </c>
      <c r="X1288" s="392" t="str">
        <f t="shared" ref="X1288" si="1021">CONCATENATE(C1287,"_",E1288)</f>
        <v>Zugänge_… davon Einspeisezählpunkte</v>
      </c>
    </row>
    <row r="1289" spans="1:24" x14ac:dyDescent="0.2">
      <c r="A1289" s="440"/>
      <c r="B1289" s="443"/>
      <c r="C1289" s="446"/>
      <c r="D1289" s="445" t="s">
        <v>512</v>
      </c>
      <c r="E1289" s="189" t="s">
        <v>766</v>
      </c>
      <c r="F1289" s="237"/>
      <c r="G1289" s="237"/>
      <c r="H1289" s="237"/>
      <c r="I1289" s="237"/>
      <c r="J1289" s="237"/>
      <c r="K1289" s="237"/>
      <c r="L1289" s="237"/>
      <c r="M1289" s="237"/>
      <c r="N1289" s="237"/>
      <c r="O1289" s="237"/>
      <c r="P1289" s="237"/>
      <c r="Q1289" s="237"/>
      <c r="R1289" s="238" t="str">
        <f t="shared" si="1020"/>
        <v/>
      </c>
      <c r="X1289" s="392" t="str">
        <f t="shared" ref="X1289" si="1022">CONCATENATE(C1287,"_",E1289)</f>
        <v>Zugänge_insgesamt</v>
      </c>
    </row>
    <row r="1290" spans="1:24" x14ac:dyDescent="0.2">
      <c r="A1290" s="440"/>
      <c r="B1290" s="443"/>
      <c r="C1290" s="447"/>
      <c r="D1290" s="449"/>
      <c r="E1290" s="389" t="s">
        <v>767</v>
      </c>
      <c r="F1290" s="237"/>
      <c r="G1290" s="237"/>
      <c r="H1290" s="237"/>
      <c r="I1290" s="237"/>
      <c r="J1290" s="237"/>
      <c r="K1290" s="237"/>
      <c r="L1290" s="237"/>
      <c r="M1290" s="237"/>
      <c r="N1290" s="237"/>
      <c r="O1290" s="237"/>
      <c r="P1290" s="237"/>
      <c r="Q1290" s="237"/>
      <c r="R1290" s="238" t="str">
        <f t="shared" si="1020"/>
        <v/>
      </c>
      <c r="X1290" s="392" t="str">
        <f t="shared" ref="X1290" si="1023">CONCATENATE(C1287,"_",E1290)</f>
        <v>Zugänge_… davon Einspeisezählpunkte</v>
      </c>
    </row>
    <row r="1291" spans="1:24" x14ac:dyDescent="0.2">
      <c r="A1291" s="440"/>
      <c r="B1291" s="443"/>
      <c r="C1291" s="445" t="s">
        <v>765</v>
      </c>
      <c r="D1291" s="445" t="s">
        <v>282</v>
      </c>
      <c r="E1291" s="189" t="s">
        <v>766</v>
      </c>
      <c r="F1291" s="237"/>
      <c r="G1291" s="237"/>
      <c r="H1291" s="237"/>
      <c r="I1291" s="237"/>
      <c r="J1291" s="237"/>
      <c r="K1291" s="237"/>
      <c r="L1291" s="237"/>
      <c r="M1291" s="237"/>
      <c r="N1291" s="237"/>
      <c r="O1291" s="237"/>
      <c r="P1291" s="237"/>
      <c r="Q1291" s="237"/>
      <c r="R1291" s="238" t="str">
        <f t="shared" si="1020"/>
        <v/>
      </c>
      <c r="X1291" s="392" t="str">
        <f t="shared" ref="X1291" si="1024">CONCATENATE(C1291,"_",E1291)</f>
        <v>Abgänge_insgesamt</v>
      </c>
    </row>
    <row r="1292" spans="1:24" x14ac:dyDescent="0.2">
      <c r="A1292" s="440"/>
      <c r="B1292" s="443"/>
      <c r="C1292" s="446"/>
      <c r="D1292" s="448"/>
      <c r="E1292" s="389" t="s">
        <v>767</v>
      </c>
      <c r="F1292" s="237"/>
      <c r="G1292" s="237"/>
      <c r="H1292" s="237"/>
      <c r="I1292" s="237"/>
      <c r="J1292" s="237"/>
      <c r="K1292" s="237"/>
      <c r="L1292" s="237"/>
      <c r="M1292" s="237"/>
      <c r="N1292" s="237"/>
      <c r="O1292" s="237"/>
      <c r="P1292" s="237"/>
      <c r="Q1292" s="237"/>
      <c r="R1292" s="238" t="str">
        <f t="shared" si="1020"/>
        <v/>
      </c>
      <c r="X1292" s="392" t="str">
        <f t="shared" ref="X1292" si="1025">CONCATENATE(C1291,"_",E1292)</f>
        <v>Abgänge_… davon Einspeisezählpunkte</v>
      </c>
    </row>
    <row r="1293" spans="1:24" x14ac:dyDescent="0.2">
      <c r="A1293" s="440"/>
      <c r="B1293" s="443"/>
      <c r="C1293" s="446"/>
      <c r="D1293" s="445" t="s">
        <v>512</v>
      </c>
      <c r="E1293" s="189" t="s">
        <v>766</v>
      </c>
      <c r="F1293" s="235"/>
      <c r="G1293" s="235"/>
      <c r="H1293" s="235"/>
      <c r="I1293" s="235"/>
      <c r="J1293" s="235"/>
      <c r="K1293" s="235"/>
      <c r="L1293" s="235"/>
      <c r="M1293" s="235"/>
      <c r="N1293" s="235"/>
      <c r="O1293" s="235"/>
      <c r="P1293" s="235"/>
      <c r="Q1293" s="235"/>
      <c r="R1293" s="236" t="str">
        <f t="shared" si="1020"/>
        <v/>
      </c>
      <c r="X1293" s="392" t="str">
        <f t="shared" ref="X1293" si="1026">CONCATENATE(C1291,"_",E1293)</f>
        <v>Abgänge_insgesamt</v>
      </c>
    </row>
    <row r="1294" spans="1:24" x14ac:dyDescent="0.2">
      <c r="A1294" s="441"/>
      <c r="B1294" s="444"/>
      <c r="C1294" s="448"/>
      <c r="D1294" s="450"/>
      <c r="E1294" s="191" t="s">
        <v>767</v>
      </c>
      <c r="F1294" s="233"/>
      <c r="G1294" s="233"/>
      <c r="H1294" s="233"/>
      <c r="I1294" s="233"/>
      <c r="J1294" s="233"/>
      <c r="K1294" s="233"/>
      <c r="L1294" s="233"/>
      <c r="M1294" s="233"/>
      <c r="N1294" s="233"/>
      <c r="O1294" s="233"/>
      <c r="P1294" s="233"/>
      <c r="Q1294" s="233"/>
      <c r="R1294" s="230" t="str">
        <f t="shared" si="1020"/>
        <v/>
      </c>
      <c r="X1294" s="392" t="str">
        <f t="shared" ref="X1294" si="1027">CONCATENATE(C1291,"_",E1294)</f>
        <v>Abgänge_… davon Einspeisezählpunkte</v>
      </c>
    </row>
    <row r="1295" spans="1:24" x14ac:dyDescent="0.2">
      <c r="A1295" s="439"/>
      <c r="B1295" s="442" t="str">
        <f>IF(A1295&lt;&gt;"",IFERROR(VLOOKUP(A1295,L!$J$11:$K$260,2,FALSE),"Eingabeart wurde geändert"),"")</f>
        <v/>
      </c>
      <c r="C1295" s="445" t="s">
        <v>764</v>
      </c>
      <c r="D1295" s="445" t="s">
        <v>282</v>
      </c>
      <c r="E1295" s="189" t="s">
        <v>766</v>
      </c>
      <c r="F1295" s="232"/>
      <c r="G1295" s="232"/>
      <c r="H1295" s="232"/>
      <c r="I1295" s="232"/>
      <c r="J1295" s="232"/>
      <c r="K1295" s="232"/>
      <c r="L1295" s="232"/>
      <c r="M1295" s="232"/>
      <c r="N1295" s="232"/>
      <c r="O1295" s="232"/>
      <c r="P1295" s="232"/>
      <c r="Q1295" s="232"/>
      <c r="R1295" s="190" t="str">
        <f>IF(SUM(F1295:Q1295)&gt;0,SUM(F1295:Q1295),"")</f>
        <v/>
      </c>
      <c r="X1295" s="392" t="str">
        <f t="shared" ref="X1295" si="1028">CONCATENATE(C1295,"_",E1295)</f>
        <v>Zugänge_insgesamt</v>
      </c>
    </row>
    <row r="1296" spans="1:24" x14ac:dyDescent="0.2">
      <c r="A1296" s="440"/>
      <c r="B1296" s="443"/>
      <c r="C1296" s="446"/>
      <c r="D1296" s="448"/>
      <c r="E1296" s="389" t="s">
        <v>767</v>
      </c>
      <c r="F1296" s="237"/>
      <c r="G1296" s="237"/>
      <c r="H1296" s="237"/>
      <c r="I1296" s="237"/>
      <c r="J1296" s="237"/>
      <c r="K1296" s="237"/>
      <c r="L1296" s="237"/>
      <c r="M1296" s="237"/>
      <c r="N1296" s="237"/>
      <c r="O1296" s="237"/>
      <c r="P1296" s="237"/>
      <c r="Q1296" s="237"/>
      <c r="R1296" s="238" t="str">
        <f t="shared" ref="R1296:R1302" si="1029">IF(SUM(F1296:Q1296)&gt;0,SUM(F1296:Q1296),"")</f>
        <v/>
      </c>
      <c r="X1296" s="392" t="str">
        <f t="shared" ref="X1296" si="1030">CONCATENATE(C1295,"_",E1296)</f>
        <v>Zugänge_… davon Einspeisezählpunkte</v>
      </c>
    </row>
    <row r="1297" spans="1:24" x14ac:dyDescent="0.2">
      <c r="A1297" s="440"/>
      <c r="B1297" s="443"/>
      <c r="C1297" s="446"/>
      <c r="D1297" s="445" t="s">
        <v>512</v>
      </c>
      <c r="E1297" s="189" t="s">
        <v>766</v>
      </c>
      <c r="F1297" s="237"/>
      <c r="G1297" s="237"/>
      <c r="H1297" s="237"/>
      <c r="I1297" s="237"/>
      <c r="J1297" s="237"/>
      <c r="K1297" s="237"/>
      <c r="L1297" s="237"/>
      <c r="M1297" s="237"/>
      <c r="N1297" s="237"/>
      <c r="O1297" s="237"/>
      <c r="P1297" s="237"/>
      <c r="Q1297" s="237"/>
      <c r="R1297" s="238" t="str">
        <f t="shared" si="1029"/>
        <v/>
      </c>
      <c r="X1297" s="392" t="str">
        <f t="shared" ref="X1297" si="1031">CONCATENATE(C1295,"_",E1297)</f>
        <v>Zugänge_insgesamt</v>
      </c>
    </row>
    <row r="1298" spans="1:24" x14ac:dyDescent="0.2">
      <c r="A1298" s="440"/>
      <c r="B1298" s="443"/>
      <c r="C1298" s="447"/>
      <c r="D1298" s="449"/>
      <c r="E1298" s="389" t="s">
        <v>767</v>
      </c>
      <c r="F1298" s="237"/>
      <c r="G1298" s="237"/>
      <c r="H1298" s="237"/>
      <c r="I1298" s="237"/>
      <c r="J1298" s="237"/>
      <c r="K1298" s="237"/>
      <c r="L1298" s="237"/>
      <c r="M1298" s="237"/>
      <c r="N1298" s="237"/>
      <c r="O1298" s="237"/>
      <c r="P1298" s="237"/>
      <c r="Q1298" s="237"/>
      <c r="R1298" s="238" t="str">
        <f t="shared" si="1029"/>
        <v/>
      </c>
      <c r="X1298" s="392" t="str">
        <f t="shared" ref="X1298" si="1032">CONCATENATE(C1295,"_",E1298)</f>
        <v>Zugänge_… davon Einspeisezählpunkte</v>
      </c>
    </row>
    <row r="1299" spans="1:24" x14ac:dyDescent="0.2">
      <c r="A1299" s="440"/>
      <c r="B1299" s="443"/>
      <c r="C1299" s="445" t="s">
        <v>765</v>
      </c>
      <c r="D1299" s="445" t="s">
        <v>282</v>
      </c>
      <c r="E1299" s="189" t="s">
        <v>766</v>
      </c>
      <c r="F1299" s="237"/>
      <c r="G1299" s="237"/>
      <c r="H1299" s="237"/>
      <c r="I1299" s="237"/>
      <c r="J1299" s="237"/>
      <c r="K1299" s="237"/>
      <c r="L1299" s="237"/>
      <c r="M1299" s="237"/>
      <c r="N1299" s="237"/>
      <c r="O1299" s="237"/>
      <c r="P1299" s="237"/>
      <c r="Q1299" s="237"/>
      <c r="R1299" s="238" t="str">
        <f t="shared" si="1029"/>
        <v/>
      </c>
      <c r="X1299" s="392" t="str">
        <f t="shared" ref="X1299" si="1033">CONCATENATE(C1299,"_",E1299)</f>
        <v>Abgänge_insgesamt</v>
      </c>
    </row>
    <row r="1300" spans="1:24" x14ac:dyDescent="0.2">
      <c r="A1300" s="440"/>
      <c r="B1300" s="443"/>
      <c r="C1300" s="446"/>
      <c r="D1300" s="448"/>
      <c r="E1300" s="389" t="s">
        <v>767</v>
      </c>
      <c r="F1300" s="237"/>
      <c r="G1300" s="237"/>
      <c r="H1300" s="237"/>
      <c r="I1300" s="237"/>
      <c r="J1300" s="237"/>
      <c r="K1300" s="237"/>
      <c r="L1300" s="237"/>
      <c r="M1300" s="237"/>
      <c r="N1300" s="237"/>
      <c r="O1300" s="237"/>
      <c r="P1300" s="237"/>
      <c r="Q1300" s="237"/>
      <c r="R1300" s="238" t="str">
        <f t="shared" si="1029"/>
        <v/>
      </c>
      <c r="X1300" s="392" t="str">
        <f t="shared" ref="X1300" si="1034">CONCATENATE(C1299,"_",E1300)</f>
        <v>Abgänge_… davon Einspeisezählpunkte</v>
      </c>
    </row>
    <row r="1301" spans="1:24" x14ac:dyDescent="0.2">
      <c r="A1301" s="440"/>
      <c r="B1301" s="443"/>
      <c r="C1301" s="446"/>
      <c r="D1301" s="445" t="s">
        <v>512</v>
      </c>
      <c r="E1301" s="189" t="s">
        <v>766</v>
      </c>
      <c r="F1301" s="235"/>
      <c r="G1301" s="235"/>
      <c r="H1301" s="235"/>
      <c r="I1301" s="235"/>
      <c r="J1301" s="235"/>
      <c r="K1301" s="235"/>
      <c r="L1301" s="235"/>
      <c r="M1301" s="235"/>
      <c r="N1301" s="235"/>
      <c r="O1301" s="235"/>
      <c r="P1301" s="235"/>
      <c r="Q1301" s="235"/>
      <c r="R1301" s="236" t="str">
        <f t="shared" si="1029"/>
        <v/>
      </c>
      <c r="X1301" s="392" t="str">
        <f t="shared" ref="X1301" si="1035">CONCATENATE(C1299,"_",E1301)</f>
        <v>Abgänge_insgesamt</v>
      </c>
    </row>
    <row r="1302" spans="1:24" x14ac:dyDescent="0.2">
      <c r="A1302" s="441"/>
      <c r="B1302" s="444"/>
      <c r="C1302" s="448"/>
      <c r="D1302" s="450"/>
      <c r="E1302" s="191" t="s">
        <v>767</v>
      </c>
      <c r="F1302" s="233"/>
      <c r="G1302" s="233"/>
      <c r="H1302" s="233"/>
      <c r="I1302" s="233"/>
      <c r="J1302" s="233"/>
      <c r="K1302" s="233"/>
      <c r="L1302" s="233"/>
      <c r="M1302" s="233"/>
      <c r="N1302" s="233"/>
      <c r="O1302" s="233"/>
      <c r="P1302" s="233"/>
      <c r="Q1302" s="233"/>
      <c r="R1302" s="230" t="str">
        <f t="shared" si="1029"/>
        <v/>
      </c>
      <c r="X1302" s="392" t="str">
        <f t="shared" ref="X1302" si="1036">CONCATENATE(C1299,"_",E1302)</f>
        <v>Abgänge_… davon Einspeisezählpunkte</v>
      </c>
    </row>
    <row r="1303" spans="1:24" x14ac:dyDescent="0.2">
      <c r="A1303" s="439"/>
      <c r="B1303" s="442" t="str">
        <f>IF(A1303&lt;&gt;"",IFERROR(VLOOKUP(A1303,L!$J$11:$K$260,2,FALSE),"Eingabeart wurde geändert"),"")</f>
        <v/>
      </c>
      <c r="C1303" s="445" t="s">
        <v>764</v>
      </c>
      <c r="D1303" s="445" t="s">
        <v>282</v>
      </c>
      <c r="E1303" s="189" t="s">
        <v>766</v>
      </c>
      <c r="F1303" s="232"/>
      <c r="G1303" s="232"/>
      <c r="H1303" s="232"/>
      <c r="I1303" s="232"/>
      <c r="J1303" s="232"/>
      <c r="K1303" s="232"/>
      <c r="L1303" s="232"/>
      <c r="M1303" s="232"/>
      <c r="N1303" s="232"/>
      <c r="O1303" s="232"/>
      <c r="P1303" s="232"/>
      <c r="Q1303" s="232"/>
      <c r="R1303" s="190" t="str">
        <f>IF(SUM(F1303:Q1303)&gt;0,SUM(F1303:Q1303),"")</f>
        <v/>
      </c>
      <c r="X1303" s="392" t="str">
        <f t="shared" ref="X1303" si="1037">CONCATENATE(C1303,"_",E1303)</f>
        <v>Zugänge_insgesamt</v>
      </c>
    </row>
    <row r="1304" spans="1:24" x14ac:dyDescent="0.2">
      <c r="A1304" s="440"/>
      <c r="B1304" s="443"/>
      <c r="C1304" s="446"/>
      <c r="D1304" s="448"/>
      <c r="E1304" s="389" t="s">
        <v>767</v>
      </c>
      <c r="F1304" s="237"/>
      <c r="G1304" s="237"/>
      <c r="H1304" s="237"/>
      <c r="I1304" s="237"/>
      <c r="J1304" s="237"/>
      <c r="K1304" s="237"/>
      <c r="L1304" s="237"/>
      <c r="M1304" s="237"/>
      <c r="N1304" s="237"/>
      <c r="O1304" s="237"/>
      <c r="P1304" s="237"/>
      <c r="Q1304" s="237"/>
      <c r="R1304" s="238" t="str">
        <f t="shared" ref="R1304:R1310" si="1038">IF(SUM(F1304:Q1304)&gt;0,SUM(F1304:Q1304),"")</f>
        <v/>
      </c>
      <c r="X1304" s="392" t="str">
        <f t="shared" ref="X1304" si="1039">CONCATENATE(C1303,"_",E1304)</f>
        <v>Zugänge_… davon Einspeisezählpunkte</v>
      </c>
    </row>
    <row r="1305" spans="1:24" x14ac:dyDescent="0.2">
      <c r="A1305" s="440"/>
      <c r="B1305" s="443"/>
      <c r="C1305" s="446"/>
      <c r="D1305" s="445" t="s">
        <v>512</v>
      </c>
      <c r="E1305" s="189" t="s">
        <v>766</v>
      </c>
      <c r="F1305" s="237"/>
      <c r="G1305" s="237"/>
      <c r="H1305" s="237"/>
      <c r="I1305" s="237"/>
      <c r="J1305" s="237"/>
      <c r="K1305" s="237"/>
      <c r="L1305" s="237"/>
      <c r="M1305" s="237"/>
      <c r="N1305" s="237"/>
      <c r="O1305" s="237"/>
      <c r="P1305" s="237"/>
      <c r="Q1305" s="237"/>
      <c r="R1305" s="238" t="str">
        <f t="shared" si="1038"/>
        <v/>
      </c>
      <c r="X1305" s="392" t="str">
        <f t="shared" ref="X1305" si="1040">CONCATENATE(C1303,"_",E1305)</f>
        <v>Zugänge_insgesamt</v>
      </c>
    </row>
    <row r="1306" spans="1:24" x14ac:dyDescent="0.2">
      <c r="A1306" s="440"/>
      <c r="B1306" s="443"/>
      <c r="C1306" s="447"/>
      <c r="D1306" s="449"/>
      <c r="E1306" s="389" t="s">
        <v>767</v>
      </c>
      <c r="F1306" s="237"/>
      <c r="G1306" s="237"/>
      <c r="H1306" s="237"/>
      <c r="I1306" s="237"/>
      <c r="J1306" s="237"/>
      <c r="K1306" s="237"/>
      <c r="L1306" s="237"/>
      <c r="M1306" s="237"/>
      <c r="N1306" s="237"/>
      <c r="O1306" s="237"/>
      <c r="P1306" s="237"/>
      <c r="Q1306" s="237"/>
      <c r="R1306" s="238" t="str">
        <f t="shared" si="1038"/>
        <v/>
      </c>
      <c r="X1306" s="392" t="str">
        <f t="shared" ref="X1306" si="1041">CONCATENATE(C1303,"_",E1306)</f>
        <v>Zugänge_… davon Einspeisezählpunkte</v>
      </c>
    </row>
    <row r="1307" spans="1:24" x14ac:dyDescent="0.2">
      <c r="A1307" s="440"/>
      <c r="B1307" s="443"/>
      <c r="C1307" s="445" t="s">
        <v>765</v>
      </c>
      <c r="D1307" s="445" t="s">
        <v>282</v>
      </c>
      <c r="E1307" s="189" t="s">
        <v>766</v>
      </c>
      <c r="F1307" s="237"/>
      <c r="G1307" s="237"/>
      <c r="H1307" s="237"/>
      <c r="I1307" s="237"/>
      <c r="J1307" s="237"/>
      <c r="K1307" s="237"/>
      <c r="L1307" s="237"/>
      <c r="M1307" s="237"/>
      <c r="N1307" s="237"/>
      <c r="O1307" s="237"/>
      <c r="P1307" s="237"/>
      <c r="Q1307" s="237"/>
      <c r="R1307" s="238" t="str">
        <f t="shared" si="1038"/>
        <v/>
      </c>
      <c r="X1307" s="392" t="str">
        <f t="shared" ref="X1307" si="1042">CONCATENATE(C1307,"_",E1307)</f>
        <v>Abgänge_insgesamt</v>
      </c>
    </row>
    <row r="1308" spans="1:24" x14ac:dyDescent="0.2">
      <c r="A1308" s="440"/>
      <c r="B1308" s="443"/>
      <c r="C1308" s="446"/>
      <c r="D1308" s="448"/>
      <c r="E1308" s="389" t="s">
        <v>767</v>
      </c>
      <c r="F1308" s="237"/>
      <c r="G1308" s="237"/>
      <c r="H1308" s="237"/>
      <c r="I1308" s="237"/>
      <c r="J1308" s="237"/>
      <c r="K1308" s="237"/>
      <c r="L1308" s="237"/>
      <c r="M1308" s="237"/>
      <c r="N1308" s="237"/>
      <c r="O1308" s="237"/>
      <c r="P1308" s="237"/>
      <c r="Q1308" s="237"/>
      <c r="R1308" s="238" t="str">
        <f t="shared" si="1038"/>
        <v/>
      </c>
      <c r="X1308" s="392" t="str">
        <f t="shared" ref="X1308" si="1043">CONCATENATE(C1307,"_",E1308)</f>
        <v>Abgänge_… davon Einspeisezählpunkte</v>
      </c>
    </row>
    <row r="1309" spans="1:24" x14ac:dyDescent="0.2">
      <c r="A1309" s="440"/>
      <c r="B1309" s="443"/>
      <c r="C1309" s="446"/>
      <c r="D1309" s="445" t="s">
        <v>512</v>
      </c>
      <c r="E1309" s="189" t="s">
        <v>766</v>
      </c>
      <c r="F1309" s="235"/>
      <c r="G1309" s="235"/>
      <c r="H1309" s="235"/>
      <c r="I1309" s="235"/>
      <c r="J1309" s="235"/>
      <c r="K1309" s="235"/>
      <c r="L1309" s="235"/>
      <c r="M1309" s="235"/>
      <c r="N1309" s="235"/>
      <c r="O1309" s="235"/>
      <c r="P1309" s="235"/>
      <c r="Q1309" s="235"/>
      <c r="R1309" s="236" t="str">
        <f t="shared" si="1038"/>
        <v/>
      </c>
      <c r="X1309" s="392" t="str">
        <f t="shared" ref="X1309" si="1044">CONCATENATE(C1307,"_",E1309)</f>
        <v>Abgänge_insgesamt</v>
      </c>
    </row>
    <row r="1310" spans="1:24" x14ac:dyDescent="0.2">
      <c r="A1310" s="441"/>
      <c r="B1310" s="444"/>
      <c r="C1310" s="448"/>
      <c r="D1310" s="450"/>
      <c r="E1310" s="191" t="s">
        <v>767</v>
      </c>
      <c r="F1310" s="233"/>
      <c r="G1310" s="233"/>
      <c r="H1310" s="233"/>
      <c r="I1310" s="233"/>
      <c r="J1310" s="233"/>
      <c r="K1310" s="233"/>
      <c r="L1310" s="233"/>
      <c r="M1310" s="233"/>
      <c r="N1310" s="233"/>
      <c r="O1310" s="233"/>
      <c r="P1310" s="233"/>
      <c r="Q1310" s="233"/>
      <c r="R1310" s="230" t="str">
        <f t="shared" si="1038"/>
        <v/>
      </c>
      <c r="X1310" s="392" t="str">
        <f t="shared" ref="X1310" si="1045">CONCATENATE(C1307,"_",E1310)</f>
        <v>Abgänge_… davon Einspeisezählpunkte</v>
      </c>
    </row>
    <row r="1311" spans="1:24" x14ac:dyDescent="0.2">
      <c r="A1311" s="439"/>
      <c r="B1311" s="442" t="str">
        <f>IF(A1311&lt;&gt;"",IFERROR(VLOOKUP(A1311,L!$J$11:$K$260,2,FALSE),"Eingabeart wurde geändert"),"")</f>
        <v/>
      </c>
      <c r="C1311" s="445" t="s">
        <v>764</v>
      </c>
      <c r="D1311" s="445" t="s">
        <v>282</v>
      </c>
      <c r="E1311" s="189" t="s">
        <v>766</v>
      </c>
      <c r="F1311" s="232"/>
      <c r="G1311" s="232"/>
      <c r="H1311" s="232"/>
      <c r="I1311" s="232"/>
      <c r="J1311" s="232"/>
      <c r="K1311" s="232"/>
      <c r="L1311" s="232"/>
      <c r="M1311" s="232"/>
      <c r="N1311" s="232"/>
      <c r="O1311" s="232"/>
      <c r="P1311" s="232"/>
      <c r="Q1311" s="232"/>
      <c r="R1311" s="190" t="str">
        <f>IF(SUM(F1311:Q1311)&gt;0,SUM(F1311:Q1311),"")</f>
        <v/>
      </c>
      <c r="X1311" s="392" t="str">
        <f t="shared" ref="X1311" si="1046">CONCATENATE(C1311,"_",E1311)</f>
        <v>Zugänge_insgesamt</v>
      </c>
    </row>
    <row r="1312" spans="1:24" x14ac:dyDescent="0.2">
      <c r="A1312" s="440"/>
      <c r="B1312" s="443"/>
      <c r="C1312" s="446"/>
      <c r="D1312" s="448"/>
      <c r="E1312" s="389" t="s">
        <v>767</v>
      </c>
      <c r="F1312" s="237"/>
      <c r="G1312" s="237"/>
      <c r="H1312" s="237"/>
      <c r="I1312" s="237"/>
      <c r="J1312" s="237"/>
      <c r="K1312" s="237"/>
      <c r="L1312" s="237"/>
      <c r="M1312" s="237"/>
      <c r="N1312" s="237"/>
      <c r="O1312" s="237"/>
      <c r="P1312" s="237"/>
      <c r="Q1312" s="237"/>
      <c r="R1312" s="238" t="str">
        <f t="shared" ref="R1312:R1318" si="1047">IF(SUM(F1312:Q1312)&gt;0,SUM(F1312:Q1312),"")</f>
        <v/>
      </c>
      <c r="X1312" s="392" t="str">
        <f t="shared" ref="X1312" si="1048">CONCATENATE(C1311,"_",E1312)</f>
        <v>Zugänge_… davon Einspeisezählpunkte</v>
      </c>
    </row>
    <row r="1313" spans="1:24" x14ac:dyDescent="0.2">
      <c r="A1313" s="440"/>
      <c r="B1313" s="443"/>
      <c r="C1313" s="446"/>
      <c r="D1313" s="445" t="s">
        <v>512</v>
      </c>
      <c r="E1313" s="189" t="s">
        <v>766</v>
      </c>
      <c r="F1313" s="237"/>
      <c r="G1313" s="237"/>
      <c r="H1313" s="237"/>
      <c r="I1313" s="237"/>
      <c r="J1313" s="237"/>
      <c r="K1313" s="237"/>
      <c r="L1313" s="237"/>
      <c r="M1313" s="237"/>
      <c r="N1313" s="237"/>
      <c r="O1313" s="237"/>
      <c r="P1313" s="237"/>
      <c r="Q1313" s="237"/>
      <c r="R1313" s="238" t="str">
        <f t="shared" si="1047"/>
        <v/>
      </c>
      <c r="X1313" s="392" t="str">
        <f t="shared" ref="X1313" si="1049">CONCATENATE(C1311,"_",E1313)</f>
        <v>Zugänge_insgesamt</v>
      </c>
    </row>
    <row r="1314" spans="1:24" x14ac:dyDescent="0.2">
      <c r="A1314" s="440"/>
      <c r="B1314" s="443"/>
      <c r="C1314" s="447"/>
      <c r="D1314" s="449"/>
      <c r="E1314" s="389" t="s">
        <v>767</v>
      </c>
      <c r="F1314" s="237"/>
      <c r="G1314" s="237"/>
      <c r="H1314" s="237"/>
      <c r="I1314" s="237"/>
      <c r="J1314" s="237"/>
      <c r="K1314" s="237"/>
      <c r="L1314" s="237"/>
      <c r="M1314" s="237"/>
      <c r="N1314" s="237"/>
      <c r="O1314" s="237"/>
      <c r="P1314" s="237"/>
      <c r="Q1314" s="237"/>
      <c r="R1314" s="238" t="str">
        <f t="shared" si="1047"/>
        <v/>
      </c>
      <c r="X1314" s="392" t="str">
        <f t="shared" ref="X1314" si="1050">CONCATENATE(C1311,"_",E1314)</f>
        <v>Zugänge_… davon Einspeisezählpunkte</v>
      </c>
    </row>
    <row r="1315" spans="1:24" x14ac:dyDescent="0.2">
      <c r="A1315" s="440"/>
      <c r="B1315" s="443"/>
      <c r="C1315" s="445" t="s">
        <v>765</v>
      </c>
      <c r="D1315" s="445" t="s">
        <v>282</v>
      </c>
      <c r="E1315" s="189" t="s">
        <v>766</v>
      </c>
      <c r="F1315" s="237"/>
      <c r="G1315" s="237"/>
      <c r="H1315" s="237"/>
      <c r="I1315" s="237"/>
      <c r="J1315" s="237"/>
      <c r="K1315" s="237"/>
      <c r="L1315" s="237"/>
      <c r="M1315" s="237"/>
      <c r="N1315" s="237"/>
      <c r="O1315" s="237"/>
      <c r="P1315" s="237"/>
      <c r="Q1315" s="237"/>
      <c r="R1315" s="238" t="str">
        <f t="shared" si="1047"/>
        <v/>
      </c>
      <c r="X1315" s="392" t="str">
        <f t="shared" ref="X1315" si="1051">CONCATENATE(C1315,"_",E1315)</f>
        <v>Abgänge_insgesamt</v>
      </c>
    </row>
    <row r="1316" spans="1:24" x14ac:dyDescent="0.2">
      <c r="A1316" s="440"/>
      <c r="B1316" s="443"/>
      <c r="C1316" s="446"/>
      <c r="D1316" s="448"/>
      <c r="E1316" s="389" t="s">
        <v>767</v>
      </c>
      <c r="F1316" s="237"/>
      <c r="G1316" s="237"/>
      <c r="H1316" s="237"/>
      <c r="I1316" s="237"/>
      <c r="J1316" s="237"/>
      <c r="K1316" s="237"/>
      <c r="L1316" s="237"/>
      <c r="M1316" s="237"/>
      <c r="N1316" s="237"/>
      <c r="O1316" s="237"/>
      <c r="P1316" s="237"/>
      <c r="Q1316" s="237"/>
      <c r="R1316" s="238" t="str">
        <f t="shared" si="1047"/>
        <v/>
      </c>
      <c r="X1316" s="392" t="str">
        <f t="shared" ref="X1316" si="1052">CONCATENATE(C1315,"_",E1316)</f>
        <v>Abgänge_… davon Einspeisezählpunkte</v>
      </c>
    </row>
    <row r="1317" spans="1:24" x14ac:dyDescent="0.2">
      <c r="A1317" s="440"/>
      <c r="B1317" s="443"/>
      <c r="C1317" s="446"/>
      <c r="D1317" s="445" t="s">
        <v>512</v>
      </c>
      <c r="E1317" s="189" t="s">
        <v>766</v>
      </c>
      <c r="F1317" s="235"/>
      <c r="G1317" s="235"/>
      <c r="H1317" s="235"/>
      <c r="I1317" s="235"/>
      <c r="J1317" s="235"/>
      <c r="K1317" s="235"/>
      <c r="L1317" s="235"/>
      <c r="M1317" s="235"/>
      <c r="N1317" s="235"/>
      <c r="O1317" s="235"/>
      <c r="P1317" s="235"/>
      <c r="Q1317" s="235"/>
      <c r="R1317" s="236" t="str">
        <f t="shared" si="1047"/>
        <v/>
      </c>
      <c r="X1317" s="392" t="str">
        <f t="shared" ref="X1317" si="1053">CONCATENATE(C1315,"_",E1317)</f>
        <v>Abgänge_insgesamt</v>
      </c>
    </row>
    <row r="1318" spans="1:24" x14ac:dyDescent="0.2">
      <c r="A1318" s="441"/>
      <c r="B1318" s="444"/>
      <c r="C1318" s="448"/>
      <c r="D1318" s="450"/>
      <c r="E1318" s="191" t="s">
        <v>767</v>
      </c>
      <c r="F1318" s="233"/>
      <c r="G1318" s="233"/>
      <c r="H1318" s="233"/>
      <c r="I1318" s="233"/>
      <c r="J1318" s="233"/>
      <c r="K1318" s="233"/>
      <c r="L1318" s="233"/>
      <c r="M1318" s="233"/>
      <c r="N1318" s="233"/>
      <c r="O1318" s="233"/>
      <c r="P1318" s="233"/>
      <c r="Q1318" s="233"/>
      <c r="R1318" s="230" t="str">
        <f t="shared" si="1047"/>
        <v/>
      </c>
      <c r="X1318" s="392" t="str">
        <f t="shared" ref="X1318" si="1054">CONCATENATE(C1315,"_",E1318)</f>
        <v>Abgänge_… davon Einspeisezählpunkte</v>
      </c>
    </row>
    <row r="1319" spans="1:24" x14ac:dyDescent="0.2">
      <c r="A1319" s="439"/>
      <c r="B1319" s="442" t="str">
        <f>IF(A1319&lt;&gt;"",IFERROR(VLOOKUP(A1319,L!$J$11:$K$260,2,FALSE),"Eingabeart wurde geändert"),"")</f>
        <v/>
      </c>
      <c r="C1319" s="445" t="s">
        <v>764</v>
      </c>
      <c r="D1319" s="445" t="s">
        <v>282</v>
      </c>
      <c r="E1319" s="189" t="s">
        <v>766</v>
      </c>
      <c r="F1319" s="232"/>
      <c r="G1319" s="232"/>
      <c r="H1319" s="232"/>
      <c r="I1319" s="232"/>
      <c r="J1319" s="232"/>
      <c r="K1319" s="232"/>
      <c r="L1319" s="232"/>
      <c r="M1319" s="232"/>
      <c r="N1319" s="232"/>
      <c r="O1319" s="232"/>
      <c r="P1319" s="232"/>
      <c r="Q1319" s="232"/>
      <c r="R1319" s="190" t="str">
        <f>IF(SUM(F1319:Q1319)&gt;0,SUM(F1319:Q1319),"")</f>
        <v/>
      </c>
      <c r="X1319" s="392" t="str">
        <f t="shared" ref="X1319" si="1055">CONCATENATE(C1319,"_",E1319)</f>
        <v>Zugänge_insgesamt</v>
      </c>
    </row>
    <row r="1320" spans="1:24" x14ac:dyDescent="0.2">
      <c r="A1320" s="440"/>
      <c r="B1320" s="443"/>
      <c r="C1320" s="446"/>
      <c r="D1320" s="448"/>
      <c r="E1320" s="389" t="s">
        <v>767</v>
      </c>
      <c r="F1320" s="237"/>
      <c r="G1320" s="237"/>
      <c r="H1320" s="237"/>
      <c r="I1320" s="237"/>
      <c r="J1320" s="237"/>
      <c r="K1320" s="237"/>
      <c r="L1320" s="237"/>
      <c r="M1320" s="237"/>
      <c r="N1320" s="237"/>
      <c r="O1320" s="237"/>
      <c r="P1320" s="237"/>
      <c r="Q1320" s="237"/>
      <c r="R1320" s="238" t="str">
        <f t="shared" ref="R1320:R1326" si="1056">IF(SUM(F1320:Q1320)&gt;0,SUM(F1320:Q1320),"")</f>
        <v/>
      </c>
      <c r="X1320" s="392" t="str">
        <f t="shared" ref="X1320" si="1057">CONCATENATE(C1319,"_",E1320)</f>
        <v>Zugänge_… davon Einspeisezählpunkte</v>
      </c>
    </row>
    <row r="1321" spans="1:24" x14ac:dyDescent="0.2">
      <c r="A1321" s="440"/>
      <c r="B1321" s="443"/>
      <c r="C1321" s="446"/>
      <c r="D1321" s="445" t="s">
        <v>512</v>
      </c>
      <c r="E1321" s="189" t="s">
        <v>766</v>
      </c>
      <c r="F1321" s="237"/>
      <c r="G1321" s="237"/>
      <c r="H1321" s="237"/>
      <c r="I1321" s="237"/>
      <c r="J1321" s="237"/>
      <c r="K1321" s="237"/>
      <c r="L1321" s="237"/>
      <c r="M1321" s="237"/>
      <c r="N1321" s="237"/>
      <c r="O1321" s="237"/>
      <c r="P1321" s="237"/>
      <c r="Q1321" s="237"/>
      <c r="R1321" s="238" t="str">
        <f t="shared" si="1056"/>
        <v/>
      </c>
      <c r="X1321" s="392" t="str">
        <f t="shared" ref="X1321" si="1058">CONCATENATE(C1319,"_",E1321)</f>
        <v>Zugänge_insgesamt</v>
      </c>
    </row>
    <row r="1322" spans="1:24" x14ac:dyDescent="0.2">
      <c r="A1322" s="440"/>
      <c r="B1322" s="443"/>
      <c r="C1322" s="447"/>
      <c r="D1322" s="449"/>
      <c r="E1322" s="389" t="s">
        <v>767</v>
      </c>
      <c r="F1322" s="237"/>
      <c r="G1322" s="237"/>
      <c r="H1322" s="237"/>
      <c r="I1322" s="237"/>
      <c r="J1322" s="237"/>
      <c r="K1322" s="237"/>
      <c r="L1322" s="237"/>
      <c r="M1322" s="237"/>
      <c r="N1322" s="237"/>
      <c r="O1322" s="237"/>
      <c r="P1322" s="237"/>
      <c r="Q1322" s="237"/>
      <c r="R1322" s="238" t="str">
        <f t="shared" si="1056"/>
        <v/>
      </c>
      <c r="X1322" s="392" t="str">
        <f t="shared" ref="X1322" si="1059">CONCATENATE(C1319,"_",E1322)</f>
        <v>Zugänge_… davon Einspeisezählpunkte</v>
      </c>
    </row>
    <row r="1323" spans="1:24" x14ac:dyDescent="0.2">
      <c r="A1323" s="440"/>
      <c r="B1323" s="443"/>
      <c r="C1323" s="445" t="s">
        <v>765</v>
      </c>
      <c r="D1323" s="445" t="s">
        <v>282</v>
      </c>
      <c r="E1323" s="189" t="s">
        <v>766</v>
      </c>
      <c r="F1323" s="237"/>
      <c r="G1323" s="237"/>
      <c r="H1323" s="237"/>
      <c r="I1323" s="237"/>
      <c r="J1323" s="237"/>
      <c r="K1323" s="237"/>
      <c r="L1323" s="237"/>
      <c r="M1323" s="237"/>
      <c r="N1323" s="237"/>
      <c r="O1323" s="237"/>
      <c r="P1323" s="237"/>
      <c r="Q1323" s="237"/>
      <c r="R1323" s="238" t="str">
        <f t="shared" si="1056"/>
        <v/>
      </c>
      <c r="X1323" s="392" t="str">
        <f t="shared" ref="X1323" si="1060">CONCATENATE(C1323,"_",E1323)</f>
        <v>Abgänge_insgesamt</v>
      </c>
    </row>
    <row r="1324" spans="1:24" x14ac:dyDescent="0.2">
      <c r="A1324" s="440"/>
      <c r="B1324" s="443"/>
      <c r="C1324" s="446"/>
      <c r="D1324" s="448"/>
      <c r="E1324" s="389" t="s">
        <v>767</v>
      </c>
      <c r="F1324" s="237"/>
      <c r="G1324" s="237"/>
      <c r="H1324" s="237"/>
      <c r="I1324" s="237"/>
      <c r="J1324" s="237"/>
      <c r="K1324" s="237"/>
      <c r="L1324" s="237"/>
      <c r="M1324" s="237"/>
      <c r="N1324" s="237"/>
      <c r="O1324" s="237"/>
      <c r="P1324" s="237"/>
      <c r="Q1324" s="237"/>
      <c r="R1324" s="238" t="str">
        <f t="shared" si="1056"/>
        <v/>
      </c>
      <c r="X1324" s="392" t="str">
        <f t="shared" ref="X1324" si="1061">CONCATENATE(C1323,"_",E1324)</f>
        <v>Abgänge_… davon Einspeisezählpunkte</v>
      </c>
    </row>
    <row r="1325" spans="1:24" x14ac:dyDescent="0.2">
      <c r="A1325" s="440"/>
      <c r="B1325" s="443"/>
      <c r="C1325" s="446"/>
      <c r="D1325" s="445" t="s">
        <v>512</v>
      </c>
      <c r="E1325" s="189" t="s">
        <v>766</v>
      </c>
      <c r="F1325" s="235"/>
      <c r="G1325" s="235"/>
      <c r="H1325" s="235"/>
      <c r="I1325" s="235"/>
      <c r="J1325" s="235"/>
      <c r="K1325" s="235"/>
      <c r="L1325" s="235"/>
      <c r="M1325" s="235"/>
      <c r="N1325" s="235"/>
      <c r="O1325" s="235"/>
      <c r="P1325" s="235"/>
      <c r="Q1325" s="235"/>
      <c r="R1325" s="236" t="str">
        <f t="shared" si="1056"/>
        <v/>
      </c>
      <c r="X1325" s="392" t="str">
        <f t="shared" ref="X1325" si="1062">CONCATENATE(C1323,"_",E1325)</f>
        <v>Abgänge_insgesamt</v>
      </c>
    </row>
    <row r="1326" spans="1:24" x14ac:dyDescent="0.2">
      <c r="A1326" s="441"/>
      <c r="B1326" s="444"/>
      <c r="C1326" s="448"/>
      <c r="D1326" s="450"/>
      <c r="E1326" s="191" t="s">
        <v>767</v>
      </c>
      <c r="F1326" s="233"/>
      <c r="G1326" s="233"/>
      <c r="H1326" s="233"/>
      <c r="I1326" s="233"/>
      <c r="J1326" s="233"/>
      <c r="K1326" s="233"/>
      <c r="L1326" s="233"/>
      <c r="M1326" s="233"/>
      <c r="N1326" s="233"/>
      <c r="O1326" s="233"/>
      <c r="P1326" s="233"/>
      <c r="Q1326" s="233"/>
      <c r="R1326" s="230" t="str">
        <f t="shared" si="1056"/>
        <v/>
      </c>
      <c r="X1326" s="392" t="str">
        <f t="shared" ref="X1326" si="1063">CONCATENATE(C1323,"_",E1326)</f>
        <v>Abgänge_… davon Einspeisezählpunkte</v>
      </c>
    </row>
    <row r="1327" spans="1:24" x14ac:dyDescent="0.2">
      <c r="A1327" s="439"/>
      <c r="B1327" s="442" t="str">
        <f>IF(A1327&lt;&gt;"",IFERROR(VLOOKUP(A1327,L!$J$11:$K$260,2,FALSE),"Eingabeart wurde geändert"),"")</f>
        <v/>
      </c>
      <c r="C1327" s="445" t="s">
        <v>764</v>
      </c>
      <c r="D1327" s="445" t="s">
        <v>282</v>
      </c>
      <c r="E1327" s="189" t="s">
        <v>766</v>
      </c>
      <c r="F1327" s="232"/>
      <c r="G1327" s="232"/>
      <c r="H1327" s="232"/>
      <c r="I1327" s="232"/>
      <c r="J1327" s="232"/>
      <c r="K1327" s="232"/>
      <c r="L1327" s="232"/>
      <c r="M1327" s="232"/>
      <c r="N1327" s="232"/>
      <c r="O1327" s="232"/>
      <c r="P1327" s="232"/>
      <c r="Q1327" s="232"/>
      <c r="R1327" s="190" t="str">
        <f>IF(SUM(F1327:Q1327)&gt;0,SUM(F1327:Q1327),"")</f>
        <v/>
      </c>
      <c r="X1327" s="392" t="str">
        <f t="shared" ref="X1327" si="1064">CONCATENATE(C1327,"_",E1327)</f>
        <v>Zugänge_insgesamt</v>
      </c>
    </row>
    <row r="1328" spans="1:24" x14ac:dyDescent="0.2">
      <c r="A1328" s="440"/>
      <c r="B1328" s="443"/>
      <c r="C1328" s="446"/>
      <c r="D1328" s="448"/>
      <c r="E1328" s="389" t="s">
        <v>767</v>
      </c>
      <c r="F1328" s="237"/>
      <c r="G1328" s="237"/>
      <c r="H1328" s="237"/>
      <c r="I1328" s="237"/>
      <c r="J1328" s="237"/>
      <c r="K1328" s="237"/>
      <c r="L1328" s="237"/>
      <c r="M1328" s="237"/>
      <c r="N1328" s="237"/>
      <c r="O1328" s="237"/>
      <c r="P1328" s="237"/>
      <c r="Q1328" s="237"/>
      <c r="R1328" s="238" t="str">
        <f t="shared" ref="R1328:R1334" si="1065">IF(SUM(F1328:Q1328)&gt;0,SUM(F1328:Q1328),"")</f>
        <v/>
      </c>
      <c r="X1328" s="392" t="str">
        <f t="shared" ref="X1328" si="1066">CONCATENATE(C1327,"_",E1328)</f>
        <v>Zugänge_… davon Einspeisezählpunkte</v>
      </c>
    </row>
    <row r="1329" spans="1:24" x14ac:dyDescent="0.2">
      <c r="A1329" s="440"/>
      <c r="B1329" s="443"/>
      <c r="C1329" s="446"/>
      <c r="D1329" s="445" t="s">
        <v>512</v>
      </c>
      <c r="E1329" s="189" t="s">
        <v>766</v>
      </c>
      <c r="F1329" s="237"/>
      <c r="G1329" s="237"/>
      <c r="H1329" s="237"/>
      <c r="I1329" s="237"/>
      <c r="J1329" s="237"/>
      <c r="K1329" s="237"/>
      <c r="L1329" s="237"/>
      <c r="M1329" s="237"/>
      <c r="N1329" s="237"/>
      <c r="O1329" s="237"/>
      <c r="P1329" s="237"/>
      <c r="Q1329" s="237"/>
      <c r="R1329" s="238" t="str">
        <f t="shared" si="1065"/>
        <v/>
      </c>
      <c r="X1329" s="392" t="str">
        <f t="shared" ref="X1329" si="1067">CONCATENATE(C1327,"_",E1329)</f>
        <v>Zugänge_insgesamt</v>
      </c>
    </row>
    <row r="1330" spans="1:24" x14ac:dyDescent="0.2">
      <c r="A1330" s="440"/>
      <c r="B1330" s="443"/>
      <c r="C1330" s="447"/>
      <c r="D1330" s="449"/>
      <c r="E1330" s="389" t="s">
        <v>767</v>
      </c>
      <c r="F1330" s="237"/>
      <c r="G1330" s="237"/>
      <c r="H1330" s="237"/>
      <c r="I1330" s="237"/>
      <c r="J1330" s="237"/>
      <c r="K1330" s="237"/>
      <c r="L1330" s="237"/>
      <c r="M1330" s="237"/>
      <c r="N1330" s="237"/>
      <c r="O1330" s="237"/>
      <c r="P1330" s="237"/>
      <c r="Q1330" s="237"/>
      <c r="R1330" s="238" t="str">
        <f t="shared" si="1065"/>
        <v/>
      </c>
      <c r="X1330" s="392" t="str">
        <f t="shared" ref="X1330" si="1068">CONCATENATE(C1327,"_",E1330)</f>
        <v>Zugänge_… davon Einspeisezählpunkte</v>
      </c>
    </row>
    <row r="1331" spans="1:24" x14ac:dyDescent="0.2">
      <c r="A1331" s="440"/>
      <c r="B1331" s="443"/>
      <c r="C1331" s="445" t="s">
        <v>765</v>
      </c>
      <c r="D1331" s="445" t="s">
        <v>282</v>
      </c>
      <c r="E1331" s="189" t="s">
        <v>766</v>
      </c>
      <c r="F1331" s="237"/>
      <c r="G1331" s="237"/>
      <c r="H1331" s="237"/>
      <c r="I1331" s="237"/>
      <c r="J1331" s="237"/>
      <c r="K1331" s="237"/>
      <c r="L1331" s="237"/>
      <c r="M1331" s="237"/>
      <c r="N1331" s="237"/>
      <c r="O1331" s="237"/>
      <c r="P1331" s="237"/>
      <c r="Q1331" s="237"/>
      <c r="R1331" s="238" t="str">
        <f t="shared" si="1065"/>
        <v/>
      </c>
      <c r="X1331" s="392" t="str">
        <f t="shared" ref="X1331" si="1069">CONCATENATE(C1331,"_",E1331)</f>
        <v>Abgänge_insgesamt</v>
      </c>
    </row>
    <row r="1332" spans="1:24" x14ac:dyDescent="0.2">
      <c r="A1332" s="440"/>
      <c r="B1332" s="443"/>
      <c r="C1332" s="446"/>
      <c r="D1332" s="448"/>
      <c r="E1332" s="389" t="s">
        <v>767</v>
      </c>
      <c r="F1332" s="237"/>
      <c r="G1332" s="237"/>
      <c r="H1332" s="237"/>
      <c r="I1332" s="237"/>
      <c r="J1332" s="237"/>
      <c r="K1332" s="237"/>
      <c r="L1332" s="237"/>
      <c r="M1332" s="237"/>
      <c r="N1332" s="237"/>
      <c r="O1332" s="237"/>
      <c r="P1332" s="237"/>
      <c r="Q1332" s="237"/>
      <c r="R1332" s="238" t="str">
        <f t="shared" si="1065"/>
        <v/>
      </c>
      <c r="X1332" s="392" t="str">
        <f t="shared" ref="X1332" si="1070">CONCATENATE(C1331,"_",E1332)</f>
        <v>Abgänge_… davon Einspeisezählpunkte</v>
      </c>
    </row>
    <row r="1333" spans="1:24" x14ac:dyDescent="0.2">
      <c r="A1333" s="440"/>
      <c r="B1333" s="443"/>
      <c r="C1333" s="446"/>
      <c r="D1333" s="445" t="s">
        <v>512</v>
      </c>
      <c r="E1333" s="189" t="s">
        <v>766</v>
      </c>
      <c r="F1333" s="235"/>
      <c r="G1333" s="235"/>
      <c r="H1333" s="235"/>
      <c r="I1333" s="235"/>
      <c r="J1333" s="235"/>
      <c r="K1333" s="235"/>
      <c r="L1333" s="235"/>
      <c r="M1333" s="235"/>
      <c r="N1333" s="235"/>
      <c r="O1333" s="235"/>
      <c r="P1333" s="235"/>
      <c r="Q1333" s="235"/>
      <c r="R1333" s="236" t="str">
        <f t="shared" si="1065"/>
        <v/>
      </c>
      <c r="X1333" s="392" t="str">
        <f t="shared" ref="X1333" si="1071">CONCATENATE(C1331,"_",E1333)</f>
        <v>Abgänge_insgesamt</v>
      </c>
    </row>
    <row r="1334" spans="1:24" x14ac:dyDescent="0.2">
      <c r="A1334" s="441"/>
      <c r="B1334" s="444"/>
      <c r="C1334" s="448"/>
      <c r="D1334" s="450"/>
      <c r="E1334" s="191" t="s">
        <v>767</v>
      </c>
      <c r="F1334" s="233"/>
      <c r="G1334" s="233"/>
      <c r="H1334" s="233"/>
      <c r="I1334" s="233"/>
      <c r="J1334" s="233"/>
      <c r="K1334" s="233"/>
      <c r="L1334" s="233"/>
      <c r="M1334" s="233"/>
      <c r="N1334" s="233"/>
      <c r="O1334" s="233"/>
      <c r="P1334" s="233"/>
      <c r="Q1334" s="233"/>
      <c r="R1334" s="230" t="str">
        <f t="shared" si="1065"/>
        <v/>
      </c>
      <c r="X1334" s="392" t="str">
        <f t="shared" ref="X1334" si="1072">CONCATENATE(C1331,"_",E1334)</f>
        <v>Abgänge_… davon Einspeisezählpunkte</v>
      </c>
    </row>
    <row r="1335" spans="1:24" x14ac:dyDescent="0.2">
      <c r="A1335" s="439"/>
      <c r="B1335" s="442" t="str">
        <f>IF(A1335&lt;&gt;"",IFERROR(VLOOKUP(A1335,L!$J$11:$K$260,2,FALSE),"Eingabeart wurde geändert"),"")</f>
        <v/>
      </c>
      <c r="C1335" s="445" t="s">
        <v>764</v>
      </c>
      <c r="D1335" s="445" t="s">
        <v>282</v>
      </c>
      <c r="E1335" s="189" t="s">
        <v>766</v>
      </c>
      <c r="F1335" s="232"/>
      <c r="G1335" s="232"/>
      <c r="H1335" s="232"/>
      <c r="I1335" s="232"/>
      <c r="J1335" s="232"/>
      <c r="K1335" s="232"/>
      <c r="L1335" s="232"/>
      <c r="M1335" s="232"/>
      <c r="N1335" s="232"/>
      <c r="O1335" s="232"/>
      <c r="P1335" s="232"/>
      <c r="Q1335" s="232"/>
      <c r="R1335" s="190" t="str">
        <f>IF(SUM(F1335:Q1335)&gt;0,SUM(F1335:Q1335),"")</f>
        <v/>
      </c>
      <c r="X1335" s="392" t="str">
        <f t="shared" ref="X1335" si="1073">CONCATENATE(C1335,"_",E1335)</f>
        <v>Zugänge_insgesamt</v>
      </c>
    </row>
    <row r="1336" spans="1:24" x14ac:dyDescent="0.2">
      <c r="A1336" s="440"/>
      <c r="B1336" s="443"/>
      <c r="C1336" s="446"/>
      <c r="D1336" s="448"/>
      <c r="E1336" s="389" t="s">
        <v>767</v>
      </c>
      <c r="F1336" s="237"/>
      <c r="G1336" s="237"/>
      <c r="H1336" s="237"/>
      <c r="I1336" s="237"/>
      <c r="J1336" s="237"/>
      <c r="K1336" s="237"/>
      <c r="L1336" s="237"/>
      <c r="M1336" s="237"/>
      <c r="N1336" s="237"/>
      <c r="O1336" s="237"/>
      <c r="P1336" s="237"/>
      <c r="Q1336" s="237"/>
      <c r="R1336" s="238" t="str">
        <f t="shared" ref="R1336:R1342" si="1074">IF(SUM(F1336:Q1336)&gt;0,SUM(F1336:Q1336),"")</f>
        <v/>
      </c>
      <c r="X1336" s="392" t="str">
        <f t="shared" ref="X1336" si="1075">CONCATENATE(C1335,"_",E1336)</f>
        <v>Zugänge_… davon Einspeisezählpunkte</v>
      </c>
    </row>
    <row r="1337" spans="1:24" x14ac:dyDescent="0.2">
      <c r="A1337" s="440"/>
      <c r="B1337" s="443"/>
      <c r="C1337" s="446"/>
      <c r="D1337" s="445" t="s">
        <v>512</v>
      </c>
      <c r="E1337" s="189" t="s">
        <v>766</v>
      </c>
      <c r="F1337" s="237"/>
      <c r="G1337" s="237"/>
      <c r="H1337" s="237"/>
      <c r="I1337" s="237"/>
      <c r="J1337" s="237"/>
      <c r="K1337" s="237"/>
      <c r="L1337" s="237"/>
      <c r="M1337" s="237"/>
      <c r="N1337" s="237"/>
      <c r="O1337" s="237"/>
      <c r="P1337" s="237"/>
      <c r="Q1337" s="237"/>
      <c r="R1337" s="238" t="str">
        <f t="shared" si="1074"/>
        <v/>
      </c>
      <c r="X1337" s="392" t="str">
        <f t="shared" ref="X1337" si="1076">CONCATENATE(C1335,"_",E1337)</f>
        <v>Zugänge_insgesamt</v>
      </c>
    </row>
    <row r="1338" spans="1:24" x14ac:dyDescent="0.2">
      <c r="A1338" s="440"/>
      <c r="B1338" s="443"/>
      <c r="C1338" s="447"/>
      <c r="D1338" s="449"/>
      <c r="E1338" s="389" t="s">
        <v>767</v>
      </c>
      <c r="F1338" s="237"/>
      <c r="G1338" s="237"/>
      <c r="H1338" s="237"/>
      <c r="I1338" s="237"/>
      <c r="J1338" s="237"/>
      <c r="K1338" s="237"/>
      <c r="L1338" s="237"/>
      <c r="M1338" s="237"/>
      <c r="N1338" s="237"/>
      <c r="O1338" s="237"/>
      <c r="P1338" s="237"/>
      <c r="Q1338" s="237"/>
      <c r="R1338" s="238" t="str">
        <f t="shared" si="1074"/>
        <v/>
      </c>
      <c r="X1338" s="392" t="str">
        <f t="shared" ref="X1338" si="1077">CONCATENATE(C1335,"_",E1338)</f>
        <v>Zugänge_… davon Einspeisezählpunkte</v>
      </c>
    </row>
    <row r="1339" spans="1:24" x14ac:dyDescent="0.2">
      <c r="A1339" s="440"/>
      <c r="B1339" s="443"/>
      <c r="C1339" s="445" t="s">
        <v>765</v>
      </c>
      <c r="D1339" s="445" t="s">
        <v>282</v>
      </c>
      <c r="E1339" s="189" t="s">
        <v>766</v>
      </c>
      <c r="F1339" s="237"/>
      <c r="G1339" s="237"/>
      <c r="H1339" s="237"/>
      <c r="I1339" s="237"/>
      <c r="J1339" s="237"/>
      <c r="K1339" s="237"/>
      <c r="L1339" s="237"/>
      <c r="M1339" s="237"/>
      <c r="N1339" s="237"/>
      <c r="O1339" s="237"/>
      <c r="P1339" s="237"/>
      <c r="Q1339" s="237"/>
      <c r="R1339" s="238" t="str">
        <f t="shared" si="1074"/>
        <v/>
      </c>
      <c r="X1339" s="392" t="str">
        <f t="shared" ref="X1339" si="1078">CONCATENATE(C1339,"_",E1339)</f>
        <v>Abgänge_insgesamt</v>
      </c>
    </row>
    <row r="1340" spans="1:24" x14ac:dyDescent="0.2">
      <c r="A1340" s="440"/>
      <c r="B1340" s="443"/>
      <c r="C1340" s="446"/>
      <c r="D1340" s="448"/>
      <c r="E1340" s="389" t="s">
        <v>767</v>
      </c>
      <c r="F1340" s="237"/>
      <c r="G1340" s="237"/>
      <c r="H1340" s="237"/>
      <c r="I1340" s="237"/>
      <c r="J1340" s="237"/>
      <c r="K1340" s="237"/>
      <c r="L1340" s="237"/>
      <c r="M1340" s="237"/>
      <c r="N1340" s="237"/>
      <c r="O1340" s="237"/>
      <c r="P1340" s="237"/>
      <c r="Q1340" s="237"/>
      <c r="R1340" s="238" t="str">
        <f t="shared" si="1074"/>
        <v/>
      </c>
      <c r="X1340" s="392" t="str">
        <f t="shared" ref="X1340" si="1079">CONCATENATE(C1339,"_",E1340)</f>
        <v>Abgänge_… davon Einspeisezählpunkte</v>
      </c>
    </row>
    <row r="1341" spans="1:24" x14ac:dyDescent="0.2">
      <c r="A1341" s="440"/>
      <c r="B1341" s="443"/>
      <c r="C1341" s="446"/>
      <c r="D1341" s="445" t="s">
        <v>512</v>
      </c>
      <c r="E1341" s="189" t="s">
        <v>766</v>
      </c>
      <c r="F1341" s="235"/>
      <c r="G1341" s="235"/>
      <c r="H1341" s="235"/>
      <c r="I1341" s="235"/>
      <c r="J1341" s="235"/>
      <c r="K1341" s="235"/>
      <c r="L1341" s="235"/>
      <c r="M1341" s="235"/>
      <c r="N1341" s="235"/>
      <c r="O1341" s="235"/>
      <c r="P1341" s="235"/>
      <c r="Q1341" s="235"/>
      <c r="R1341" s="236" t="str">
        <f t="shared" si="1074"/>
        <v/>
      </c>
      <c r="X1341" s="392" t="str">
        <f t="shared" ref="X1341" si="1080">CONCATENATE(C1339,"_",E1341)</f>
        <v>Abgänge_insgesamt</v>
      </c>
    </row>
    <row r="1342" spans="1:24" x14ac:dyDescent="0.2">
      <c r="A1342" s="441"/>
      <c r="B1342" s="444"/>
      <c r="C1342" s="448"/>
      <c r="D1342" s="450"/>
      <c r="E1342" s="191" t="s">
        <v>767</v>
      </c>
      <c r="F1342" s="233"/>
      <c r="G1342" s="233"/>
      <c r="H1342" s="233"/>
      <c r="I1342" s="233"/>
      <c r="J1342" s="233"/>
      <c r="K1342" s="233"/>
      <c r="L1342" s="233"/>
      <c r="M1342" s="233"/>
      <c r="N1342" s="233"/>
      <c r="O1342" s="233"/>
      <c r="P1342" s="233"/>
      <c r="Q1342" s="233"/>
      <c r="R1342" s="230" t="str">
        <f t="shared" si="1074"/>
        <v/>
      </c>
      <c r="X1342" s="392" t="str">
        <f t="shared" ref="X1342" si="1081">CONCATENATE(C1339,"_",E1342)</f>
        <v>Abgänge_… davon Einspeisezählpunkte</v>
      </c>
    </row>
    <row r="1343" spans="1:24" x14ac:dyDescent="0.2">
      <c r="A1343" s="439"/>
      <c r="B1343" s="442" t="str">
        <f>IF(A1343&lt;&gt;"",IFERROR(VLOOKUP(A1343,L!$J$11:$K$260,2,FALSE),"Eingabeart wurde geändert"),"")</f>
        <v/>
      </c>
      <c r="C1343" s="445" t="s">
        <v>764</v>
      </c>
      <c r="D1343" s="445" t="s">
        <v>282</v>
      </c>
      <c r="E1343" s="189" t="s">
        <v>766</v>
      </c>
      <c r="F1343" s="232"/>
      <c r="G1343" s="232"/>
      <c r="H1343" s="232"/>
      <c r="I1343" s="232"/>
      <c r="J1343" s="232"/>
      <c r="K1343" s="232"/>
      <c r="L1343" s="232"/>
      <c r="M1343" s="232"/>
      <c r="N1343" s="232"/>
      <c r="O1343" s="232"/>
      <c r="P1343" s="232"/>
      <c r="Q1343" s="232"/>
      <c r="R1343" s="190" t="str">
        <f>IF(SUM(F1343:Q1343)&gt;0,SUM(F1343:Q1343),"")</f>
        <v/>
      </c>
      <c r="X1343" s="392" t="str">
        <f t="shared" ref="X1343" si="1082">CONCATENATE(C1343,"_",E1343)</f>
        <v>Zugänge_insgesamt</v>
      </c>
    </row>
    <row r="1344" spans="1:24" x14ac:dyDescent="0.2">
      <c r="A1344" s="440"/>
      <c r="B1344" s="443"/>
      <c r="C1344" s="446"/>
      <c r="D1344" s="448"/>
      <c r="E1344" s="389" t="s">
        <v>767</v>
      </c>
      <c r="F1344" s="237"/>
      <c r="G1344" s="237"/>
      <c r="H1344" s="237"/>
      <c r="I1344" s="237"/>
      <c r="J1344" s="237"/>
      <c r="K1344" s="237"/>
      <c r="L1344" s="237"/>
      <c r="M1344" s="237"/>
      <c r="N1344" s="237"/>
      <c r="O1344" s="237"/>
      <c r="P1344" s="237"/>
      <c r="Q1344" s="237"/>
      <c r="R1344" s="238" t="str">
        <f t="shared" ref="R1344:R1350" si="1083">IF(SUM(F1344:Q1344)&gt;0,SUM(F1344:Q1344),"")</f>
        <v/>
      </c>
      <c r="X1344" s="392" t="str">
        <f t="shared" ref="X1344" si="1084">CONCATENATE(C1343,"_",E1344)</f>
        <v>Zugänge_… davon Einspeisezählpunkte</v>
      </c>
    </row>
    <row r="1345" spans="1:24" x14ac:dyDescent="0.2">
      <c r="A1345" s="440"/>
      <c r="B1345" s="443"/>
      <c r="C1345" s="446"/>
      <c r="D1345" s="445" t="s">
        <v>512</v>
      </c>
      <c r="E1345" s="189" t="s">
        <v>766</v>
      </c>
      <c r="F1345" s="237"/>
      <c r="G1345" s="237"/>
      <c r="H1345" s="237"/>
      <c r="I1345" s="237"/>
      <c r="J1345" s="237"/>
      <c r="K1345" s="237"/>
      <c r="L1345" s="237"/>
      <c r="M1345" s="237"/>
      <c r="N1345" s="237"/>
      <c r="O1345" s="237"/>
      <c r="P1345" s="237"/>
      <c r="Q1345" s="237"/>
      <c r="R1345" s="238" t="str">
        <f t="shared" si="1083"/>
        <v/>
      </c>
      <c r="X1345" s="392" t="str">
        <f t="shared" ref="X1345" si="1085">CONCATENATE(C1343,"_",E1345)</f>
        <v>Zugänge_insgesamt</v>
      </c>
    </row>
    <row r="1346" spans="1:24" x14ac:dyDescent="0.2">
      <c r="A1346" s="440"/>
      <c r="B1346" s="443"/>
      <c r="C1346" s="447"/>
      <c r="D1346" s="449"/>
      <c r="E1346" s="389" t="s">
        <v>767</v>
      </c>
      <c r="F1346" s="237"/>
      <c r="G1346" s="237"/>
      <c r="H1346" s="237"/>
      <c r="I1346" s="237"/>
      <c r="J1346" s="237"/>
      <c r="K1346" s="237"/>
      <c r="L1346" s="237"/>
      <c r="M1346" s="237"/>
      <c r="N1346" s="237"/>
      <c r="O1346" s="237"/>
      <c r="P1346" s="237"/>
      <c r="Q1346" s="237"/>
      <c r="R1346" s="238" t="str">
        <f t="shared" si="1083"/>
        <v/>
      </c>
      <c r="X1346" s="392" t="str">
        <f t="shared" ref="X1346" si="1086">CONCATENATE(C1343,"_",E1346)</f>
        <v>Zugänge_… davon Einspeisezählpunkte</v>
      </c>
    </row>
    <row r="1347" spans="1:24" x14ac:dyDescent="0.2">
      <c r="A1347" s="440"/>
      <c r="B1347" s="443"/>
      <c r="C1347" s="445" t="s">
        <v>765</v>
      </c>
      <c r="D1347" s="445" t="s">
        <v>282</v>
      </c>
      <c r="E1347" s="189" t="s">
        <v>766</v>
      </c>
      <c r="F1347" s="237"/>
      <c r="G1347" s="237"/>
      <c r="H1347" s="237"/>
      <c r="I1347" s="237"/>
      <c r="J1347" s="237"/>
      <c r="K1347" s="237"/>
      <c r="L1347" s="237"/>
      <c r="M1347" s="237"/>
      <c r="N1347" s="237"/>
      <c r="O1347" s="237"/>
      <c r="P1347" s="237"/>
      <c r="Q1347" s="237"/>
      <c r="R1347" s="238" t="str">
        <f t="shared" si="1083"/>
        <v/>
      </c>
      <c r="X1347" s="392" t="str">
        <f t="shared" ref="X1347" si="1087">CONCATENATE(C1347,"_",E1347)</f>
        <v>Abgänge_insgesamt</v>
      </c>
    </row>
    <row r="1348" spans="1:24" x14ac:dyDescent="0.2">
      <c r="A1348" s="440"/>
      <c r="B1348" s="443"/>
      <c r="C1348" s="446"/>
      <c r="D1348" s="448"/>
      <c r="E1348" s="389" t="s">
        <v>767</v>
      </c>
      <c r="F1348" s="237"/>
      <c r="G1348" s="237"/>
      <c r="H1348" s="237"/>
      <c r="I1348" s="237"/>
      <c r="J1348" s="237"/>
      <c r="K1348" s="237"/>
      <c r="L1348" s="237"/>
      <c r="M1348" s="237"/>
      <c r="N1348" s="237"/>
      <c r="O1348" s="237"/>
      <c r="P1348" s="237"/>
      <c r="Q1348" s="237"/>
      <c r="R1348" s="238" t="str">
        <f t="shared" si="1083"/>
        <v/>
      </c>
      <c r="X1348" s="392" t="str">
        <f t="shared" ref="X1348" si="1088">CONCATENATE(C1347,"_",E1348)</f>
        <v>Abgänge_… davon Einspeisezählpunkte</v>
      </c>
    </row>
    <row r="1349" spans="1:24" x14ac:dyDescent="0.2">
      <c r="A1349" s="440"/>
      <c r="B1349" s="443"/>
      <c r="C1349" s="446"/>
      <c r="D1349" s="445" t="s">
        <v>512</v>
      </c>
      <c r="E1349" s="189" t="s">
        <v>766</v>
      </c>
      <c r="F1349" s="235"/>
      <c r="G1349" s="235"/>
      <c r="H1349" s="235"/>
      <c r="I1349" s="235"/>
      <c r="J1349" s="235"/>
      <c r="K1349" s="235"/>
      <c r="L1349" s="235"/>
      <c r="M1349" s="235"/>
      <c r="N1349" s="235"/>
      <c r="O1349" s="235"/>
      <c r="P1349" s="235"/>
      <c r="Q1349" s="235"/>
      <c r="R1349" s="236" t="str">
        <f t="shared" si="1083"/>
        <v/>
      </c>
      <c r="X1349" s="392" t="str">
        <f t="shared" ref="X1349" si="1089">CONCATENATE(C1347,"_",E1349)</f>
        <v>Abgänge_insgesamt</v>
      </c>
    </row>
    <row r="1350" spans="1:24" x14ac:dyDescent="0.2">
      <c r="A1350" s="441"/>
      <c r="B1350" s="444"/>
      <c r="C1350" s="448"/>
      <c r="D1350" s="450"/>
      <c r="E1350" s="191" t="s">
        <v>767</v>
      </c>
      <c r="F1350" s="233"/>
      <c r="G1350" s="233"/>
      <c r="H1350" s="233"/>
      <c r="I1350" s="233"/>
      <c r="J1350" s="233"/>
      <c r="K1350" s="233"/>
      <c r="L1350" s="233"/>
      <c r="M1350" s="233"/>
      <c r="N1350" s="233"/>
      <c r="O1350" s="233"/>
      <c r="P1350" s="233"/>
      <c r="Q1350" s="233"/>
      <c r="R1350" s="230" t="str">
        <f t="shared" si="1083"/>
        <v/>
      </c>
      <c r="X1350" s="392" t="str">
        <f t="shared" ref="X1350" si="1090">CONCATENATE(C1347,"_",E1350)</f>
        <v>Abgänge_… davon Einspeisezählpunkte</v>
      </c>
    </row>
    <row r="1351" spans="1:24" x14ac:dyDescent="0.2">
      <c r="A1351" s="439"/>
      <c r="B1351" s="442" t="str">
        <f>IF(A1351&lt;&gt;"",IFERROR(VLOOKUP(A1351,L!$J$11:$K$260,2,FALSE),"Eingabeart wurde geändert"),"")</f>
        <v/>
      </c>
      <c r="C1351" s="445" t="s">
        <v>764</v>
      </c>
      <c r="D1351" s="445" t="s">
        <v>282</v>
      </c>
      <c r="E1351" s="189" t="s">
        <v>766</v>
      </c>
      <c r="F1351" s="232"/>
      <c r="G1351" s="232"/>
      <c r="H1351" s="232"/>
      <c r="I1351" s="232"/>
      <c r="J1351" s="232"/>
      <c r="K1351" s="232"/>
      <c r="L1351" s="232"/>
      <c r="M1351" s="232"/>
      <c r="N1351" s="232"/>
      <c r="O1351" s="232"/>
      <c r="P1351" s="232"/>
      <c r="Q1351" s="232"/>
      <c r="R1351" s="190" t="str">
        <f>IF(SUM(F1351:Q1351)&gt;0,SUM(F1351:Q1351),"")</f>
        <v/>
      </c>
      <c r="X1351" s="392" t="str">
        <f t="shared" ref="X1351" si="1091">CONCATENATE(C1351,"_",E1351)</f>
        <v>Zugänge_insgesamt</v>
      </c>
    </row>
    <row r="1352" spans="1:24" x14ac:dyDescent="0.2">
      <c r="A1352" s="440"/>
      <c r="B1352" s="443"/>
      <c r="C1352" s="446"/>
      <c r="D1352" s="448"/>
      <c r="E1352" s="389" t="s">
        <v>767</v>
      </c>
      <c r="F1352" s="237"/>
      <c r="G1352" s="237"/>
      <c r="H1352" s="237"/>
      <c r="I1352" s="237"/>
      <c r="J1352" s="237"/>
      <c r="K1352" s="237"/>
      <c r="L1352" s="237"/>
      <c r="M1352" s="237"/>
      <c r="N1352" s="237"/>
      <c r="O1352" s="237"/>
      <c r="P1352" s="237"/>
      <c r="Q1352" s="237"/>
      <c r="R1352" s="238" t="str">
        <f t="shared" ref="R1352:R1358" si="1092">IF(SUM(F1352:Q1352)&gt;0,SUM(F1352:Q1352),"")</f>
        <v/>
      </c>
      <c r="X1352" s="392" t="str">
        <f t="shared" ref="X1352" si="1093">CONCATENATE(C1351,"_",E1352)</f>
        <v>Zugänge_… davon Einspeisezählpunkte</v>
      </c>
    </row>
    <row r="1353" spans="1:24" x14ac:dyDescent="0.2">
      <c r="A1353" s="440"/>
      <c r="B1353" s="443"/>
      <c r="C1353" s="446"/>
      <c r="D1353" s="445" t="s">
        <v>512</v>
      </c>
      <c r="E1353" s="189" t="s">
        <v>766</v>
      </c>
      <c r="F1353" s="237"/>
      <c r="G1353" s="237"/>
      <c r="H1353" s="237"/>
      <c r="I1353" s="237"/>
      <c r="J1353" s="237"/>
      <c r="K1353" s="237"/>
      <c r="L1353" s="237"/>
      <c r="M1353" s="237"/>
      <c r="N1353" s="237"/>
      <c r="O1353" s="237"/>
      <c r="P1353" s="237"/>
      <c r="Q1353" s="237"/>
      <c r="R1353" s="238" t="str">
        <f t="shared" si="1092"/>
        <v/>
      </c>
      <c r="X1353" s="392" t="str">
        <f t="shared" ref="X1353" si="1094">CONCATENATE(C1351,"_",E1353)</f>
        <v>Zugänge_insgesamt</v>
      </c>
    </row>
    <row r="1354" spans="1:24" x14ac:dyDescent="0.2">
      <c r="A1354" s="440"/>
      <c r="B1354" s="443"/>
      <c r="C1354" s="447"/>
      <c r="D1354" s="449"/>
      <c r="E1354" s="389" t="s">
        <v>767</v>
      </c>
      <c r="F1354" s="237"/>
      <c r="G1354" s="237"/>
      <c r="H1354" s="237"/>
      <c r="I1354" s="237"/>
      <c r="J1354" s="237"/>
      <c r="K1354" s="237"/>
      <c r="L1354" s="237"/>
      <c r="M1354" s="237"/>
      <c r="N1354" s="237"/>
      <c r="O1354" s="237"/>
      <c r="P1354" s="237"/>
      <c r="Q1354" s="237"/>
      <c r="R1354" s="238" t="str">
        <f t="shared" si="1092"/>
        <v/>
      </c>
      <c r="X1354" s="392" t="str">
        <f t="shared" ref="X1354" si="1095">CONCATENATE(C1351,"_",E1354)</f>
        <v>Zugänge_… davon Einspeisezählpunkte</v>
      </c>
    </row>
    <row r="1355" spans="1:24" x14ac:dyDescent="0.2">
      <c r="A1355" s="440"/>
      <c r="B1355" s="443"/>
      <c r="C1355" s="445" t="s">
        <v>765</v>
      </c>
      <c r="D1355" s="445" t="s">
        <v>282</v>
      </c>
      <c r="E1355" s="189" t="s">
        <v>766</v>
      </c>
      <c r="F1355" s="237"/>
      <c r="G1355" s="237"/>
      <c r="H1355" s="237"/>
      <c r="I1355" s="237"/>
      <c r="J1355" s="237"/>
      <c r="K1355" s="237"/>
      <c r="L1355" s="237"/>
      <c r="M1355" s="237"/>
      <c r="N1355" s="237"/>
      <c r="O1355" s="237"/>
      <c r="P1355" s="237"/>
      <c r="Q1355" s="237"/>
      <c r="R1355" s="238" t="str">
        <f t="shared" si="1092"/>
        <v/>
      </c>
      <c r="X1355" s="392" t="str">
        <f t="shared" ref="X1355" si="1096">CONCATENATE(C1355,"_",E1355)</f>
        <v>Abgänge_insgesamt</v>
      </c>
    </row>
    <row r="1356" spans="1:24" x14ac:dyDescent="0.2">
      <c r="A1356" s="440"/>
      <c r="B1356" s="443"/>
      <c r="C1356" s="446"/>
      <c r="D1356" s="448"/>
      <c r="E1356" s="389" t="s">
        <v>767</v>
      </c>
      <c r="F1356" s="237"/>
      <c r="G1356" s="237"/>
      <c r="H1356" s="237"/>
      <c r="I1356" s="237"/>
      <c r="J1356" s="237"/>
      <c r="K1356" s="237"/>
      <c r="L1356" s="237"/>
      <c r="M1356" s="237"/>
      <c r="N1356" s="237"/>
      <c r="O1356" s="237"/>
      <c r="P1356" s="237"/>
      <c r="Q1356" s="237"/>
      <c r="R1356" s="238" t="str">
        <f t="shared" si="1092"/>
        <v/>
      </c>
      <c r="X1356" s="392" t="str">
        <f t="shared" ref="X1356" si="1097">CONCATENATE(C1355,"_",E1356)</f>
        <v>Abgänge_… davon Einspeisezählpunkte</v>
      </c>
    </row>
    <row r="1357" spans="1:24" x14ac:dyDescent="0.2">
      <c r="A1357" s="440"/>
      <c r="B1357" s="443"/>
      <c r="C1357" s="446"/>
      <c r="D1357" s="445" t="s">
        <v>512</v>
      </c>
      <c r="E1357" s="189" t="s">
        <v>766</v>
      </c>
      <c r="F1357" s="235"/>
      <c r="G1357" s="235"/>
      <c r="H1357" s="235"/>
      <c r="I1357" s="235"/>
      <c r="J1357" s="235"/>
      <c r="K1357" s="235"/>
      <c r="L1357" s="235"/>
      <c r="M1357" s="235"/>
      <c r="N1357" s="235"/>
      <c r="O1357" s="235"/>
      <c r="P1357" s="235"/>
      <c r="Q1357" s="235"/>
      <c r="R1357" s="236" t="str">
        <f t="shared" si="1092"/>
        <v/>
      </c>
      <c r="X1357" s="392" t="str">
        <f t="shared" ref="X1357" si="1098">CONCATENATE(C1355,"_",E1357)</f>
        <v>Abgänge_insgesamt</v>
      </c>
    </row>
    <row r="1358" spans="1:24" x14ac:dyDescent="0.2">
      <c r="A1358" s="441"/>
      <c r="B1358" s="444"/>
      <c r="C1358" s="448"/>
      <c r="D1358" s="450"/>
      <c r="E1358" s="191" t="s">
        <v>767</v>
      </c>
      <c r="F1358" s="233"/>
      <c r="G1358" s="233"/>
      <c r="H1358" s="233"/>
      <c r="I1358" s="233"/>
      <c r="J1358" s="233"/>
      <c r="K1358" s="233"/>
      <c r="L1358" s="233"/>
      <c r="M1358" s="233"/>
      <c r="N1358" s="233"/>
      <c r="O1358" s="233"/>
      <c r="P1358" s="233"/>
      <c r="Q1358" s="233"/>
      <c r="R1358" s="230" t="str">
        <f t="shared" si="1092"/>
        <v/>
      </c>
      <c r="X1358" s="392" t="str">
        <f t="shared" ref="X1358" si="1099">CONCATENATE(C1355,"_",E1358)</f>
        <v>Abgänge_… davon Einspeisezählpunkte</v>
      </c>
    </row>
    <row r="1359" spans="1:24" x14ac:dyDescent="0.2">
      <c r="A1359" s="439"/>
      <c r="B1359" s="442" t="str">
        <f>IF(A1359&lt;&gt;"",IFERROR(VLOOKUP(A1359,L!$J$11:$K$260,2,FALSE),"Eingabeart wurde geändert"),"")</f>
        <v/>
      </c>
      <c r="C1359" s="445" t="s">
        <v>764</v>
      </c>
      <c r="D1359" s="445" t="s">
        <v>282</v>
      </c>
      <c r="E1359" s="189" t="s">
        <v>766</v>
      </c>
      <c r="F1359" s="232"/>
      <c r="G1359" s="232"/>
      <c r="H1359" s="232"/>
      <c r="I1359" s="232"/>
      <c r="J1359" s="232"/>
      <c r="K1359" s="232"/>
      <c r="L1359" s="232"/>
      <c r="M1359" s="232"/>
      <c r="N1359" s="232"/>
      <c r="O1359" s="232"/>
      <c r="P1359" s="232"/>
      <c r="Q1359" s="232"/>
      <c r="R1359" s="190" t="str">
        <f>IF(SUM(F1359:Q1359)&gt;0,SUM(F1359:Q1359),"")</f>
        <v/>
      </c>
      <c r="X1359" s="392" t="str">
        <f t="shared" ref="X1359" si="1100">CONCATENATE(C1359,"_",E1359)</f>
        <v>Zugänge_insgesamt</v>
      </c>
    </row>
    <row r="1360" spans="1:24" x14ac:dyDescent="0.2">
      <c r="A1360" s="440"/>
      <c r="B1360" s="443"/>
      <c r="C1360" s="446"/>
      <c r="D1360" s="448"/>
      <c r="E1360" s="389" t="s">
        <v>767</v>
      </c>
      <c r="F1360" s="237"/>
      <c r="G1360" s="237"/>
      <c r="H1360" s="237"/>
      <c r="I1360" s="237"/>
      <c r="J1360" s="237"/>
      <c r="K1360" s="237"/>
      <c r="L1360" s="237"/>
      <c r="M1360" s="237"/>
      <c r="N1360" s="237"/>
      <c r="O1360" s="237"/>
      <c r="P1360" s="237"/>
      <c r="Q1360" s="237"/>
      <c r="R1360" s="238" t="str">
        <f t="shared" ref="R1360:R1366" si="1101">IF(SUM(F1360:Q1360)&gt;0,SUM(F1360:Q1360),"")</f>
        <v/>
      </c>
      <c r="X1360" s="392" t="str">
        <f t="shared" ref="X1360" si="1102">CONCATENATE(C1359,"_",E1360)</f>
        <v>Zugänge_… davon Einspeisezählpunkte</v>
      </c>
    </row>
    <row r="1361" spans="1:24" x14ac:dyDescent="0.2">
      <c r="A1361" s="440"/>
      <c r="B1361" s="443"/>
      <c r="C1361" s="446"/>
      <c r="D1361" s="445" t="s">
        <v>512</v>
      </c>
      <c r="E1361" s="189" t="s">
        <v>766</v>
      </c>
      <c r="F1361" s="237"/>
      <c r="G1361" s="237"/>
      <c r="H1361" s="237"/>
      <c r="I1361" s="237"/>
      <c r="J1361" s="237"/>
      <c r="K1361" s="237"/>
      <c r="L1361" s="237"/>
      <c r="M1361" s="237"/>
      <c r="N1361" s="237"/>
      <c r="O1361" s="237"/>
      <c r="P1361" s="237"/>
      <c r="Q1361" s="237"/>
      <c r="R1361" s="238" t="str">
        <f t="shared" si="1101"/>
        <v/>
      </c>
      <c r="X1361" s="392" t="str">
        <f t="shared" ref="X1361" si="1103">CONCATENATE(C1359,"_",E1361)</f>
        <v>Zugänge_insgesamt</v>
      </c>
    </row>
    <row r="1362" spans="1:24" x14ac:dyDescent="0.2">
      <c r="A1362" s="440"/>
      <c r="B1362" s="443"/>
      <c r="C1362" s="447"/>
      <c r="D1362" s="449"/>
      <c r="E1362" s="389" t="s">
        <v>767</v>
      </c>
      <c r="F1362" s="237"/>
      <c r="G1362" s="237"/>
      <c r="H1362" s="237"/>
      <c r="I1362" s="237"/>
      <c r="J1362" s="237"/>
      <c r="K1362" s="237"/>
      <c r="L1362" s="237"/>
      <c r="M1362" s="237"/>
      <c r="N1362" s="237"/>
      <c r="O1362" s="237"/>
      <c r="P1362" s="237"/>
      <c r="Q1362" s="237"/>
      <c r="R1362" s="238" t="str">
        <f t="shared" si="1101"/>
        <v/>
      </c>
      <c r="X1362" s="392" t="str">
        <f t="shared" ref="X1362" si="1104">CONCATENATE(C1359,"_",E1362)</f>
        <v>Zugänge_… davon Einspeisezählpunkte</v>
      </c>
    </row>
    <row r="1363" spans="1:24" x14ac:dyDescent="0.2">
      <c r="A1363" s="440"/>
      <c r="B1363" s="443"/>
      <c r="C1363" s="445" t="s">
        <v>765</v>
      </c>
      <c r="D1363" s="445" t="s">
        <v>282</v>
      </c>
      <c r="E1363" s="189" t="s">
        <v>766</v>
      </c>
      <c r="F1363" s="237"/>
      <c r="G1363" s="237"/>
      <c r="H1363" s="237"/>
      <c r="I1363" s="237"/>
      <c r="J1363" s="237"/>
      <c r="K1363" s="237"/>
      <c r="L1363" s="237"/>
      <c r="M1363" s="237"/>
      <c r="N1363" s="237"/>
      <c r="O1363" s="237"/>
      <c r="P1363" s="237"/>
      <c r="Q1363" s="237"/>
      <c r="R1363" s="238" t="str">
        <f t="shared" si="1101"/>
        <v/>
      </c>
      <c r="X1363" s="392" t="str">
        <f t="shared" ref="X1363" si="1105">CONCATENATE(C1363,"_",E1363)</f>
        <v>Abgänge_insgesamt</v>
      </c>
    </row>
    <row r="1364" spans="1:24" x14ac:dyDescent="0.2">
      <c r="A1364" s="440"/>
      <c r="B1364" s="443"/>
      <c r="C1364" s="446"/>
      <c r="D1364" s="448"/>
      <c r="E1364" s="389" t="s">
        <v>767</v>
      </c>
      <c r="F1364" s="237"/>
      <c r="G1364" s="237"/>
      <c r="H1364" s="237"/>
      <c r="I1364" s="237"/>
      <c r="J1364" s="237"/>
      <c r="K1364" s="237"/>
      <c r="L1364" s="237"/>
      <c r="M1364" s="237"/>
      <c r="N1364" s="237"/>
      <c r="O1364" s="237"/>
      <c r="P1364" s="237"/>
      <c r="Q1364" s="237"/>
      <c r="R1364" s="238" t="str">
        <f t="shared" si="1101"/>
        <v/>
      </c>
      <c r="X1364" s="392" t="str">
        <f t="shared" ref="X1364" si="1106">CONCATENATE(C1363,"_",E1364)</f>
        <v>Abgänge_… davon Einspeisezählpunkte</v>
      </c>
    </row>
    <row r="1365" spans="1:24" x14ac:dyDescent="0.2">
      <c r="A1365" s="440"/>
      <c r="B1365" s="443"/>
      <c r="C1365" s="446"/>
      <c r="D1365" s="445" t="s">
        <v>512</v>
      </c>
      <c r="E1365" s="189" t="s">
        <v>766</v>
      </c>
      <c r="F1365" s="235"/>
      <c r="G1365" s="235"/>
      <c r="H1365" s="235"/>
      <c r="I1365" s="235"/>
      <c r="J1365" s="235"/>
      <c r="K1365" s="235"/>
      <c r="L1365" s="235"/>
      <c r="M1365" s="235"/>
      <c r="N1365" s="235"/>
      <c r="O1365" s="235"/>
      <c r="P1365" s="235"/>
      <c r="Q1365" s="235"/>
      <c r="R1365" s="236" t="str">
        <f t="shared" si="1101"/>
        <v/>
      </c>
      <c r="X1365" s="392" t="str">
        <f t="shared" ref="X1365" si="1107">CONCATENATE(C1363,"_",E1365)</f>
        <v>Abgänge_insgesamt</v>
      </c>
    </row>
    <row r="1366" spans="1:24" x14ac:dyDescent="0.2">
      <c r="A1366" s="441"/>
      <c r="B1366" s="444"/>
      <c r="C1366" s="448"/>
      <c r="D1366" s="450"/>
      <c r="E1366" s="191" t="s">
        <v>767</v>
      </c>
      <c r="F1366" s="233"/>
      <c r="G1366" s="233"/>
      <c r="H1366" s="233"/>
      <c r="I1366" s="233"/>
      <c r="J1366" s="233"/>
      <c r="K1366" s="233"/>
      <c r="L1366" s="233"/>
      <c r="M1366" s="233"/>
      <c r="N1366" s="233"/>
      <c r="O1366" s="233"/>
      <c r="P1366" s="233"/>
      <c r="Q1366" s="233"/>
      <c r="R1366" s="230" t="str">
        <f t="shared" si="1101"/>
        <v/>
      </c>
      <c r="X1366" s="392" t="str">
        <f t="shared" ref="X1366" si="1108">CONCATENATE(C1363,"_",E1366)</f>
        <v>Abgänge_… davon Einspeisezählpunkte</v>
      </c>
    </row>
    <row r="1367" spans="1:24" x14ac:dyDescent="0.2">
      <c r="A1367" s="439"/>
      <c r="B1367" s="442" t="str">
        <f>IF(A1367&lt;&gt;"",IFERROR(VLOOKUP(A1367,L!$J$11:$K$260,2,FALSE),"Eingabeart wurde geändert"),"")</f>
        <v/>
      </c>
      <c r="C1367" s="445" t="s">
        <v>764</v>
      </c>
      <c r="D1367" s="445" t="s">
        <v>282</v>
      </c>
      <c r="E1367" s="189" t="s">
        <v>766</v>
      </c>
      <c r="F1367" s="232"/>
      <c r="G1367" s="232"/>
      <c r="H1367" s="232"/>
      <c r="I1367" s="232"/>
      <c r="J1367" s="232"/>
      <c r="K1367" s="232"/>
      <c r="L1367" s="232"/>
      <c r="M1367" s="232"/>
      <c r="N1367" s="232"/>
      <c r="O1367" s="232"/>
      <c r="P1367" s="232"/>
      <c r="Q1367" s="232"/>
      <c r="R1367" s="190" t="str">
        <f>IF(SUM(F1367:Q1367)&gt;0,SUM(F1367:Q1367),"")</f>
        <v/>
      </c>
      <c r="X1367" s="392" t="str">
        <f t="shared" ref="X1367" si="1109">CONCATENATE(C1367,"_",E1367)</f>
        <v>Zugänge_insgesamt</v>
      </c>
    </row>
    <row r="1368" spans="1:24" x14ac:dyDescent="0.2">
      <c r="A1368" s="440"/>
      <c r="B1368" s="443"/>
      <c r="C1368" s="446"/>
      <c r="D1368" s="448"/>
      <c r="E1368" s="389" t="s">
        <v>767</v>
      </c>
      <c r="F1368" s="237"/>
      <c r="G1368" s="237"/>
      <c r="H1368" s="237"/>
      <c r="I1368" s="237"/>
      <c r="J1368" s="237"/>
      <c r="K1368" s="237"/>
      <c r="L1368" s="237"/>
      <c r="M1368" s="237"/>
      <c r="N1368" s="237"/>
      <c r="O1368" s="237"/>
      <c r="P1368" s="237"/>
      <c r="Q1368" s="237"/>
      <c r="R1368" s="238" t="str">
        <f t="shared" ref="R1368:R1374" si="1110">IF(SUM(F1368:Q1368)&gt;0,SUM(F1368:Q1368),"")</f>
        <v/>
      </c>
      <c r="X1368" s="392" t="str">
        <f t="shared" ref="X1368" si="1111">CONCATENATE(C1367,"_",E1368)</f>
        <v>Zugänge_… davon Einspeisezählpunkte</v>
      </c>
    </row>
    <row r="1369" spans="1:24" x14ac:dyDescent="0.2">
      <c r="A1369" s="440"/>
      <c r="B1369" s="443"/>
      <c r="C1369" s="446"/>
      <c r="D1369" s="445" t="s">
        <v>512</v>
      </c>
      <c r="E1369" s="189" t="s">
        <v>766</v>
      </c>
      <c r="F1369" s="237"/>
      <c r="G1369" s="237"/>
      <c r="H1369" s="237"/>
      <c r="I1369" s="237"/>
      <c r="J1369" s="237"/>
      <c r="K1369" s="237"/>
      <c r="L1369" s="237"/>
      <c r="M1369" s="237"/>
      <c r="N1369" s="237"/>
      <c r="O1369" s="237"/>
      <c r="P1369" s="237"/>
      <c r="Q1369" s="237"/>
      <c r="R1369" s="238" t="str">
        <f t="shared" si="1110"/>
        <v/>
      </c>
      <c r="X1369" s="392" t="str">
        <f t="shared" ref="X1369" si="1112">CONCATENATE(C1367,"_",E1369)</f>
        <v>Zugänge_insgesamt</v>
      </c>
    </row>
    <row r="1370" spans="1:24" x14ac:dyDescent="0.2">
      <c r="A1370" s="440"/>
      <c r="B1370" s="443"/>
      <c r="C1370" s="447"/>
      <c r="D1370" s="449"/>
      <c r="E1370" s="389" t="s">
        <v>767</v>
      </c>
      <c r="F1370" s="237"/>
      <c r="G1370" s="237"/>
      <c r="H1370" s="237"/>
      <c r="I1370" s="237"/>
      <c r="J1370" s="237"/>
      <c r="K1370" s="237"/>
      <c r="L1370" s="237"/>
      <c r="M1370" s="237"/>
      <c r="N1370" s="237"/>
      <c r="O1370" s="237"/>
      <c r="P1370" s="237"/>
      <c r="Q1370" s="237"/>
      <c r="R1370" s="238" t="str">
        <f t="shared" si="1110"/>
        <v/>
      </c>
      <c r="X1370" s="392" t="str">
        <f t="shared" ref="X1370" si="1113">CONCATENATE(C1367,"_",E1370)</f>
        <v>Zugänge_… davon Einspeisezählpunkte</v>
      </c>
    </row>
    <row r="1371" spans="1:24" x14ac:dyDescent="0.2">
      <c r="A1371" s="440"/>
      <c r="B1371" s="443"/>
      <c r="C1371" s="445" t="s">
        <v>765</v>
      </c>
      <c r="D1371" s="445" t="s">
        <v>282</v>
      </c>
      <c r="E1371" s="189" t="s">
        <v>766</v>
      </c>
      <c r="F1371" s="237"/>
      <c r="G1371" s="237"/>
      <c r="H1371" s="237"/>
      <c r="I1371" s="237"/>
      <c r="J1371" s="237"/>
      <c r="K1371" s="237"/>
      <c r="L1371" s="237"/>
      <c r="M1371" s="237"/>
      <c r="N1371" s="237"/>
      <c r="O1371" s="237"/>
      <c r="P1371" s="237"/>
      <c r="Q1371" s="237"/>
      <c r="R1371" s="238" t="str">
        <f t="shared" si="1110"/>
        <v/>
      </c>
      <c r="X1371" s="392" t="str">
        <f t="shared" ref="X1371" si="1114">CONCATENATE(C1371,"_",E1371)</f>
        <v>Abgänge_insgesamt</v>
      </c>
    </row>
    <row r="1372" spans="1:24" x14ac:dyDescent="0.2">
      <c r="A1372" s="440"/>
      <c r="B1372" s="443"/>
      <c r="C1372" s="446"/>
      <c r="D1372" s="448"/>
      <c r="E1372" s="389" t="s">
        <v>767</v>
      </c>
      <c r="F1372" s="237"/>
      <c r="G1372" s="237"/>
      <c r="H1372" s="237"/>
      <c r="I1372" s="237"/>
      <c r="J1372" s="237"/>
      <c r="K1372" s="237"/>
      <c r="L1372" s="237"/>
      <c r="M1372" s="237"/>
      <c r="N1372" s="237"/>
      <c r="O1372" s="237"/>
      <c r="P1372" s="237"/>
      <c r="Q1372" s="237"/>
      <c r="R1372" s="238" t="str">
        <f t="shared" si="1110"/>
        <v/>
      </c>
      <c r="X1372" s="392" t="str">
        <f t="shared" ref="X1372" si="1115">CONCATENATE(C1371,"_",E1372)</f>
        <v>Abgänge_… davon Einspeisezählpunkte</v>
      </c>
    </row>
    <row r="1373" spans="1:24" x14ac:dyDescent="0.2">
      <c r="A1373" s="440"/>
      <c r="B1373" s="443"/>
      <c r="C1373" s="446"/>
      <c r="D1373" s="445" t="s">
        <v>512</v>
      </c>
      <c r="E1373" s="189" t="s">
        <v>766</v>
      </c>
      <c r="F1373" s="235"/>
      <c r="G1373" s="235"/>
      <c r="H1373" s="235"/>
      <c r="I1373" s="235"/>
      <c r="J1373" s="235"/>
      <c r="K1373" s="235"/>
      <c r="L1373" s="235"/>
      <c r="M1373" s="235"/>
      <c r="N1373" s="235"/>
      <c r="O1373" s="235"/>
      <c r="P1373" s="235"/>
      <c r="Q1373" s="235"/>
      <c r="R1373" s="236" t="str">
        <f t="shared" si="1110"/>
        <v/>
      </c>
      <c r="X1373" s="392" t="str">
        <f t="shared" ref="X1373" si="1116">CONCATENATE(C1371,"_",E1373)</f>
        <v>Abgänge_insgesamt</v>
      </c>
    </row>
    <row r="1374" spans="1:24" x14ac:dyDescent="0.2">
      <c r="A1374" s="441"/>
      <c r="B1374" s="444"/>
      <c r="C1374" s="448"/>
      <c r="D1374" s="450"/>
      <c r="E1374" s="191" t="s">
        <v>767</v>
      </c>
      <c r="F1374" s="233"/>
      <c r="G1374" s="233"/>
      <c r="H1374" s="233"/>
      <c r="I1374" s="233"/>
      <c r="J1374" s="233"/>
      <c r="K1374" s="233"/>
      <c r="L1374" s="233"/>
      <c r="M1374" s="233"/>
      <c r="N1374" s="233"/>
      <c r="O1374" s="233"/>
      <c r="P1374" s="233"/>
      <c r="Q1374" s="233"/>
      <c r="R1374" s="230" t="str">
        <f t="shared" si="1110"/>
        <v/>
      </c>
      <c r="X1374" s="392" t="str">
        <f t="shared" ref="X1374" si="1117">CONCATENATE(C1371,"_",E1374)</f>
        <v>Abgänge_… davon Einspeisezählpunkte</v>
      </c>
    </row>
    <row r="1375" spans="1:24" x14ac:dyDescent="0.2">
      <c r="A1375" s="439"/>
      <c r="B1375" s="442" t="str">
        <f>IF(A1375&lt;&gt;"",IFERROR(VLOOKUP(A1375,L!$J$11:$K$260,2,FALSE),"Eingabeart wurde geändert"),"")</f>
        <v/>
      </c>
      <c r="C1375" s="445" t="s">
        <v>764</v>
      </c>
      <c r="D1375" s="445" t="s">
        <v>282</v>
      </c>
      <c r="E1375" s="189" t="s">
        <v>766</v>
      </c>
      <c r="F1375" s="232"/>
      <c r="G1375" s="232"/>
      <c r="H1375" s="232"/>
      <c r="I1375" s="232"/>
      <c r="J1375" s="232"/>
      <c r="K1375" s="232"/>
      <c r="L1375" s="232"/>
      <c r="M1375" s="232"/>
      <c r="N1375" s="232"/>
      <c r="O1375" s="232"/>
      <c r="P1375" s="232"/>
      <c r="Q1375" s="232"/>
      <c r="R1375" s="190" t="str">
        <f>IF(SUM(F1375:Q1375)&gt;0,SUM(F1375:Q1375),"")</f>
        <v/>
      </c>
      <c r="X1375" s="392" t="str">
        <f t="shared" ref="X1375" si="1118">CONCATENATE(C1375,"_",E1375)</f>
        <v>Zugänge_insgesamt</v>
      </c>
    </row>
    <row r="1376" spans="1:24" x14ac:dyDescent="0.2">
      <c r="A1376" s="440"/>
      <c r="B1376" s="443"/>
      <c r="C1376" s="446"/>
      <c r="D1376" s="448"/>
      <c r="E1376" s="389" t="s">
        <v>767</v>
      </c>
      <c r="F1376" s="237"/>
      <c r="G1376" s="237"/>
      <c r="H1376" s="237"/>
      <c r="I1376" s="237"/>
      <c r="J1376" s="237"/>
      <c r="K1376" s="237"/>
      <c r="L1376" s="237"/>
      <c r="M1376" s="237"/>
      <c r="N1376" s="237"/>
      <c r="O1376" s="237"/>
      <c r="P1376" s="237"/>
      <c r="Q1376" s="237"/>
      <c r="R1376" s="238" t="str">
        <f t="shared" ref="R1376:R1382" si="1119">IF(SUM(F1376:Q1376)&gt;0,SUM(F1376:Q1376),"")</f>
        <v/>
      </c>
      <c r="X1376" s="392" t="str">
        <f t="shared" ref="X1376" si="1120">CONCATENATE(C1375,"_",E1376)</f>
        <v>Zugänge_… davon Einspeisezählpunkte</v>
      </c>
    </row>
    <row r="1377" spans="1:24" x14ac:dyDescent="0.2">
      <c r="A1377" s="440"/>
      <c r="B1377" s="443"/>
      <c r="C1377" s="446"/>
      <c r="D1377" s="445" t="s">
        <v>512</v>
      </c>
      <c r="E1377" s="189" t="s">
        <v>766</v>
      </c>
      <c r="F1377" s="237"/>
      <c r="G1377" s="237"/>
      <c r="H1377" s="237"/>
      <c r="I1377" s="237"/>
      <c r="J1377" s="237"/>
      <c r="K1377" s="237"/>
      <c r="L1377" s="237"/>
      <c r="M1377" s="237"/>
      <c r="N1377" s="237"/>
      <c r="O1377" s="237"/>
      <c r="P1377" s="237"/>
      <c r="Q1377" s="237"/>
      <c r="R1377" s="238" t="str">
        <f t="shared" si="1119"/>
        <v/>
      </c>
      <c r="X1377" s="392" t="str">
        <f t="shared" ref="X1377" si="1121">CONCATENATE(C1375,"_",E1377)</f>
        <v>Zugänge_insgesamt</v>
      </c>
    </row>
    <row r="1378" spans="1:24" x14ac:dyDescent="0.2">
      <c r="A1378" s="440"/>
      <c r="B1378" s="443"/>
      <c r="C1378" s="447"/>
      <c r="D1378" s="449"/>
      <c r="E1378" s="389" t="s">
        <v>767</v>
      </c>
      <c r="F1378" s="237"/>
      <c r="G1378" s="237"/>
      <c r="H1378" s="237"/>
      <c r="I1378" s="237"/>
      <c r="J1378" s="237"/>
      <c r="K1378" s="237"/>
      <c r="L1378" s="237"/>
      <c r="M1378" s="237"/>
      <c r="N1378" s="237"/>
      <c r="O1378" s="237"/>
      <c r="P1378" s="237"/>
      <c r="Q1378" s="237"/>
      <c r="R1378" s="238" t="str">
        <f t="shared" si="1119"/>
        <v/>
      </c>
      <c r="X1378" s="392" t="str">
        <f t="shared" ref="X1378" si="1122">CONCATENATE(C1375,"_",E1378)</f>
        <v>Zugänge_… davon Einspeisezählpunkte</v>
      </c>
    </row>
    <row r="1379" spans="1:24" x14ac:dyDescent="0.2">
      <c r="A1379" s="440"/>
      <c r="B1379" s="443"/>
      <c r="C1379" s="445" t="s">
        <v>765</v>
      </c>
      <c r="D1379" s="445" t="s">
        <v>282</v>
      </c>
      <c r="E1379" s="189" t="s">
        <v>766</v>
      </c>
      <c r="F1379" s="237"/>
      <c r="G1379" s="237"/>
      <c r="H1379" s="237"/>
      <c r="I1379" s="237"/>
      <c r="J1379" s="237"/>
      <c r="K1379" s="237"/>
      <c r="L1379" s="237"/>
      <c r="M1379" s="237"/>
      <c r="N1379" s="237"/>
      <c r="O1379" s="237"/>
      <c r="P1379" s="237"/>
      <c r="Q1379" s="237"/>
      <c r="R1379" s="238" t="str">
        <f t="shared" si="1119"/>
        <v/>
      </c>
      <c r="X1379" s="392" t="str">
        <f t="shared" ref="X1379" si="1123">CONCATENATE(C1379,"_",E1379)</f>
        <v>Abgänge_insgesamt</v>
      </c>
    </row>
    <row r="1380" spans="1:24" x14ac:dyDescent="0.2">
      <c r="A1380" s="440"/>
      <c r="B1380" s="443"/>
      <c r="C1380" s="446"/>
      <c r="D1380" s="448"/>
      <c r="E1380" s="389" t="s">
        <v>767</v>
      </c>
      <c r="F1380" s="237"/>
      <c r="G1380" s="237"/>
      <c r="H1380" s="237"/>
      <c r="I1380" s="237"/>
      <c r="J1380" s="237"/>
      <c r="K1380" s="237"/>
      <c r="L1380" s="237"/>
      <c r="M1380" s="237"/>
      <c r="N1380" s="237"/>
      <c r="O1380" s="237"/>
      <c r="P1380" s="237"/>
      <c r="Q1380" s="237"/>
      <c r="R1380" s="238" t="str">
        <f t="shared" si="1119"/>
        <v/>
      </c>
      <c r="X1380" s="392" t="str">
        <f t="shared" ref="X1380" si="1124">CONCATENATE(C1379,"_",E1380)</f>
        <v>Abgänge_… davon Einspeisezählpunkte</v>
      </c>
    </row>
    <row r="1381" spans="1:24" x14ac:dyDescent="0.2">
      <c r="A1381" s="440"/>
      <c r="B1381" s="443"/>
      <c r="C1381" s="446"/>
      <c r="D1381" s="445" t="s">
        <v>512</v>
      </c>
      <c r="E1381" s="189" t="s">
        <v>766</v>
      </c>
      <c r="F1381" s="235"/>
      <c r="G1381" s="235"/>
      <c r="H1381" s="235"/>
      <c r="I1381" s="235"/>
      <c r="J1381" s="235"/>
      <c r="K1381" s="235"/>
      <c r="L1381" s="235"/>
      <c r="M1381" s="235"/>
      <c r="N1381" s="235"/>
      <c r="O1381" s="235"/>
      <c r="P1381" s="235"/>
      <c r="Q1381" s="235"/>
      <c r="R1381" s="236" t="str">
        <f t="shared" si="1119"/>
        <v/>
      </c>
      <c r="X1381" s="392" t="str">
        <f t="shared" ref="X1381" si="1125">CONCATENATE(C1379,"_",E1381)</f>
        <v>Abgänge_insgesamt</v>
      </c>
    </row>
    <row r="1382" spans="1:24" x14ac:dyDescent="0.2">
      <c r="A1382" s="441"/>
      <c r="B1382" s="444"/>
      <c r="C1382" s="448"/>
      <c r="D1382" s="450"/>
      <c r="E1382" s="191" t="s">
        <v>767</v>
      </c>
      <c r="F1382" s="233"/>
      <c r="G1382" s="233"/>
      <c r="H1382" s="233"/>
      <c r="I1382" s="233"/>
      <c r="J1382" s="233"/>
      <c r="K1382" s="233"/>
      <c r="L1382" s="233"/>
      <c r="M1382" s="233"/>
      <c r="N1382" s="233"/>
      <c r="O1382" s="233"/>
      <c r="P1382" s="233"/>
      <c r="Q1382" s="233"/>
      <c r="R1382" s="230" t="str">
        <f t="shared" si="1119"/>
        <v/>
      </c>
      <c r="X1382" s="392" t="str">
        <f t="shared" ref="X1382" si="1126">CONCATENATE(C1379,"_",E1382)</f>
        <v>Abgänge_… davon Einspeisezählpunkte</v>
      </c>
    </row>
    <row r="1383" spans="1:24" x14ac:dyDescent="0.2">
      <c r="A1383" s="439"/>
      <c r="B1383" s="442" t="str">
        <f>IF(A1383&lt;&gt;"",IFERROR(VLOOKUP(A1383,L!$J$11:$K$260,2,FALSE),"Eingabeart wurde geändert"),"")</f>
        <v/>
      </c>
      <c r="C1383" s="445" t="s">
        <v>764</v>
      </c>
      <c r="D1383" s="445" t="s">
        <v>282</v>
      </c>
      <c r="E1383" s="189" t="s">
        <v>766</v>
      </c>
      <c r="F1383" s="232"/>
      <c r="G1383" s="232"/>
      <c r="H1383" s="232"/>
      <c r="I1383" s="232"/>
      <c r="J1383" s="232"/>
      <c r="K1383" s="232"/>
      <c r="L1383" s="232"/>
      <c r="M1383" s="232"/>
      <c r="N1383" s="232"/>
      <c r="O1383" s="232"/>
      <c r="P1383" s="232"/>
      <c r="Q1383" s="232"/>
      <c r="R1383" s="190" t="str">
        <f>IF(SUM(F1383:Q1383)&gt;0,SUM(F1383:Q1383),"")</f>
        <v/>
      </c>
      <c r="X1383" s="392" t="str">
        <f t="shared" ref="X1383" si="1127">CONCATENATE(C1383,"_",E1383)</f>
        <v>Zugänge_insgesamt</v>
      </c>
    </row>
    <row r="1384" spans="1:24" x14ac:dyDescent="0.2">
      <c r="A1384" s="440"/>
      <c r="B1384" s="443"/>
      <c r="C1384" s="446"/>
      <c r="D1384" s="448"/>
      <c r="E1384" s="389" t="s">
        <v>767</v>
      </c>
      <c r="F1384" s="237"/>
      <c r="G1384" s="237"/>
      <c r="H1384" s="237"/>
      <c r="I1384" s="237"/>
      <c r="J1384" s="237"/>
      <c r="K1384" s="237"/>
      <c r="L1384" s="237"/>
      <c r="M1384" s="237"/>
      <c r="N1384" s="237"/>
      <c r="O1384" s="237"/>
      <c r="P1384" s="237"/>
      <c r="Q1384" s="237"/>
      <c r="R1384" s="238" t="str">
        <f t="shared" ref="R1384:R1390" si="1128">IF(SUM(F1384:Q1384)&gt;0,SUM(F1384:Q1384),"")</f>
        <v/>
      </c>
      <c r="X1384" s="392" t="str">
        <f t="shared" ref="X1384" si="1129">CONCATENATE(C1383,"_",E1384)</f>
        <v>Zugänge_… davon Einspeisezählpunkte</v>
      </c>
    </row>
    <row r="1385" spans="1:24" x14ac:dyDescent="0.2">
      <c r="A1385" s="440"/>
      <c r="B1385" s="443"/>
      <c r="C1385" s="446"/>
      <c r="D1385" s="445" t="s">
        <v>512</v>
      </c>
      <c r="E1385" s="189" t="s">
        <v>766</v>
      </c>
      <c r="F1385" s="237"/>
      <c r="G1385" s="237"/>
      <c r="H1385" s="237"/>
      <c r="I1385" s="237"/>
      <c r="J1385" s="237"/>
      <c r="K1385" s="237"/>
      <c r="L1385" s="237"/>
      <c r="M1385" s="237"/>
      <c r="N1385" s="237"/>
      <c r="O1385" s="237"/>
      <c r="P1385" s="237"/>
      <c r="Q1385" s="237"/>
      <c r="R1385" s="238" t="str">
        <f t="shared" si="1128"/>
        <v/>
      </c>
      <c r="X1385" s="392" t="str">
        <f t="shared" ref="X1385" si="1130">CONCATENATE(C1383,"_",E1385)</f>
        <v>Zugänge_insgesamt</v>
      </c>
    </row>
    <row r="1386" spans="1:24" x14ac:dyDescent="0.2">
      <c r="A1386" s="440"/>
      <c r="B1386" s="443"/>
      <c r="C1386" s="447"/>
      <c r="D1386" s="449"/>
      <c r="E1386" s="389" t="s">
        <v>767</v>
      </c>
      <c r="F1386" s="237"/>
      <c r="G1386" s="237"/>
      <c r="H1386" s="237"/>
      <c r="I1386" s="237"/>
      <c r="J1386" s="237"/>
      <c r="K1386" s="237"/>
      <c r="L1386" s="237"/>
      <c r="M1386" s="237"/>
      <c r="N1386" s="237"/>
      <c r="O1386" s="237"/>
      <c r="P1386" s="237"/>
      <c r="Q1386" s="237"/>
      <c r="R1386" s="238" t="str">
        <f t="shared" si="1128"/>
        <v/>
      </c>
      <c r="X1386" s="392" t="str">
        <f t="shared" ref="X1386" si="1131">CONCATENATE(C1383,"_",E1386)</f>
        <v>Zugänge_… davon Einspeisezählpunkte</v>
      </c>
    </row>
    <row r="1387" spans="1:24" x14ac:dyDescent="0.2">
      <c r="A1387" s="440"/>
      <c r="B1387" s="443"/>
      <c r="C1387" s="445" t="s">
        <v>765</v>
      </c>
      <c r="D1387" s="445" t="s">
        <v>282</v>
      </c>
      <c r="E1387" s="189" t="s">
        <v>766</v>
      </c>
      <c r="F1387" s="237"/>
      <c r="G1387" s="237"/>
      <c r="H1387" s="237"/>
      <c r="I1387" s="237"/>
      <c r="J1387" s="237"/>
      <c r="K1387" s="237"/>
      <c r="L1387" s="237"/>
      <c r="M1387" s="237"/>
      <c r="N1387" s="237"/>
      <c r="O1387" s="237"/>
      <c r="P1387" s="237"/>
      <c r="Q1387" s="237"/>
      <c r="R1387" s="238" t="str">
        <f t="shared" si="1128"/>
        <v/>
      </c>
      <c r="X1387" s="392" t="str">
        <f t="shared" ref="X1387" si="1132">CONCATENATE(C1387,"_",E1387)</f>
        <v>Abgänge_insgesamt</v>
      </c>
    </row>
    <row r="1388" spans="1:24" x14ac:dyDescent="0.2">
      <c r="A1388" s="440"/>
      <c r="B1388" s="443"/>
      <c r="C1388" s="446"/>
      <c r="D1388" s="448"/>
      <c r="E1388" s="389" t="s">
        <v>767</v>
      </c>
      <c r="F1388" s="237"/>
      <c r="G1388" s="237"/>
      <c r="H1388" s="237"/>
      <c r="I1388" s="237"/>
      <c r="J1388" s="237"/>
      <c r="K1388" s="237"/>
      <c r="L1388" s="237"/>
      <c r="M1388" s="237"/>
      <c r="N1388" s="237"/>
      <c r="O1388" s="237"/>
      <c r="P1388" s="237"/>
      <c r="Q1388" s="237"/>
      <c r="R1388" s="238" t="str">
        <f t="shared" si="1128"/>
        <v/>
      </c>
      <c r="X1388" s="392" t="str">
        <f t="shared" ref="X1388" si="1133">CONCATENATE(C1387,"_",E1388)</f>
        <v>Abgänge_… davon Einspeisezählpunkte</v>
      </c>
    </row>
    <row r="1389" spans="1:24" x14ac:dyDescent="0.2">
      <c r="A1389" s="440"/>
      <c r="B1389" s="443"/>
      <c r="C1389" s="446"/>
      <c r="D1389" s="445" t="s">
        <v>512</v>
      </c>
      <c r="E1389" s="189" t="s">
        <v>766</v>
      </c>
      <c r="F1389" s="235"/>
      <c r="G1389" s="235"/>
      <c r="H1389" s="235"/>
      <c r="I1389" s="235"/>
      <c r="J1389" s="235"/>
      <c r="K1389" s="235"/>
      <c r="L1389" s="235"/>
      <c r="M1389" s="235"/>
      <c r="N1389" s="235"/>
      <c r="O1389" s="235"/>
      <c r="P1389" s="235"/>
      <c r="Q1389" s="235"/>
      <c r="R1389" s="236" t="str">
        <f t="shared" si="1128"/>
        <v/>
      </c>
      <c r="X1389" s="392" t="str">
        <f t="shared" ref="X1389" si="1134">CONCATENATE(C1387,"_",E1389)</f>
        <v>Abgänge_insgesamt</v>
      </c>
    </row>
    <row r="1390" spans="1:24" x14ac:dyDescent="0.2">
      <c r="A1390" s="441"/>
      <c r="B1390" s="444"/>
      <c r="C1390" s="448"/>
      <c r="D1390" s="450"/>
      <c r="E1390" s="191" t="s">
        <v>767</v>
      </c>
      <c r="F1390" s="233"/>
      <c r="G1390" s="233"/>
      <c r="H1390" s="233"/>
      <c r="I1390" s="233"/>
      <c r="J1390" s="233"/>
      <c r="K1390" s="233"/>
      <c r="L1390" s="233"/>
      <c r="M1390" s="233"/>
      <c r="N1390" s="233"/>
      <c r="O1390" s="233"/>
      <c r="P1390" s="233"/>
      <c r="Q1390" s="233"/>
      <c r="R1390" s="230" t="str">
        <f t="shared" si="1128"/>
        <v/>
      </c>
      <c r="X1390" s="392" t="str">
        <f t="shared" ref="X1390" si="1135">CONCATENATE(C1387,"_",E1390)</f>
        <v>Abgänge_… davon Einspeisezählpunkte</v>
      </c>
    </row>
    <row r="1391" spans="1:24" x14ac:dyDescent="0.2">
      <c r="A1391" s="439"/>
      <c r="B1391" s="442" t="str">
        <f>IF(A1391&lt;&gt;"",IFERROR(VLOOKUP(A1391,L!$J$11:$K$260,2,FALSE),"Eingabeart wurde geändert"),"")</f>
        <v/>
      </c>
      <c r="C1391" s="445" t="s">
        <v>764</v>
      </c>
      <c r="D1391" s="445" t="s">
        <v>282</v>
      </c>
      <c r="E1391" s="189" t="s">
        <v>766</v>
      </c>
      <c r="F1391" s="232"/>
      <c r="G1391" s="232"/>
      <c r="H1391" s="232"/>
      <c r="I1391" s="232"/>
      <c r="J1391" s="232"/>
      <c r="K1391" s="232"/>
      <c r="L1391" s="232"/>
      <c r="M1391" s="232"/>
      <c r="N1391" s="232"/>
      <c r="O1391" s="232"/>
      <c r="P1391" s="232"/>
      <c r="Q1391" s="232"/>
      <c r="R1391" s="190" t="str">
        <f>IF(SUM(F1391:Q1391)&gt;0,SUM(F1391:Q1391),"")</f>
        <v/>
      </c>
      <c r="X1391" s="392" t="str">
        <f t="shared" ref="X1391" si="1136">CONCATENATE(C1391,"_",E1391)</f>
        <v>Zugänge_insgesamt</v>
      </c>
    </row>
    <row r="1392" spans="1:24" x14ac:dyDescent="0.2">
      <c r="A1392" s="440"/>
      <c r="B1392" s="443"/>
      <c r="C1392" s="446"/>
      <c r="D1392" s="448"/>
      <c r="E1392" s="389" t="s">
        <v>767</v>
      </c>
      <c r="F1392" s="237"/>
      <c r="G1392" s="237"/>
      <c r="H1392" s="237"/>
      <c r="I1392" s="237"/>
      <c r="J1392" s="237"/>
      <c r="K1392" s="237"/>
      <c r="L1392" s="237"/>
      <c r="M1392" s="237"/>
      <c r="N1392" s="237"/>
      <c r="O1392" s="237"/>
      <c r="P1392" s="237"/>
      <c r="Q1392" s="237"/>
      <c r="R1392" s="238" t="str">
        <f t="shared" ref="R1392:R1398" si="1137">IF(SUM(F1392:Q1392)&gt;0,SUM(F1392:Q1392),"")</f>
        <v/>
      </c>
      <c r="X1392" s="392" t="str">
        <f t="shared" ref="X1392" si="1138">CONCATENATE(C1391,"_",E1392)</f>
        <v>Zugänge_… davon Einspeisezählpunkte</v>
      </c>
    </row>
    <row r="1393" spans="1:24" x14ac:dyDescent="0.2">
      <c r="A1393" s="440"/>
      <c r="B1393" s="443"/>
      <c r="C1393" s="446"/>
      <c r="D1393" s="445" t="s">
        <v>512</v>
      </c>
      <c r="E1393" s="189" t="s">
        <v>766</v>
      </c>
      <c r="F1393" s="237"/>
      <c r="G1393" s="237"/>
      <c r="H1393" s="237"/>
      <c r="I1393" s="237"/>
      <c r="J1393" s="237"/>
      <c r="K1393" s="237"/>
      <c r="L1393" s="237"/>
      <c r="M1393" s="237"/>
      <c r="N1393" s="237"/>
      <c r="O1393" s="237"/>
      <c r="P1393" s="237"/>
      <c r="Q1393" s="237"/>
      <c r="R1393" s="238" t="str">
        <f t="shared" si="1137"/>
        <v/>
      </c>
      <c r="X1393" s="392" t="str">
        <f t="shared" ref="X1393" si="1139">CONCATENATE(C1391,"_",E1393)</f>
        <v>Zugänge_insgesamt</v>
      </c>
    </row>
    <row r="1394" spans="1:24" x14ac:dyDescent="0.2">
      <c r="A1394" s="440"/>
      <c r="B1394" s="443"/>
      <c r="C1394" s="447"/>
      <c r="D1394" s="449"/>
      <c r="E1394" s="389" t="s">
        <v>767</v>
      </c>
      <c r="F1394" s="237"/>
      <c r="G1394" s="237"/>
      <c r="H1394" s="237"/>
      <c r="I1394" s="237"/>
      <c r="J1394" s="237"/>
      <c r="K1394" s="237"/>
      <c r="L1394" s="237"/>
      <c r="M1394" s="237"/>
      <c r="N1394" s="237"/>
      <c r="O1394" s="237"/>
      <c r="P1394" s="237"/>
      <c r="Q1394" s="237"/>
      <c r="R1394" s="238" t="str">
        <f t="shared" si="1137"/>
        <v/>
      </c>
      <c r="X1394" s="392" t="str">
        <f t="shared" ref="X1394" si="1140">CONCATENATE(C1391,"_",E1394)</f>
        <v>Zugänge_… davon Einspeisezählpunkte</v>
      </c>
    </row>
    <row r="1395" spans="1:24" x14ac:dyDescent="0.2">
      <c r="A1395" s="440"/>
      <c r="B1395" s="443"/>
      <c r="C1395" s="445" t="s">
        <v>765</v>
      </c>
      <c r="D1395" s="445" t="s">
        <v>282</v>
      </c>
      <c r="E1395" s="189" t="s">
        <v>766</v>
      </c>
      <c r="F1395" s="237"/>
      <c r="G1395" s="237"/>
      <c r="H1395" s="237"/>
      <c r="I1395" s="237"/>
      <c r="J1395" s="237"/>
      <c r="K1395" s="237"/>
      <c r="L1395" s="237"/>
      <c r="M1395" s="237"/>
      <c r="N1395" s="237"/>
      <c r="O1395" s="237"/>
      <c r="P1395" s="237"/>
      <c r="Q1395" s="237"/>
      <c r="R1395" s="238" t="str">
        <f t="shared" si="1137"/>
        <v/>
      </c>
      <c r="X1395" s="392" t="str">
        <f t="shared" ref="X1395" si="1141">CONCATENATE(C1395,"_",E1395)</f>
        <v>Abgänge_insgesamt</v>
      </c>
    </row>
    <row r="1396" spans="1:24" x14ac:dyDescent="0.2">
      <c r="A1396" s="440"/>
      <c r="B1396" s="443"/>
      <c r="C1396" s="446"/>
      <c r="D1396" s="448"/>
      <c r="E1396" s="389" t="s">
        <v>767</v>
      </c>
      <c r="F1396" s="237"/>
      <c r="G1396" s="237"/>
      <c r="H1396" s="237"/>
      <c r="I1396" s="237"/>
      <c r="J1396" s="237"/>
      <c r="K1396" s="237"/>
      <c r="L1396" s="237"/>
      <c r="M1396" s="237"/>
      <c r="N1396" s="237"/>
      <c r="O1396" s="237"/>
      <c r="P1396" s="237"/>
      <c r="Q1396" s="237"/>
      <c r="R1396" s="238" t="str">
        <f t="shared" si="1137"/>
        <v/>
      </c>
      <c r="X1396" s="392" t="str">
        <f t="shared" ref="X1396" si="1142">CONCATENATE(C1395,"_",E1396)</f>
        <v>Abgänge_… davon Einspeisezählpunkte</v>
      </c>
    </row>
    <row r="1397" spans="1:24" x14ac:dyDescent="0.2">
      <c r="A1397" s="440"/>
      <c r="B1397" s="443"/>
      <c r="C1397" s="446"/>
      <c r="D1397" s="445" t="s">
        <v>512</v>
      </c>
      <c r="E1397" s="189" t="s">
        <v>766</v>
      </c>
      <c r="F1397" s="235"/>
      <c r="G1397" s="235"/>
      <c r="H1397" s="235"/>
      <c r="I1397" s="235"/>
      <c r="J1397" s="235"/>
      <c r="K1397" s="235"/>
      <c r="L1397" s="235"/>
      <c r="M1397" s="235"/>
      <c r="N1397" s="235"/>
      <c r="O1397" s="235"/>
      <c r="P1397" s="235"/>
      <c r="Q1397" s="235"/>
      <c r="R1397" s="236" t="str">
        <f t="shared" si="1137"/>
        <v/>
      </c>
      <c r="X1397" s="392" t="str">
        <f t="shared" ref="X1397" si="1143">CONCATENATE(C1395,"_",E1397)</f>
        <v>Abgänge_insgesamt</v>
      </c>
    </row>
    <row r="1398" spans="1:24" x14ac:dyDescent="0.2">
      <c r="A1398" s="441"/>
      <c r="B1398" s="444"/>
      <c r="C1398" s="448"/>
      <c r="D1398" s="450"/>
      <c r="E1398" s="191" t="s">
        <v>767</v>
      </c>
      <c r="F1398" s="233"/>
      <c r="G1398" s="233"/>
      <c r="H1398" s="233"/>
      <c r="I1398" s="233"/>
      <c r="J1398" s="233"/>
      <c r="K1398" s="233"/>
      <c r="L1398" s="233"/>
      <c r="M1398" s="233"/>
      <c r="N1398" s="233"/>
      <c r="O1398" s="233"/>
      <c r="P1398" s="233"/>
      <c r="Q1398" s="233"/>
      <c r="R1398" s="230" t="str">
        <f t="shared" si="1137"/>
        <v/>
      </c>
      <c r="X1398" s="392" t="str">
        <f t="shared" ref="X1398" si="1144">CONCATENATE(C1395,"_",E1398)</f>
        <v>Abgänge_… davon Einspeisezählpunkte</v>
      </c>
    </row>
    <row r="1399" spans="1:24" x14ac:dyDescent="0.2">
      <c r="A1399" s="439"/>
      <c r="B1399" s="442" t="str">
        <f>IF(A1399&lt;&gt;"",IFERROR(VLOOKUP(A1399,L!$J$11:$K$260,2,FALSE),"Eingabeart wurde geändert"),"")</f>
        <v/>
      </c>
      <c r="C1399" s="445" t="s">
        <v>764</v>
      </c>
      <c r="D1399" s="445" t="s">
        <v>282</v>
      </c>
      <c r="E1399" s="189" t="s">
        <v>766</v>
      </c>
      <c r="F1399" s="232"/>
      <c r="G1399" s="232"/>
      <c r="H1399" s="232"/>
      <c r="I1399" s="232"/>
      <c r="J1399" s="232"/>
      <c r="K1399" s="232"/>
      <c r="L1399" s="232"/>
      <c r="M1399" s="232"/>
      <c r="N1399" s="232"/>
      <c r="O1399" s="232"/>
      <c r="P1399" s="232"/>
      <c r="Q1399" s="232"/>
      <c r="R1399" s="190" t="str">
        <f>IF(SUM(F1399:Q1399)&gt;0,SUM(F1399:Q1399),"")</f>
        <v/>
      </c>
      <c r="X1399" s="392" t="str">
        <f t="shared" ref="X1399" si="1145">CONCATENATE(C1399,"_",E1399)</f>
        <v>Zugänge_insgesamt</v>
      </c>
    </row>
    <row r="1400" spans="1:24" x14ac:dyDescent="0.2">
      <c r="A1400" s="440"/>
      <c r="B1400" s="443"/>
      <c r="C1400" s="446"/>
      <c r="D1400" s="448"/>
      <c r="E1400" s="389" t="s">
        <v>767</v>
      </c>
      <c r="F1400" s="237"/>
      <c r="G1400" s="237"/>
      <c r="H1400" s="237"/>
      <c r="I1400" s="237"/>
      <c r="J1400" s="237"/>
      <c r="K1400" s="237"/>
      <c r="L1400" s="237"/>
      <c r="M1400" s="237"/>
      <c r="N1400" s="237"/>
      <c r="O1400" s="237"/>
      <c r="P1400" s="237"/>
      <c r="Q1400" s="237"/>
      <c r="R1400" s="238" t="str">
        <f t="shared" ref="R1400:R1406" si="1146">IF(SUM(F1400:Q1400)&gt;0,SUM(F1400:Q1400),"")</f>
        <v/>
      </c>
      <c r="X1400" s="392" t="str">
        <f t="shared" ref="X1400" si="1147">CONCATENATE(C1399,"_",E1400)</f>
        <v>Zugänge_… davon Einspeisezählpunkte</v>
      </c>
    </row>
    <row r="1401" spans="1:24" x14ac:dyDescent="0.2">
      <c r="A1401" s="440"/>
      <c r="B1401" s="443"/>
      <c r="C1401" s="446"/>
      <c r="D1401" s="445" t="s">
        <v>512</v>
      </c>
      <c r="E1401" s="189" t="s">
        <v>766</v>
      </c>
      <c r="F1401" s="237"/>
      <c r="G1401" s="237"/>
      <c r="H1401" s="237"/>
      <c r="I1401" s="237"/>
      <c r="J1401" s="237"/>
      <c r="K1401" s="237"/>
      <c r="L1401" s="237"/>
      <c r="M1401" s="237"/>
      <c r="N1401" s="237"/>
      <c r="O1401" s="237"/>
      <c r="P1401" s="237"/>
      <c r="Q1401" s="237"/>
      <c r="R1401" s="238" t="str">
        <f t="shared" si="1146"/>
        <v/>
      </c>
      <c r="X1401" s="392" t="str">
        <f t="shared" ref="X1401" si="1148">CONCATENATE(C1399,"_",E1401)</f>
        <v>Zugänge_insgesamt</v>
      </c>
    </row>
    <row r="1402" spans="1:24" x14ac:dyDescent="0.2">
      <c r="A1402" s="440"/>
      <c r="B1402" s="443"/>
      <c r="C1402" s="447"/>
      <c r="D1402" s="449"/>
      <c r="E1402" s="389" t="s">
        <v>767</v>
      </c>
      <c r="F1402" s="237"/>
      <c r="G1402" s="237"/>
      <c r="H1402" s="237"/>
      <c r="I1402" s="237"/>
      <c r="J1402" s="237"/>
      <c r="K1402" s="237"/>
      <c r="L1402" s="237"/>
      <c r="M1402" s="237"/>
      <c r="N1402" s="237"/>
      <c r="O1402" s="237"/>
      <c r="P1402" s="237"/>
      <c r="Q1402" s="237"/>
      <c r="R1402" s="238" t="str">
        <f t="shared" si="1146"/>
        <v/>
      </c>
      <c r="X1402" s="392" t="str">
        <f t="shared" ref="X1402" si="1149">CONCATENATE(C1399,"_",E1402)</f>
        <v>Zugänge_… davon Einspeisezählpunkte</v>
      </c>
    </row>
    <row r="1403" spans="1:24" x14ac:dyDescent="0.2">
      <c r="A1403" s="440"/>
      <c r="B1403" s="443"/>
      <c r="C1403" s="445" t="s">
        <v>765</v>
      </c>
      <c r="D1403" s="445" t="s">
        <v>282</v>
      </c>
      <c r="E1403" s="189" t="s">
        <v>766</v>
      </c>
      <c r="F1403" s="237"/>
      <c r="G1403" s="237"/>
      <c r="H1403" s="237"/>
      <c r="I1403" s="237"/>
      <c r="J1403" s="237"/>
      <c r="K1403" s="237"/>
      <c r="L1403" s="237"/>
      <c r="M1403" s="237"/>
      <c r="N1403" s="237"/>
      <c r="O1403" s="237"/>
      <c r="P1403" s="237"/>
      <c r="Q1403" s="237"/>
      <c r="R1403" s="238" t="str">
        <f t="shared" si="1146"/>
        <v/>
      </c>
      <c r="X1403" s="392" t="str">
        <f t="shared" ref="X1403" si="1150">CONCATENATE(C1403,"_",E1403)</f>
        <v>Abgänge_insgesamt</v>
      </c>
    </row>
    <row r="1404" spans="1:24" x14ac:dyDescent="0.2">
      <c r="A1404" s="440"/>
      <c r="B1404" s="443"/>
      <c r="C1404" s="446"/>
      <c r="D1404" s="448"/>
      <c r="E1404" s="389" t="s">
        <v>767</v>
      </c>
      <c r="F1404" s="237"/>
      <c r="G1404" s="237"/>
      <c r="H1404" s="237"/>
      <c r="I1404" s="237"/>
      <c r="J1404" s="237"/>
      <c r="K1404" s="237"/>
      <c r="L1404" s="237"/>
      <c r="M1404" s="237"/>
      <c r="N1404" s="237"/>
      <c r="O1404" s="237"/>
      <c r="P1404" s="237"/>
      <c r="Q1404" s="237"/>
      <c r="R1404" s="238" t="str">
        <f t="shared" si="1146"/>
        <v/>
      </c>
      <c r="X1404" s="392" t="str">
        <f t="shared" ref="X1404" si="1151">CONCATENATE(C1403,"_",E1404)</f>
        <v>Abgänge_… davon Einspeisezählpunkte</v>
      </c>
    </row>
    <row r="1405" spans="1:24" x14ac:dyDescent="0.2">
      <c r="A1405" s="440"/>
      <c r="B1405" s="443"/>
      <c r="C1405" s="446"/>
      <c r="D1405" s="445" t="s">
        <v>512</v>
      </c>
      <c r="E1405" s="189" t="s">
        <v>766</v>
      </c>
      <c r="F1405" s="235"/>
      <c r="G1405" s="235"/>
      <c r="H1405" s="235"/>
      <c r="I1405" s="235"/>
      <c r="J1405" s="235"/>
      <c r="K1405" s="235"/>
      <c r="L1405" s="235"/>
      <c r="M1405" s="235"/>
      <c r="N1405" s="235"/>
      <c r="O1405" s="235"/>
      <c r="P1405" s="235"/>
      <c r="Q1405" s="235"/>
      <c r="R1405" s="236" t="str">
        <f t="shared" si="1146"/>
        <v/>
      </c>
      <c r="X1405" s="392" t="str">
        <f t="shared" ref="X1405" si="1152">CONCATENATE(C1403,"_",E1405)</f>
        <v>Abgänge_insgesamt</v>
      </c>
    </row>
    <row r="1406" spans="1:24" x14ac:dyDescent="0.2">
      <c r="A1406" s="441"/>
      <c r="B1406" s="444"/>
      <c r="C1406" s="448"/>
      <c r="D1406" s="450"/>
      <c r="E1406" s="191" t="s">
        <v>767</v>
      </c>
      <c r="F1406" s="233"/>
      <c r="G1406" s="233"/>
      <c r="H1406" s="233"/>
      <c r="I1406" s="233"/>
      <c r="J1406" s="233"/>
      <c r="K1406" s="233"/>
      <c r="L1406" s="233"/>
      <c r="M1406" s="233"/>
      <c r="N1406" s="233"/>
      <c r="O1406" s="233"/>
      <c r="P1406" s="233"/>
      <c r="Q1406" s="233"/>
      <c r="R1406" s="230" t="str">
        <f t="shared" si="1146"/>
        <v/>
      </c>
      <c r="X1406" s="392" t="str">
        <f t="shared" ref="X1406" si="1153">CONCATENATE(C1403,"_",E1406)</f>
        <v>Abgänge_… davon Einspeisezählpunkte</v>
      </c>
    </row>
    <row r="1407" spans="1:24" x14ac:dyDescent="0.2">
      <c r="A1407" s="439"/>
      <c r="B1407" s="442" t="str">
        <f>IF(A1407&lt;&gt;"",IFERROR(VLOOKUP(A1407,L!$J$11:$K$260,2,FALSE),"Eingabeart wurde geändert"),"")</f>
        <v/>
      </c>
      <c r="C1407" s="445" t="s">
        <v>764</v>
      </c>
      <c r="D1407" s="445" t="s">
        <v>282</v>
      </c>
      <c r="E1407" s="189" t="s">
        <v>766</v>
      </c>
      <c r="F1407" s="232"/>
      <c r="G1407" s="232"/>
      <c r="H1407" s="232"/>
      <c r="I1407" s="232"/>
      <c r="J1407" s="232"/>
      <c r="K1407" s="232"/>
      <c r="L1407" s="232"/>
      <c r="M1407" s="232"/>
      <c r="N1407" s="232"/>
      <c r="O1407" s="232"/>
      <c r="P1407" s="232"/>
      <c r="Q1407" s="232"/>
      <c r="R1407" s="190" t="str">
        <f>IF(SUM(F1407:Q1407)&gt;0,SUM(F1407:Q1407),"")</f>
        <v/>
      </c>
      <c r="X1407" s="392" t="str">
        <f t="shared" ref="X1407" si="1154">CONCATENATE(C1407,"_",E1407)</f>
        <v>Zugänge_insgesamt</v>
      </c>
    </row>
    <row r="1408" spans="1:24" x14ac:dyDescent="0.2">
      <c r="A1408" s="440"/>
      <c r="B1408" s="443"/>
      <c r="C1408" s="446"/>
      <c r="D1408" s="448"/>
      <c r="E1408" s="389" t="s">
        <v>767</v>
      </c>
      <c r="F1408" s="237"/>
      <c r="G1408" s="237"/>
      <c r="H1408" s="237"/>
      <c r="I1408" s="237"/>
      <c r="J1408" s="237"/>
      <c r="K1408" s="237"/>
      <c r="L1408" s="237"/>
      <c r="M1408" s="237"/>
      <c r="N1408" s="237"/>
      <c r="O1408" s="237"/>
      <c r="P1408" s="237"/>
      <c r="Q1408" s="237"/>
      <c r="R1408" s="238" t="str">
        <f t="shared" ref="R1408:R1414" si="1155">IF(SUM(F1408:Q1408)&gt;0,SUM(F1408:Q1408),"")</f>
        <v/>
      </c>
      <c r="X1408" s="392" t="str">
        <f t="shared" ref="X1408" si="1156">CONCATENATE(C1407,"_",E1408)</f>
        <v>Zugänge_… davon Einspeisezählpunkte</v>
      </c>
    </row>
    <row r="1409" spans="1:24" x14ac:dyDescent="0.2">
      <c r="A1409" s="440"/>
      <c r="B1409" s="443"/>
      <c r="C1409" s="446"/>
      <c r="D1409" s="445" t="s">
        <v>512</v>
      </c>
      <c r="E1409" s="189" t="s">
        <v>766</v>
      </c>
      <c r="F1409" s="237"/>
      <c r="G1409" s="237"/>
      <c r="H1409" s="237"/>
      <c r="I1409" s="237"/>
      <c r="J1409" s="237"/>
      <c r="K1409" s="237"/>
      <c r="L1409" s="237"/>
      <c r="M1409" s="237"/>
      <c r="N1409" s="237"/>
      <c r="O1409" s="237"/>
      <c r="P1409" s="237"/>
      <c r="Q1409" s="237"/>
      <c r="R1409" s="238" t="str">
        <f t="shared" si="1155"/>
        <v/>
      </c>
      <c r="X1409" s="392" t="str">
        <f t="shared" ref="X1409" si="1157">CONCATENATE(C1407,"_",E1409)</f>
        <v>Zugänge_insgesamt</v>
      </c>
    </row>
    <row r="1410" spans="1:24" x14ac:dyDescent="0.2">
      <c r="A1410" s="440"/>
      <c r="B1410" s="443"/>
      <c r="C1410" s="447"/>
      <c r="D1410" s="449"/>
      <c r="E1410" s="389" t="s">
        <v>767</v>
      </c>
      <c r="F1410" s="237"/>
      <c r="G1410" s="237"/>
      <c r="H1410" s="237"/>
      <c r="I1410" s="237"/>
      <c r="J1410" s="237"/>
      <c r="K1410" s="237"/>
      <c r="L1410" s="237"/>
      <c r="M1410" s="237"/>
      <c r="N1410" s="237"/>
      <c r="O1410" s="237"/>
      <c r="P1410" s="237"/>
      <c r="Q1410" s="237"/>
      <c r="R1410" s="238" t="str">
        <f t="shared" si="1155"/>
        <v/>
      </c>
      <c r="X1410" s="392" t="str">
        <f t="shared" ref="X1410" si="1158">CONCATENATE(C1407,"_",E1410)</f>
        <v>Zugänge_… davon Einspeisezählpunkte</v>
      </c>
    </row>
    <row r="1411" spans="1:24" x14ac:dyDescent="0.2">
      <c r="A1411" s="440"/>
      <c r="B1411" s="443"/>
      <c r="C1411" s="445" t="s">
        <v>765</v>
      </c>
      <c r="D1411" s="445" t="s">
        <v>282</v>
      </c>
      <c r="E1411" s="189" t="s">
        <v>766</v>
      </c>
      <c r="F1411" s="237"/>
      <c r="G1411" s="237"/>
      <c r="H1411" s="237"/>
      <c r="I1411" s="237"/>
      <c r="J1411" s="237"/>
      <c r="K1411" s="237"/>
      <c r="L1411" s="237"/>
      <c r="M1411" s="237"/>
      <c r="N1411" s="237"/>
      <c r="O1411" s="237"/>
      <c r="P1411" s="237"/>
      <c r="Q1411" s="237"/>
      <c r="R1411" s="238" t="str">
        <f t="shared" si="1155"/>
        <v/>
      </c>
      <c r="X1411" s="392" t="str">
        <f t="shared" ref="X1411" si="1159">CONCATENATE(C1411,"_",E1411)</f>
        <v>Abgänge_insgesamt</v>
      </c>
    </row>
    <row r="1412" spans="1:24" x14ac:dyDescent="0.2">
      <c r="A1412" s="440"/>
      <c r="B1412" s="443"/>
      <c r="C1412" s="446"/>
      <c r="D1412" s="448"/>
      <c r="E1412" s="389" t="s">
        <v>767</v>
      </c>
      <c r="F1412" s="237"/>
      <c r="G1412" s="237"/>
      <c r="H1412" s="237"/>
      <c r="I1412" s="237"/>
      <c r="J1412" s="237"/>
      <c r="K1412" s="237"/>
      <c r="L1412" s="237"/>
      <c r="M1412" s="237"/>
      <c r="N1412" s="237"/>
      <c r="O1412" s="237"/>
      <c r="P1412" s="237"/>
      <c r="Q1412" s="237"/>
      <c r="R1412" s="238" t="str">
        <f t="shared" si="1155"/>
        <v/>
      </c>
      <c r="X1412" s="392" t="str">
        <f t="shared" ref="X1412" si="1160">CONCATENATE(C1411,"_",E1412)</f>
        <v>Abgänge_… davon Einspeisezählpunkte</v>
      </c>
    </row>
    <row r="1413" spans="1:24" x14ac:dyDescent="0.2">
      <c r="A1413" s="440"/>
      <c r="B1413" s="443"/>
      <c r="C1413" s="446"/>
      <c r="D1413" s="445" t="s">
        <v>512</v>
      </c>
      <c r="E1413" s="189" t="s">
        <v>766</v>
      </c>
      <c r="F1413" s="235"/>
      <c r="G1413" s="235"/>
      <c r="H1413" s="235"/>
      <c r="I1413" s="235"/>
      <c r="J1413" s="235"/>
      <c r="K1413" s="235"/>
      <c r="L1413" s="235"/>
      <c r="M1413" s="235"/>
      <c r="N1413" s="235"/>
      <c r="O1413" s="235"/>
      <c r="P1413" s="235"/>
      <c r="Q1413" s="235"/>
      <c r="R1413" s="236" t="str">
        <f t="shared" si="1155"/>
        <v/>
      </c>
      <c r="X1413" s="392" t="str">
        <f t="shared" ref="X1413" si="1161">CONCATENATE(C1411,"_",E1413)</f>
        <v>Abgänge_insgesamt</v>
      </c>
    </row>
    <row r="1414" spans="1:24" x14ac:dyDescent="0.2">
      <c r="A1414" s="441"/>
      <c r="B1414" s="444"/>
      <c r="C1414" s="448"/>
      <c r="D1414" s="450"/>
      <c r="E1414" s="191" t="s">
        <v>767</v>
      </c>
      <c r="F1414" s="233"/>
      <c r="G1414" s="233"/>
      <c r="H1414" s="233"/>
      <c r="I1414" s="233"/>
      <c r="J1414" s="233"/>
      <c r="K1414" s="233"/>
      <c r="L1414" s="233"/>
      <c r="M1414" s="233"/>
      <c r="N1414" s="233"/>
      <c r="O1414" s="233"/>
      <c r="P1414" s="233"/>
      <c r="Q1414" s="233"/>
      <c r="R1414" s="230" t="str">
        <f t="shared" si="1155"/>
        <v/>
      </c>
      <c r="X1414" s="392" t="str">
        <f t="shared" ref="X1414" si="1162">CONCATENATE(C1411,"_",E1414)</f>
        <v>Abgänge_… davon Einspeisezählpunkte</v>
      </c>
    </row>
    <row r="1415" spans="1:24" x14ac:dyDescent="0.2">
      <c r="A1415" s="439"/>
      <c r="B1415" s="442" t="str">
        <f>IF(A1415&lt;&gt;"",IFERROR(VLOOKUP(A1415,L!$J$11:$K$260,2,FALSE),"Eingabeart wurde geändert"),"")</f>
        <v/>
      </c>
      <c r="C1415" s="445" t="s">
        <v>764</v>
      </c>
      <c r="D1415" s="445" t="s">
        <v>282</v>
      </c>
      <c r="E1415" s="189" t="s">
        <v>766</v>
      </c>
      <c r="F1415" s="232"/>
      <c r="G1415" s="232"/>
      <c r="H1415" s="232"/>
      <c r="I1415" s="232"/>
      <c r="J1415" s="232"/>
      <c r="K1415" s="232"/>
      <c r="L1415" s="232"/>
      <c r="M1415" s="232"/>
      <c r="N1415" s="232"/>
      <c r="O1415" s="232"/>
      <c r="P1415" s="232"/>
      <c r="Q1415" s="232"/>
      <c r="R1415" s="190" t="str">
        <f>IF(SUM(F1415:Q1415)&gt;0,SUM(F1415:Q1415),"")</f>
        <v/>
      </c>
      <c r="X1415" s="392" t="str">
        <f t="shared" ref="X1415" si="1163">CONCATENATE(C1415,"_",E1415)</f>
        <v>Zugänge_insgesamt</v>
      </c>
    </row>
    <row r="1416" spans="1:24" x14ac:dyDescent="0.2">
      <c r="A1416" s="440"/>
      <c r="B1416" s="443"/>
      <c r="C1416" s="446"/>
      <c r="D1416" s="448"/>
      <c r="E1416" s="389" t="s">
        <v>767</v>
      </c>
      <c r="F1416" s="237"/>
      <c r="G1416" s="237"/>
      <c r="H1416" s="237"/>
      <c r="I1416" s="237"/>
      <c r="J1416" s="237"/>
      <c r="K1416" s="237"/>
      <c r="L1416" s="237"/>
      <c r="M1416" s="237"/>
      <c r="N1416" s="237"/>
      <c r="O1416" s="237"/>
      <c r="P1416" s="237"/>
      <c r="Q1416" s="237"/>
      <c r="R1416" s="238" t="str">
        <f t="shared" ref="R1416:R1422" si="1164">IF(SUM(F1416:Q1416)&gt;0,SUM(F1416:Q1416),"")</f>
        <v/>
      </c>
      <c r="X1416" s="392" t="str">
        <f t="shared" ref="X1416" si="1165">CONCATENATE(C1415,"_",E1416)</f>
        <v>Zugänge_… davon Einspeisezählpunkte</v>
      </c>
    </row>
    <row r="1417" spans="1:24" x14ac:dyDescent="0.2">
      <c r="A1417" s="440"/>
      <c r="B1417" s="443"/>
      <c r="C1417" s="446"/>
      <c r="D1417" s="445" t="s">
        <v>512</v>
      </c>
      <c r="E1417" s="189" t="s">
        <v>766</v>
      </c>
      <c r="F1417" s="237"/>
      <c r="G1417" s="237"/>
      <c r="H1417" s="237"/>
      <c r="I1417" s="237"/>
      <c r="J1417" s="237"/>
      <c r="K1417" s="237"/>
      <c r="L1417" s="237"/>
      <c r="M1417" s="237"/>
      <c r="N1417" s="237"/>
      <c r="O1417" s="237"/>
      <c r="P1417" s="237"/>
      <c r="Q1417" s="237"/>
      <c r="R1417" s="238" t="str">
        <f t="shared" si="1164"/>
        <v/>
      </c>
      <c r="X1417" s="392" t="str">
        <f t="shared" ref="X1417" si="1166">CONCATENATE(C1415,"_",E1417)</f>
        <v>Zugänge_insgesamt</v>
      </c>
    </row>
    <row r="1418" spans="1:24" x14ac:dyDescent="0.2">
      <c r="A1418" s="440"/>
      <c r="B1418" s="443"/>
      <c r="C1418" s="447"/>
      <c r="D1418" s="449"/>
      <c r="E1418" s="389" t="s">
        <v>767</v>
      </c>
      <c r="F1418" s="237"/>
      <c r="G1418" s="237"/>
      <c r="H1418" s="237"/>
      <c r="I1418" s="237"/>
      <c r="J1418" s="237"/>
      <c r="K1418" s="237"/>
      <c r="L1418" s="237"/>
      <c r="M1418" s="237"/>
      <c r="N1418" s="237"/>
      <c r="O1418" s="237"/>
      <c r="P1418" s="237"/>
      <c r="Q1418" s="237"/>
      <c r="R1418" s="238" t="str">
        <f t="shared" si="1164"/>
        <v/>
      </c>
      <c r="X1418" s="392" t="str">
        <f t="shared" ref="X1418" si="1167">CONCATENATE(C1415,"_",E1418)</f>
        <v>Zugänge_… davon Einspeisezählpunkte</v>
      </c>
    </row>
    <row r="1419" spans="1:24" x14ac:dyDescent="0.2">
      <c r="A1419" s="440"/>
      <c r="B1419" s="443"/>
      <c r="C1419" s="445" t="s">
        <v>765</v>
      </c>
      <c r="D1419" s="445" t="s">
        <v>282</v>
      </c>
      <c r="E1419" s="189" t="s">
        <v>766</v>
      </c>
      <c r="F1419" s="237"/>
      <c r="G1419" s="237"/>
      <c r="H1419" s="237"/>
      <c r="I1419" s="237"/>
      <c r="J1419" s="237"/>
      <c r="K1419" s="237"/>
      <c r="L1419" s="237"/>
      <c r="M1419" s="237"/>
      <c r="N1419" s="237"/>
      <c r="O1419" s="237"/>
      <c r="P1419" s="237"/>
      <c r="Q1419" s="237"/>
      <c r="R1419" s="238" t="str">
        <f t="shared" si="1164"/>
        <v/>
      </c>
      <c r="X1419" s="392" t="str">
        <f t="shared" ref="X1419" si="1168">CONCATENATE(C1419,"_",E1419)</f>
        <v>Abgänge_insgesamt</v>
      </c>
    </row>
    <row r="1420" spans="1:24" x14ac:dyDescent="0.2">
      <c r="A1420" s="440"/>
      <c r="B1420" s="443"/>
      <c r="C1420" s="446"/>
      <c r="D1420" s="448"/>
      <c r="E1420" s="389" t="s">
        <v>767</v>
      </c>
      <c r="F1420" s="237"/>
      <c r="G1420" s="237"/>
      <c r="H1420" s="237"/>
      <c r="I1420" s="237"/>
      <c r="J1420" s="237"/>
      <c r="K1420" s="237"/>
      <c r="L1420" s="237"/>
      <c r="M1420" s="237"/>
      <c r="N1420" s="237"/>
      <c r="O1420" s="237"/>
      <c r="P1420" s="237"/>
      <c r="Q1420" s="237"/>
      <c r="R1420" s="238" t="str">
        <f t="shared" si="1164"/>
        <v/>
      </c>
      <c r="X1420" s="392" t="str">
        <f t="shared" ref="X1420" si="1169">CONCATENATE(C1419,"_",E1420)</f>
        <v>Abgänge_… davon Einspeisezählpunkte</v>
      </c>
    </row>
    <row r="1421" spans="1:24" x14ac:dyDescent="0.2">
      <c r="A1421" s="440"/>
      <c r="B1421" s="443"/>
      <c r="C1421" s="446"/>
      <c r="D1421" s="445" t="s">
        <v>512</v>
      </c>
      <c r="E1421" s="189" t="s">
        <v>766</v>
      </c>
      <c r="F1421" s="235"/>
      <c r="G1421" s="235"/>
      <c r="H1421" s="235"/>
      <c r="I1421" s="235"/>
      <c r="J1421" s="235"/>
      <c r="K1421" s="235"/>
      <c r="L1421" s="235"/>
      <c r="M1421" s="235"/>
      <c r="N1421" s="235"/>
      <c r="O1421" s="235"/>
      <c r="P1421" s="235"/>
      <c r="Q1421" s="235"/>
      <c r="R1421" s="236" t="str">
        <f t="shared" si="1164"/>
        <v/>
      </c>
      <c r="X1421" s="392" t="str">
        <f t="shared" ref="X1421" si="1170">CONCATENATE(C1419,"_",E1421)</f>
        <v>Abgänge_insgesamt</v>
      </c>
    </row>
    <row r="1422" spans="1:24" x14ac:dyDescent="0.2">
      <c r="A1422" s="441"/>
      <c r="B1422" s="444"/>
      <c r="C1422" s="448"/>
      <c r="D1422" s="450"/>
      <c r="E1422" s="191" t="s">
        <v>767</v>
      </c>
      <c r="F1422" s="233"/>
      <c r="G1422" s="233"/>
      <c r="H1422" s="233"/>
      <c r="I1422" s="233"/>
      <c r="J1422" s="233"/>
      <c r="K1422" s="233"/>
      <c r="L1422" s="233"/>
      <c r="M1422" s="233"/>
      <c r="N1422" s="233"/>
      <c r="O1422" s="233"/>
      <c r="P1422" s="233"/>
      <c r="Q1422" s="233"/>
      <c r="R1422" s="230" t="str">
        <f t="shared" si="1164"/>
        <v/>
      </c>
      <c r="X1422" s="392" t="str">
        <f t="shared" ref="X1422" si="1171">CONCATENATE(C1419,"_",E1422)</f>
        <v>Abgänge_… davon Einspeisezählpunkte</v>
      </c>
    </row>
    <row r="1423" spans="1:24" x14ac:dyDescent="0.2">
      <c r="A1423" s="439"/>
      <c r="B1423" s="442" t="str">
        <f>IF(A1423&lt;&gt;"",IFERROR(VLOOKUP(A1423,L!$J$11:$K$260,2,FALSE),"Eingabeart wurde geändert"),"")</f>
        <v/>
      </c>
      <c r="C1423" s="445" t="s">
        <v>764</v>
      </c>
      <c r="D1423" s="445" t="s">
        <v>282</v>
      </c>
      <c r="E1423" s="189" t="s">
        <v>766</v>
      </c>
      <c r="F1423" s="232"/>
      <c r="G1423" s="232"/>
      <c r="H1423" s="232"/>
      <c r="I1423" s="232"/>
      <c r="J1423" s="232"/>
      <c r="K1423" s="232"/>
      <c r="L1423" s="232"/>
      <c r="M1423" s="232"/>
      <c r="N1423" s="232"/>
      <c r="O1423" s="232"/>
      <c r="P1423" s="232"/>
      <c r="Q1423" s="232"/>
      <c r="R1423" s="190" t="str">
        <f>IF(SUM(F1423:Q1423)&gt;0,SUM(F1423:Q1423),"")</f>
        <v/>
      </c>
      <c r="X1423" s="392" t="str">
        <f t="shared" ref="X1423" si="1172">CONCATENATE(C1423,"_",E1423)</f>
        <v>Zugänge_insgesamt</v>
      </c>
    </row>
    <row r="1424" spans="1:24" x14ac:dyDescent="0.2">
      <c r="A1424" s="440"/>
      <c r="B1424" s="443"/>
      <c r="C1424" s="446"/>
      <c r="D1424" s="448"/>
      <c r="E1424" s="389" t="s">
        <v>767</v>
      </c>
      <c r="F1424" s="237"/>
      <c r="G1424" s="237"/>
      <c r="H1424" s="237"/>
      <c r="I1424" s="237"/>
      <c r="J1424" s="237"/>
      <c r="K1424" s="237"/>
      <c r="L1424" s="237"/>
      <c r="M1424" s="237"/>
      <c r="N1424" s="237"/>
      <c r="O1424" s="237"/>
      <c r="P1424" s="237"/>
      <c r="Q1424" s="237"/>
      <c r="R1424" s="238" t="str">
        <f t="shared" ref="R1424:R1430" si="1173">IF(SUM(F1424:Q1424)&gt;0,SUM(F1424:Q1424),"")</f>
        <v/>
      </c>
      <c r="X1424" s="392" t="str">
        <f t="shared" ref="X1424" si="1174">CONCATENATE(C1423,"_",E1424)</f>
        <v>Zugänge_… davon Einspeisezählpunkte</v>
      </c>
    </row>
    <row r="1425" spans="1:24" x14ac:dyDescent="0.2">
      <c r="A1425" s="440"/>
      <c r="B1425" s="443"/>
      <c r="C1425" s="446"/>
      <c r="D1425" s="445" t="s">
        <v>512</v>
      </c>
      <c r="E1425" s="189" t="s">
        <v>766</v>
      </c>
      <c r="F1425" s="237"/>
      <c r="G1425" s="237"/>
      <c r="H1425" s="237"/>
      <c r="I1425" s="237"/>
      <c r="J1425" s="237"/>
      <c r="K1425" s="237"/>
      <c r="L1425" s="237"/>
      <c r="M1425" s="237"/>
      <c r="N1425" s="237"/>
      <c r="O1425" s="237"/>
      <c r="P1425" s="237"/>
      <c r="Q1425" s="237"/>
      <c r="R1425" s="238" t="str">
        <f t="shared" si="1173"/>
        <v/>
      </c>
      <c r="X1425" s="392" t="str">
        <f t="shared" ref="X1425" si="1175">CONCATENATE(C1423,"_",E1425)</f>
        <v>Zugänge_insgesamt</v>
      </c>
    </row>
    <row r="1426" spans="1:24" x14ac:dyDescent="0.2">
      <c r="A1426" s="440"/>
      <c r="B1426" s="443"/>
      <c r="C1426" s="447"/>
      <c r="D1426" s="449"/>
      <c r="E1426" s="389" t="s">
        <v>767</v>
      </c>
      <c r="F1426" s="237"/>
      <c r="G1426" s="237"/>
      <c r="H1426" s="237"/>
      <c r="I1426" s="237"/>
      <c r="J1426" s="237"/>
      <c r="K1426" s="237"/>
      <c r="L1426" s="237"/>
      <c r="M1426" s="237"/>
      <c r="N1426" s="237"/>
      <c r="O1426" s="237"/>
      <c r="P1426" s="237"/>
      <c r="Q1426" s="237"/>
      <c r="R1426" s="238" t="str">
        <f t="shared" si="1173"/>
        <v/>
      </c>
      <c r="X1426" s="392" t="str">
        <f t="shared" ref="X1426" si="1176">CONCATENATE(C1423,"_",E1426)</f>
        <v>Zugänge_… davon Einspeisezählpunkte</v>
      </c>
    </row>
    <row r="1427" spans="1:24" x14ac:dyDescent="0.2">
      <c r="A1427" s="440"/>
      <c r="B1427" s="443"/>
      <c r="C1427" s="445" t="s">
        <v>765</v>
      </c>
      <c r="D1427" s="445" t="s">
        <v>282</v>
      </c>
      <c r="E1427" s="189" t="s">
        <v>766</v>
      </c>
      <c r="F1427" s="237"/>
      <c r="G1427" s="237"/>
      <c r="H1427" s="237"/>
      <c r="I1427" s="237"/>
      <c r="J1427" s="237"/>
      <c r="K1427" s="237"/>
      <c r="L1427" s="237"/>
      <c r="M1427" s="237"/>
      <c r="N1427" s="237"/>
      <c r="O1427" s="237"/>
      <c r="P1427" s="237"/>
      <c r="Q1427" s="237"/>
      <c r="R1427" s="238" t="str">
        <f t="shared" si="1173"/>
        <v/>
      </c>
      <c r="X1427" s="392" t="str">
        <f t="shared" ref="X1427" si="1177">CONCATENATE(C1427,"_",E1427)</f>
        <v>Abgänge_insgesamt</v>
      </c>
    </row>
    <row r="1428" spans="1:24" x14ac:dyDescent="0.2">
      <c r="A1428" s="440"/>
      <c r="B1428" s="443"/>
      <c r="C1428" s="446"/>
      <c r="D1428" s="448"/>
      <c r="E1428" s="389" t="s">
        <v>767</v>
      </c>
      <c r="F1428" s="237"/>
      <c r="G1428" s="237"/>
      <c r="H1428" s="237"/>
      <c r="I1428" s="237"/>
      <c r="J1428" s="237"/>
      <c r="K1428" s="237"/>
      <c r="L1428" s="237"/>
      <c r="M1428" s="237"/>
      <c r="N1428" s="237"/>
      <c r="O1428" s="237"/>
      <c r="P1428" s="237"/>
      <c r="Q1428" s="237"/>
      <c r="R1428" s="238" t="str">
        <f t="shared" si="1173"/>
        <v/>
      </c>
      <c r="X1428" s="392" t="str">
        <f t="shared" ref="X1428" si="1178">CONCATENATE(C1427,"_",E1428)</f>
        <v>Abgänge_… davon Einspeisezählpunkte</v>
      </c>
    </row>
    <row r="1429" spans="1:24" x14ac:dyDescent="0.2">
      <c r="A1429" s="440"/>
      <c r="B1429" s="443"/>
      <c r="C1429" s="446"/>
      <c r="D1429" s="445" t="s">
        <v>512</v>
      </c>
      <c r="E1429" s="189" t="s">
        <v>766</v>
      </c>
      <c r="F1429" s="235"/>
      <c r="G1429" s="235"/>
      <c r="H1429" s="235"/>
      <c r="I1429" s="235"/>
      <c r="J1429" s="235"/>
      <c r="K1429" s="235"/>
      <c r="L1429" s="235"/>
      <c r="M1429" s="235"/>
      <c r="N1429" s="235"/>
      <c r="O1429" s="235"/>
      <c r="P1429" s="235"/>
      <c r="Q1429" s="235"/>
      <c r="R1429" s="236" t="str">
        <f t="shared" si="1173"/>
        <v/>
      </c>
      <c r="X1429" s="392" t="str">
        <f t="shared" ref="X1429" si="1179">CONCATENATE(C1427,"_",E1429)</f>
        <v>Abgänge_insgesamt</v>
      </c>
    </row>
    <row r="1430" spans="1:24" x14ac:dyDescent="0.2">
      <c r="A1430" s="441"/>
      <c r="B1430" s="444"/>
      <c r="C1430" s="448"/>
      <c r="D1430" s="450"/>
      <c r="E1430" s="191" t="s">
        <v>767</v>
      </c>
      <c r="F1430" s="233"/>
      <c r="G1430" s="233"/>
      <c r="H1430" s="233"/>
      <c r="I1430" s="233"/>
      <c r="J1430" s="233"/>
      <c r="K1430" s="233"/>
      <c r="L1430" s="233"/>
      <c r="M1430" s="233"/>
      <c r="N1430" s="233"/>
      <c r="O1430" s="233"/>
      <c r="P1430" s="233"/>
      <c r="Q1430" s="233"/>
      <c r="R1430" s="230" t="str">
        <f t="shared" si="1173"/>
        <v/>
      </c>
      <c r="X1430" s="392" t="str">
        <f t="shared" ref="X1430" si="1180">CONCATENATE(C1427,"_",E1430)</f>
        <v>Abgänge_… davon Einspeisezählpunkte</v>
      </c>
    </row>
    <row r="1431" spans="1:24" x14ac:dyDescent="0.2">
      <c r="A1431" s="439"/>
      <c r="B1431" s="442" t="str">
        <f>IF(A1431&lt;&gt;"",IFERROR(VLOOKUP(A1431,L!$J$11:$K$260,2,FALSE),"Eingabeart wurde geändert"),"")</f>
        <v/>
      </c>
      <c r="C1431" s="445" t="s">
        <v>764</v>
      </c>
      <c r="D1431" s="445" t="s">
        <v>282</v>
      </c>
      <c r="E1431" s="189" t="s">
        <v>766</v>
      </c>
      <c r="F1431" s="232"/>
      <c r="G1431" s="232"/>
      <c r="H1431" s="232"/>
      <c r="I1431" s="232"/>
      <c r="J1431" s="232"/>
      <c r="K1431" s="232"/>
      <c r="L1431" s="232"/>
      <c r="M1431" s="232"/>
      <c r="N1431" s="232"/>
      <c r="O1431" s="232"/>
      <c r="P1431" s="232"/>
      <c r="Q1431" s="232"/>
      <c r="R1431" s="190" t="str">
        <f>IF(SUM(F1431:Q1431)&gt;0,SUM(F1431:Q1431),"")</f>
        <v/>
      </c>
      <c r="X1431" s="392" t="str">
        <f t="shared" ref="X1431" si="1181">CONCATENATE(C1431,"_",E1431)</f>
        <v>Zugänge_insgesamt</v>
      </c>
    </row>
    <row r="1432" spans="1:24" x14ac:dyDescent="0.2">
      <c r="A1432" s="440"/>
      <c r="B1432" s="443"/>
      <c r="C1432" s="446"/>
      <c r="D1432" s="448"/>
      <c r="E1432" s="389" t="s">
        <v>767</v>
      </c>
      <c r="F1432" s="237"/>
      <c r="G1432" s="237"/>
      <c r="H1432" s="237"/>
      <c r="I1432" s="237"/>
      <c r="J1432" s="237"/>
      <c r="K1432" s="237"/>
      <c r="L1432" s="237"/>
      <c r="M1432" s="237"/>
      <c r="N1432" s="237"/>
      <c r="O1432" s="237"/>
      <c r="P1432" s="237"/>
      <c r="Q1432" s="237"/>
      <c r="R1432" s="238" t="str">
        <f t="shared" ref="R1432:R1438" si="1182">IF(SUM(F1432:Q1432)&gt;0,SUM(F1432:Q1432),"")</f>
        <v/>
      </c>
      <c r="X1432" s="392" t="str">
        <f t="shared" ref="X1432" si="1183">CONCATENATE(C1431,"_",E1432)</f>
        <v>Zugänge_… davon Einspeisezählpunkte</v>
      </c>
    </row>
    <row r="1433" spans="1:24" x14ac:dyDescent="0.2">
      <c r="A1433" s="440"/>
      <c r="B1433" s="443"/>
      <c r="C1433" s="446"/>
      <c r="D1433" s="445" t="s">
        <v>512</v>
      </c>
      <c r="E1433" s="189" t="s">
        <v>766</v>
      </c>
      <c r="F1433" s="237"/>
      <c r="G1433" s="237"/>
      <c r="H1433" s="237"/>
      <c r="I1433" s="237"/>
      <c r="J1433" s="237"/>
      <c r="K1433" s="237"/>
      <c r="L1433" s="237"/>
      <c r="M1433" s="237"/>
      <c r="N1433" s="237"/>
      <c r="O1433" s="237"/>
      <c r="P1433" s="237"/>
      <c r="Q1433" s="237"/>
      <c r="R1433" s="238" t="str">
        <f t="shared" si="1182"/>
        <v/>
      </c>
      <c r="X1433" s="392" t="str">
        <f t="shared" ref="X1433" si="1184">CONCATENATE(C1431,"_",E1433)</f>
        <v>Zugänge_insgesamt</v>
      </c>
    </row>
    <row r="1434" spans="1:24" x14ac:dyDescent="0.2">
      <c r="A1434" s="440"/>
      <c r="B1434" s="443"/>
      <c r="C1434" s="447"/>
      <c r="D1434" s="449"/>
      <c r="E1434" s="389" t="s">
        <v>767</v>
      </c>
      <c r="F1434" s="237"/>
      <c r="G1434" s="237"/>
      <c r="H1434" s="237"/>
      <c r="I1434" s="237"/>
      <c r="J1434" s="237"/>
      <c r="K1434" s="237"/>
      <c r="L1434" s="237"/>
      <c r="M1434" s="237"/>
      <c r="N1434" s="237"/>
      <c r="O1434" s="237"/>
      <c r="P1434" s="237"/>
      <c r="Q1434" s="237"/>
      <c r="R1434" s="238" t="str">
        <f t="shared" si="1182"/>
        <v/>
      </c>
      <c r="X1434" s="392" t="str">
        <f t="shared" ref="X1434" si="1185">CONCATENATE(C1431,"_",E1434)</f>
        <v>Zugänge_… davon Einspeisezählpunkte</v>
      </c>
    </row>
    <row r="1435" spans="1:24" x14ac:dyDescent="0.2">
      <c r="A1435" s="440"/>
      <c r="B1435" s="443"/>
      <c r="C1435" s="445" t="s">
        <v>765</v>
      </c>
      <c r="D1435" s="445" t="s">
        <v>282</v>
      </c>
      <c r="E1435" s="189" t="s">
        <v>766</v>
      </c>
      <c r="F1435" s="237"/>
      <c r="G1435" s="237"/>
      <c r="H1435" s="237"/>
      <c r="I1435" s="237"/>
      <c r="J1435" s="237"/>
      <c r="K1435" s="237"/>
      <c r="L1435" s="237"/>
      <c r="M1435" s="237"/>
      <c r="N1435" s="237"/>
      <c r="O1435" s="237"/>
      <c r="P1435" s="237"/>
      <c r="Q1435" s="237"/>
      <c r="R1435" s="238" t="str">
        <f t="shared" si="1182"/>
        <v/>
      </c>
      <c r="X1435" s="392" t="str">
        <f t="shared" ref="X1435" si="1186">CONCATENATE(C1435,"_",E1435)</f>
        <v>Abgänge_insgesamt</v>
      </c>
    </row>
    <row r="1436" spans="1:24" x14ac:dyDescent="0.2">
      <c r="A1436" s="440"/>
      <c r="B1436" s="443"/>
      <c r="C1436" s="446"/>
      <c r="D1436" s="448"/>
      <c r="E1436" s="389" t="s">
        <v>767</v>
      </c>
      <c r="F1436" s="237"/>
      <c r="G1436" s="237"/>
      <c r="H1436" s="237"/>
      <c r="I1436" s="237"/>
      <c r="J1436" s="237"/>
      <c r="K1436" s="237"/>
      <c r="L1436" s="237"/>
      <c r="M1436" s="237"/>
      <c r="N1436" s="237"/>
      <c r="O1436" s="237"/>
      <c r="P1436" s="237"/>
      <c r="Q1436" s="237"/>
      <c r="R1436" s="238" t="str">
        <f t="shared" si="1182"/>
        <v/>
      </c>
      <c r="X1436" s="392" t="str">
        <f t="shared" ref="X1436" si="1187">CONCATENATE(C1435,"_",E1436)</f>
        <v>Abgänge_… davon Einspeisezählpunkte</v>
      </c>
    </row>
    <row r="1437" spans="1:24" x14ac:dyDescent="0.2">
      <c r="A1437" s="440"/>
      <c r="B1437" s="443"/>
      <c r="C1437" s="446"/>
      <c r="D1437" s="445" t="s">
        <v>512</v>
      </c>
      <c r="E1437" s="189" t="s">
        <v>766</v>
      </c>
      <c r="F1437" s="235"/>
      <c r="G1437" s="235"/>
      <c r="H1437" s="235"/>
      <c r="I1437" s="235"/>
      <c r="J1437" s="235"/>
      <c r="K1437" s="235"/>
      <c r="L1437" s="235"/>
      <c r="M1437" s="235"/>
      <c r="N1437" s="235"/>
      <c r="O1437" s="235"/>
      <c r="P1437" s="235"/>
      <c r="Q1437" s="235"/>
      <c r="R1437" s="236" t="str">
        <f t="shared" si="1182"/>
        <v/>
      </c>
      <c r="X1437" s="392" t="str">
        <f t="shared" ref="X1437" si="1188">CONCATENATE(C1435,"_",E1437)</f>
        <v>Abgänge_insgesamt</v>
      </c>
    </row>
    <row r="1438" spans="1:24" x14ac:dyDescent="0.2">
      <c r="A1438" s="441"/>
      <c r="B1438" s="444"/>
      <c r="C1438" s="448"/>
      <c r="D1438" s="450"/>
      <c r="E1438" s="191" t="s">
        <v>767</v>
      </c>
      <c r="F1438" s="233"/>
      <c r="G1438" s="233"/>
      <c r="H1438" s="233"/>
      <c r="I1438" s="233"/>
      <c r="J1438" s="233"/>
      <c r="K1438" s="233"/>
      <c r="L1438" s="233"/>
      <c r="M1438" s="233"/>
      <c r="N1438" s="233"/>
      <c r="O1438" s="233"/>
      <c r="P1438" s="233"/>
      <c r="Q1438" s="233"/>
      <c r="R1438" s="230" t="str">
        <f t="shared" si="1182"/>
        <v/>
      </c>
      <c r="X1438" s="392" t="str">
        <f t="shared" ref="X1438" si="1189">CONCATENATE(C1435,"_",E1438)</f>
        <v>Abgänge_… davon Einspeisezählpunkte</v>
      </c>
    </row>
    <row r="1439" spans="1:24" x14ac:dyDescent="0.2">
      <c r="A1439" s="439"/>
      <c r="B1439" s="442" t="str">
        <f>IF(A1439&lt;&gt;"",IFERROR(VLOOKUP(A1439,L!$J$11:$K$260,2,FALSE),"Eingabeart wurde geändert"),"")</f>
        <v/>
      </c>
      <c r="C1439" s="445" t="s">
        <v>764</v>
      </c>
      <c r="D1439" s="445" t="s">
        <v>282</v>
      </c>
      <c r="E1439" s="189" t="s">
        <v>766</v>
      </c>
      <c r="F1439" s="232"/>
      <c r="G1439" s="232"/>
      <c r="H1439" s="232"/>
      <c r="I1439" s="232"/>
      <c r="J1439" s="232"/>
      <c r="K1439" s="232"/>
      <c r="L1439" s="232"/>
      <c r="M1439" s="232"/>
      <c r="N1439" s="232"/>
      <c r="O1439" s="232"/>
      <c r="P1439" s="232"/>
      <c r="Q1439" s="232"/>
      <c r="R1439" s="190" t="str">
        <f>IF(SUM(F1439:Q1439)&gt;0,SUM(F1439:Q1439),"")</f>
        <v/>
      </c>
      <c r="X1439" s="392" t="str">
        <f t="shared" ref="X1439" si="1190">CONCATENATE(C1439,"_",E1439)</f>
        <v>Zugänge_insgesamt</v>
      </c>
    </row>
    <row r="1440" spans="1:24" x14ac:dyDescent="0.2">
      <c r="A1440" s="440"/>
      <c r="B1440" s="443"/>
      <c r="C1440" s="446"/>
      <c r="D1440" s="448"/>
      <c r="E1440" s="389" t="s">
        <v>767</v>
      </c>
      <c r="F1440" s="237"/>
      <c r="G1440" s="237"/>
      <c r="H1440" s="237"/>
      <c r="I1440" s="237"/>
      <c r="J1440" s="237"/>
      <c r="K1440" s="237"/>
      <c r="L1440" s="237"/>
      <c r="M1440" s="237"/>
      <c r="N1440" s="237"/>
      <c r="O1440" s="237"/>
      <c r="P1440" s="237"/>
      <c r="Q1440" s="237"/>
      <c r="R1440" s="238" t="str">
        <f t="shared" ref="R1440:R1446" si="1191">IF(SUM(F1440:Q1440)&gt;0,SUM(F1440:Q1440),"")</f>
        <v/>
      </c>
      <c r="X1440" s="392" t="str">
        <f t="shared" ref="X1440" si="1192">CONCATENATE(C1439,"_",E1440)</f>
        <v>Zugänge_… davon Einspeisezählpunkte</v>
      </c>
    </row>
    <row r="1441" spans="1:24" x14ac:dyDescent="0.2">
      <c r="A1441" s="440"/>
      <c r="B1441" s="443"/>
      <c r="C1441" s="446"/>
      <c r="D1441" s="445" t="s">
        <v>512</v>
      </c>
      <c r="E1441" s="189" t="s">
        <v>766</v>
      </c>
      <c r="F1441" s="237"/>
      <c r="G1441" s="237"/>
      <c r="H1441" s="237"/>
      <c r="I1441" s="237"/>
      <c r="J1441" s="237"/>
      <c r="K1441" s="237"/>
      <c r="L1441" s="237"/>
      <c r="M1441" s="237"/>
      <c r="N1441" s="237"/>
      <c r="O1441" s="237"/>
      <c r="P1441" s="237"/>
      <c r="Q1441" s="237"/>
      <c r="R1441" s="238" t="str">
        <f t="shared" si="1191"/>
        <v/>
      </c>
      <c r="X1441" s="392" t="str">
        <f t="shared" ref="X1441" si="1193">CONCATENATE(C1439,"_",E1441)</f>
        <v>Zugänge_insgesamt</v>
      </c>
    </row>
    <row r="1442" spans="1:24" x14ac:dyDescent="0.2">
      <c r="A1442" s="440"/>
      <c r="B1442" s="443"/>
      <c r="C1442" s="447"/>
      <c r="D1442" s="449"/>
      <c r="E1442" s="389" t="s">
        <v>767</v>
      </c>
      <c r="F1442" s="237"/>
      <c r="G1442" s="237"/>
      <c r="H1442" s="237"/>
      <c r="I1442" s="237"/>
      <c r="J1442" s="237"/>
      <c r="K1442" s="237"/>
      <c r="L1442" s="237"/>
      <c r="M1442" s="237"/>
      <c r="N1442" s="237"/>
      <c r="O1442" s="237"/>
      <c r="P1442" s="237"/>
      <c r="Q1442" s="237"/>
      <c r="R1442" s="238" t="str">
        <f t="shared" si="1191"/>
        <v/>
      </c>
      <c r="X1442" s="392" t="str">
        <f t="shared" ref="X1442" si="1194">CONCATENATE(C1439,"_",E1442)</f>
        <v>Zugänge_… davon Einspeisezählpunkte</v>
      </c>
    </row>
    <row r="1443" spans="1:24" x14ac:dyDescent="0.2">
      <c r="A1443" s="440"/>
      <c r="B1443" s="443"/>
      <c r="C1443" s="445" t="s">
        <v>765</v>
      </c>
      <c r="D1443" s="445" t="s">
        <v>282</v>
      </c>
      <c r="E1443" s="189" t="s">
        <v>766</v>
      </c>
      <c r="F1443" s="237"/>
      <c r="G1443" s="237"/>
      <c r="H1443" s="237"/>
      <c r="I1443" s="237"/>
      <c r="J1443" s="237"/>
      <c r="K1443" s="237"/>
      <c r="L1443" s="237"/>
      <c r="M1443" s="237"/>
      <c r="N1443" s="237"/>
      <c r="O1443" s="237"/>
      <c r="P1443" s="237"/>
      <c r="Q1443" s="237"/>
      <c r="R1443" s="238" t="str">
        <f t="shared" si="1191"/>
        <v/>
      </c>
      <c r="X1443" s="392" t="str">
        <f t="shared" ref="X1443" si="1195">CONCATENATE(C1443,"_",E1443)</f>
        <v>Abgänge_insgesamt</v>
      </c>
    </row>
    <row r="1444" spans="1:24" x14ac:dyDescent="0.2">
      <c r="A1444" s="440"/>
      <c r="B1444" s="443"/>
      <c r="C1444" s="446"/>
      <c r="D1444" s="448"/>
      <c r="E1444" s="389" t="s">
        <v>767</v>
      </c>
      <c r="F1444" s="237"/>
      <c r="G1444" s="237"/>
      <c r="H1444" s="237"/>
      <c r="I1444" s="237"/>
      <c r="J1444" s="237"/>
      <c r="K1444" s="237"/>
      <c r="L1444" s="237"/>
      <c r="M1444" s="237"/>
      <c r="N1444" s="237"/>
      <c r="O1444" s="237"/>
      <c r="P1444" s="237"/>
      <c r="Q1444" s="237"/>
      <c r="R1444" s="238" t="str">
        <f t="shared" si="1191"/>
        <v/>
      </c>
      <c r="X1444" s="392" t="str">
        <f t="shared" ref="X1444" si="1196">CONCATENATE(C1443,"_",E1444)</f>
        <v>Abgänge_… davon Einspeisezählpunkte</v>
      </c>
    </row>
    <row r="1445" spans="1:24" x14ac:dyDescent="0.2">
      <c r="A1445" s="440"/>
      <c r="B1445" s="443"/>
      <c r="C1445" s="446"/>
      <c r="D1445" s="445" t="s">
        <v>512</v>
      </c>
      <c r="E1445" s="189" t="s">
        <v>766</v>
      </c>
      <c r="F1445" s="235"/>
      <c r="G1445" s="235"/>
      <c r="H1445" s="235"/>
      <c r="I1445" s="235"/>
      <c r="J1445" s="235"/>
      <c r="K1445" s="235"/>
      <c r="L1445" s="235"/>
      <c r="M1445" s="235"/>
      <c r="N1445" s="235"/>
      <c r="O1445" s="235"/>
      <c r="P1445" s="235"/>
      <c r="Q1445" s="235"/>
      <c r="R1445" s="236" t="str">
        <f t="shared" si="1191"/>
        <v/>
      </c>
      <c r="X1445" s="392" t="str">
        <f t="shared" ref="X1445" si="1197">CONCATENATE(C1443,"_",E1445)</f>
        <v>Abgänge_insgesamt</v>
      </c>
    </row>
    <row r="1446" spans="1:24" x14ac:dyDescent="0.2">
      <c r="A1446" s="441"/>
      <c r="B1446" s="444"/>
      <c r="C1446" s="448"/>
      <c r="D1446" s="450"/>
      <c r="E1446" s="191" t="s">
        <v>767</v>
      </c>
      <c r="F1446" s="233"/>
      <c r="G1446" s="233"/>
      <c r="H1446" s="233"/>
      <c r="I1446" s="233"/>
      <c r="J1446" s="233"/>
      <c r="K1446" s="233"/>
      <c r="L1446" s="233"/>
      <c r="M1446" s="233"/>
      <c r="N1446" s="233"/>
      <c r="O1446" s="233"/>
      <c r="P1446" s="233"/>
      <c r="Q1446" s="233"/>
      <c r="R1446" s="230" t="str">
        <f t="shared" si="1191"/>
        <v/>
      </c>
      <c r="X1446" s="392" t="str">
        <f t="shared" ref="X1446" si="1198">CONCATENATE(C1443,"_",E1446)</f>
        <v>Abgänge_… davon Einspeisezählpunkte</v>
      </c>
    </row>
    <row r="1447" spans="1:24" x14ac:dyDescent="0.2">
      <c r="A1447" s="439"/>
      <c r="B1447" s="442" t="str">
        <f>IF(A1447&lt;&gt;"",IFERROR(VLOOKUP(A1447,L!$J$11:$K$260,2,FALSE),"Eingabeart wurde geändert"),"")</f>
        <v/>
      </c>
      <c r="C1447" s="445" t="s">
        <v>764</v>
      </c>
      <c r="D1447" s="445" t="s">
        <v>282</v>
      </c>
      <c r="E1447" s="189" t="s">
        <v>766</v>
      </c>
      <c r="F1447" s="232"/>
      <c r="G1447" s="232"/>
      <c r="H1447" s="232"/>
      <c r="I1447" s="232"/>
      <c r="J1447" s="232"/>
      <c r="K1447" s="232"/>
      <c r="L1447" s="232"/>
      <c r="M1447" s="232"/>
      <c r="N1447" s="232"/>
      <c r="O1447" s="232"/>
      <c r="P1447" s="232"/>
      <c r="Q1447" s="232"/>
      <c r="R1447" s="190" t="str">
        <f>IF(SUM(F1447:Q1447)&gt;0,SUM(F1447:Q1447),"")</f>
        <v/>
      </c>
      <c r="X1447" s="392" t="str">
        <f t="shared" ref="X1447" si="1199">CONCATENATE(C1447,"_",E1447)</f>
        <v>Zugänge_insgesamt</v>
      </c>
    </row>
    <row r="1448" spans="1:24" x14ac:dyDescent="0.2">
      <c r="A1448" s="440"/>
      <c r="B1448" s="443"/>
      <c r="C1448" s="446"/>
      <c r="D1448" s="448"/>
      <c r="E1448" s="389" t="s">
        <v>767</v>
      </c>
      <c r="F1448" s="237"/>
      <c r="G1448" s="237"/>
      <c r="H1448" s="237"/>
      <c r="I1448" s="237"/>
      <c r="J1448" s="237"/>
      <c r="K1448" s="237"/>
      <c r="L1448" s="237"/>
      <c r="M1448" s="237"/>
      <c r="N1448" s="237"/>
      <c r="O1448" s="237"/>
      <c r="P1448" s="237"/>
      <c r="Q1448" s="237"/>
      <c r="R1448" s="238" t="str">
        <f t="shared" ref="R1448:R1454" si="1200">IF(SUM(F1448:Q1448)&gt;0,SUM(F1448:Q1448),"")</f>
        <v/>
      </c>
      <c r="X1448" s="392" t="str">
        <f t="shared" ref="X1448" si="1201">CONCATENATE(C1447,"_",E1448)</f>
        <v>Zugänge_… davon Einspeisezählpunkte</v>
      </c>
    </row>
    <row r="1449" spans="1:24" x14ac:dyDescent="0.2">
      <c r="A1449" s="440"/>
      <c r="B1449" s="443"/>
      <c r="C1449" s="446"/>
      <c r="D1449" s="445" t="s">
        <v>512</v>
      </c>
      <c r="E1449" s="189" t="s">
        <v>766</v>
      </c>
      <c r="F1449" s="237"/>
      <c r="G1449" s="237"/>
      <c r="H1449" s="237"/>
      <c r="I1449" s="237"/>
      <c r="J1449" s="237"/>
      <c r="K1449" s="237"/>
      <c r="L1449" s="237"/>
      <c r="M1449" s="237"/>
      <c r="N1449" s="237"/>
      <c r="O1449" s="237"/>
      <c r="P1449" s="237"/>
      <c r="Q1449" s="237"/>
      <c r="R1449" s="238" t="str">
        <f t="shared" si="1200"/>
        <v/>
      </c>
      <c r="X1449" s="392" t="str">
        <f t="shared" ref="X1449" si="1202">CONCATENATE(C1447,"_",E1449)</f>
        <v>Zugänge_insgesamt</v>
      </c>
    </row>
    <row r="1450" spans="1:24" x14ac:dyDescent="0.2">
      <c r="A1450" s="440"/>
      <c r="B1450" s="443"/>
      <c r="C1450" s="447"/>
      <c r="D1450" s="449"/>
      <c r="E1450" s="389" t="s">
        <v>767</v>
      </c>
      <c r="F1450" s="237"/>
      <c r="G1450" s="237"/>
      <c r="H1450" s="237"/>
      <c r="I1450" s="237"/>
      <c r="J1450" s="237"/>
      <c r="K1450" s="237"/>
      <c r="L1450" s="237"/>
      <c r="M1450" s="237"/>
      <c r="N1450" s="237"/>
      <c r="O1450" s="237"/>
      <c r="P1450" s="237"/>
      <c r="Q1450" s="237"/>
      <c r="R1450" s="238" t="str">
        <f t="shared" si="1200"/>
        <v/>
      </c>
      <c r="X1450" s="392" t="str">
        <f t="shared" ref="X1450" si="1203">CONCATENATE(C1447,"_",E1450)</f>
        <v>Zugänge_… davon Einspeisezählpunkte</v>
      </c>
    </row>
    <row r="1451" spans="1:24" x14ac:dyDescent="0.2">
      <c r="A1451" s="440"/>
      <c r="B1451" s="443"/>
      <c r="C1451" s="445" t="s">
        <v>765</v>
      </c>
      <c r="D1451" s="445" t="s">
        <v>282</v>
      </c>
      <c r="E1451" s="189" t="s">
        <v>766</v>
      </c>
      <c r="F1451" s="237"/>
      <c r="G1451" s="237"/>
      <c r="H1451" s="237"/>
      <c r="I1451" s="237"/>
      <c r="J1451" s="237"/>
      <c r="K1451" s="237"/>
      <c r="L1451" s="237"/>
      <c r="M1451" s="237"/>
      <c r="N1451" s="237"/>
      <c r="O1451" s="237"/>
      <c r="P1451" s="237"/>
      <c r="Q1451" s="237"/>
      <c r="R1451" s="238" t="str">
        <f t="shared" si="1200"/>
        <v/>
      </c>
      <c r="X1451" s="392" t="str">
        <f t="shared" ref="X1451" si="1204">CONCATENATE(C1451,"_",E1451)</f>
        <v>Abgänge_insgesamt</v>
      </c>
    </row>
    <row r="1452" spans="1:24" x14ac:dyDescent="0.2">
      <c r="A1452" s="440"/>
      <c r="B1452" s="443"/>
      <c r="C1452" s="446"/>
      <c r="D1452" s="448"/>
      <c r="E1452" s="389" t="s">
        <v>767</v>
      </c>
      <c r="F1452" s="237"/>
      <c r="G1452" s="237"/>
      <c r="H1452" s="237"/>
      <c r="I1452" s="237"/>
      <c r="J1452" s="237"/>
      <c r="K1452" s="237"/>
      <c r="L1452" s="237"/>
      <c r="M1452" s="237"/>
      <c r="N1452" s="237"/>
      <c r="O1452" s="237"/>
      <c r="P1452" s="237"/>
      <c r="Q1452" s="237"/>
      <c r="R1452" s="238" t="str">
        <f t="shared" si="1200"/>
        <v/>
      </c>
      <c r="X1452" s="392" t="str">
        <f t="shared" ref="X1452" si="1205">CONCATENATE(C1451,"_",E1452)</f>
        <v>Abgänge_… davon Einspeisezählpunkte</v>
      </c>
    </row>
    <row r="1453" spans="1:24" x14ac:dyDescent="0.2">
      <c r="A1453" s="440"/>
      <c r="B1453" s="443"/>
      <c r="C1453" s="446"/>
      <c r="D1453" s="445" t="s">
        <v>512</v>
      </c>
      <c r="E1453" s="189" t="s">
        <v>766</v>
      </c>
      <c r="F1453" s="235"/>
      <c r="G1453" s="235"/>
      <c r="H1453" s="235"/>
      <c r="I1453" s="235"/>
      <c r="J1453" s="235"/>
      <c r="K1453" s="235"/>
      <c r="L1453" s="235"/>
      <c r="M1453" s="235"/>
      <c r="N1453" s="235"/>
      <c r="O1453" s="235"/>
      <c r="P1453" s="235"/>
      <c r="Q1453" s="235"/>
      <c r="R1453" s="236" t="str">
        <f t="shared" si="1200"/>
        <v/>
      </c>
      <c r="X1453" s="392" t="str">
        <f t="shared" ref="X1453" si="1206">CONCATENATE(C1451,"_",E1453)</f>
        <v>Abgänge_insgesamt</v>
      </c>
    </row>
    <row r="1454" spans="1:24" x14ac:dyDescent="0.2">
      <c r="A1454" s="441"/>
      <c r="B1454" s="444"/>
      <c r="C1454" s="448"/>
      <c r="D1454" s="450"/>
      <c r="E1454" s="191" t="s">
        <v>767</v>
      </c>
      <c r="F1454" s="233"/>
      <c r="G1454" s="233"/>
      <c r="H1454" s="233"/>
      <c r="I1454" s="233"/>
      <c r="J1454" s="233"/>
      <c r="K1454" s="233"/>
      <c r="L1454" s="233"/>
      <c r="M1454" s="233"/>
      <c r="N1454" s="233"/>
      <c r="O1454" s="233"/>
      <c r="P1454" s="233"/>
      <c r="Q1454" s="233"/>
      <c r="R1454" s="230" t="str">
        <f t="shared" si="1200"/>
        <v/>
      </c>
      <c r="X1454" s="392" t="str">
        <f t="shared" ref="X1454" si="1207">CONCATENATE(C1451,"_",E1454)</f>
        <v>Abgänge_… davon Einspeisezählpunkte</v>
      </c>
    </row>
    <row r="1455" spans="1:24" x14ac:dyDescent="0.2">
      <c r="A1455" s="439"/>
      <c r="B1455" s="442" t="str">
        <f>IF(A1455&lt;&gt;"",IFERROR(VLOOKUP(A1455,L!$J$11:$K$260,2,FALSE),"Eingabeart wurde geändert"),"")</f>
        <v/>
      </c>
      <c r="C1455" s="445" t="s">
        <v>764</v>
      </c>
      <c r="D1455" s="445" t="s">
        <v>282</v>
      </c>
      <c r="E1455" s="189" t="s">
        <v>766</v>
      </c>
      <c r="F1455" s="232"/>
      <c r="G1455" s="232"/>
      <c r="H1455" s="232"/>
      <c r="I1455" s="232"/>
      <c r="J1455" s="232"/>
      <c r="K1455" s="232"/>
      <c r="L1455" s="232"/>
      <c r="M1455" s="232"/>
      <c r="N1455" s="232"/>
      <c r="O1455" s="232"/>
      <c r="P1455" s="232"/>
      <c r="Q1455" s="232"/>
      <c r="R1455" s="190" t="str">
        <f>IF(SUM(F1455:Q1455)&gt;0,SUM(F1455:Q1455),"")</f>
        <v/>
      </c>
      <c r="X1455" s="392" t="str">
        <f t="shared" ref="X1455" si="1208">CONCATENATE(C1455,"_",E1455)</f>
        <v>Zugänge_insgesamt</v>
      </c>
    </row>
    <row r="1456" spans="1:24" x14ac:dyDescent="0.2">
      <c r="A1456" s="440"/>
      <c r="B1456" s="443"/>
      <c r="C1456" s="446"/>
      <c r="D1456" s="448"/>
      <c r="E1456" s="389" t="s">
        <v>767</v>
      </c>
      <c r="F1456" s="237"/>
      <c r="G1456" s="237"/>
      <c r="H1456" s="237"/>
      <c r="I1456" s="237"/>
      <c r="J1456" s="237"/>
      <c r="K1456" s="237"/>
      <c r="L1456" s="237"/>
      <c r="M1456" s="237"/>
      <c r="N1456" s="237"/>
      <c r="O1456" s="237"/>
      <c r="P1456" s="237"/>
      <c r="Q1456" s="237"/>
      <c r="R1456" s="238" t="str">
        <f t="shared" ref="R1456:R1462" si="1209">IF(SUM(F1456:Q1456)&gt;0,SUM(F1456:Q1456),"")</f>
        <v/>
      </c>
      <c r="X1456" s="392" t="str">
        <f t="shared" ref="X1456" si="1210">CONCATENATE(C1455,"_",E1456)</f>
        <v>Zugänge_… davon Einspeisezählpunkte</v>
      </c>
    </row>
    <row r="1457" spans="1:24" x14ac:dyDescent="0.2">
      <c r="A1457" s="440"/>
      <c r="B1457" s="443"/>
      <c r="C1457" s="446"/>
      <c r="D1457" s="445" t="s">
        <v>512</v>
      </c>
      <c r="E1457" s="189" t="s">
        <v>766</v>
      </c>
      <c r="F1457" s="237"/>
      <c r="G1457" s="237"/>
      <c r="H1457" s="237"/>
      <c r="I1457" s="237"/>
      <c r="J1457" s="237"/>
      <c r="K1457" s="237"/>
      <c r="L1457" s="237"/>
      <c r="M1457" s="237"/>
      <c r="N1457" s="237"/>
      <c r="O1457" s="237"/>
      <c r="P1457" s="237"/>
      <c r="Q1457" s="237"/>
      <c r="R1457" s="238" t="str">
        <f t="shared" si="1209"/>
        <v/>
      </c>
      <c r="X1457" s="392" t="str">
        <f t="shared" ref="X1457" si="1211">CONCATENATE(C1455,"_",E1457)</f>
        <v>Zugänge_insgesamt</v>
      </c>
    </row>
    <row r="1458" spans="1:24" x14ac:dyDescent="0.2">
      <c r="A1458" s="440"/>
      <c r="B1458" s="443"/>
      <c r="C1458" s="447"/>
      <c r="D1458" s="449"/>
      <c r="E1458" s="389" t="s">
        <v>767</v>
      </c>
      <c r="F1458" s="237"/>
      <c r="G1458" s="237"/>
      <c r="H1458" s="237"/>
      <c r="I1458" s="237"/>
      <c r="J1458" s="237"/>
      <c r="K1458" s="237"/>
      <c r="L1458" s="237"/>
      <c r="M1458" s="237"/>
      <c r="N1458" s="237"/>
      <c r="O1458" s="237"/>
      <c r="P1458" s="237"/>
      <c r="Q1458" s="237"/>
      <c r="R1458" s="238" t="str">
        <f t="shared" si="1209"/>
        <v/>
      </c>
      <c r="X1458" s="392" t="str">
        <f t="shared" ref="X1458" si="1212">CONCATENATE(C1455,"_",E1458)</f>
        <v>Zugänge_… davon Einspeisezählpunkte</v>
      </c>
    </row>
    <row r="1459" spans="1:24" x14ac:dyDescent="0.2">
      <c r="A1459" s="440"/>
      <c r="B1459" s="443"/>
      <c r="C1459" s="445" t="s">
        <v>765</v>
      </c>
      <c r="D1459" s="445" t="s">
        <v>282</v>
      </c>
      <c r="E1459" s="189" t="s">
        <v>766</v>
      </c>
      <c r="F1459" s="237"/>
      <c r="G1459" s="237"/>
      <c r="H1459" s="237"/>
      <c r="I1459" s="237"/>
      <c r="J1459" s="237"/>
      <c r="K1459" s="237"/>
      <c r="L1459" s="237"/>
      <c r="M1459" s="237"/>
      <c r="N1459" s="237"/>
      <c r="O1459" s="237"/>
      <c r="P1459" s="237"/>
      <c r="Q1459" s="237"/>
      <c r="R1459" s="238" t="str">
        <f t="shared" si="1209"/>
        <v/>
      </c>
      <c r="X1459" s="392" t="str">
        <f t="shared" ref="X1459" si="1213">CONCATENATE(C1459,"_",E1459)</f>
        <v>Abgänge_insgesamt</v>
      </c>
    </row>
    <row r="1460" spans="1:24" x14ac:dyDescent="0.2">
      <c r="A1460" s="440"/>
      <c r="B1460" s="443"/>
      <c r="C1460" s="446"/>
      <c r="D1460" s="448"/>
      <c r="E1460" s="389" t="s">
        <v>767</v>
      </c>
      <c r="F1460" s="237"/>
      <c r="G1460" s="237"/>
      <c r="H1460" s="237"/>
      <c r="I1460" s="237"/>
      <c r="J1460" s="237"/>
      <c r="K1460" s="237"/>
      <c r="L1460" s="237"/>
      <c r="M1460" s="237"/>
      <c r="N1460" s="237"/>
      <c r="O1460" s="237"/>
      <c r="P1460" s="237"/>
      <c r="Q1460" s="237"/>
      <c r="R1460" s="238" t="str">
        <f t="shared" si="1209"/>
        <v/>
      </c>
      <c r="X1460" s="392" t="str">
        <f t="shared" ref="X1460" si="1214">CONCATENATE(C1459,"_",E1460)</f>
        <v>Abgänge_… davon Einspeisezählpunkte</v>
      </c>
    </row>
    <row r="1461" spans="1:24" x14ac:dyDescent="0.2">
      <c r="A1461" s="440"/>
      <c r="B1461" s="443"/>
      <c r="C1461" s="446"/>
      <c r="D1461" s="445" t="s">
        <v>512</v>
      </c>
      <c r="E1461" s="189" t="s">
        <v>766</v>
      </c>
      <c r="F1461" s="235"/>
      <c r="G1461" s="235"/>
      <c r="H1461" s="235"/>
      <c r="I1461" s="235"/>
      <c r="J1461" s="235"/>
      <c r="K1461" s="235"/>
      <c r="L1461" s="235"/>
      <c r="M1461" s="235"/>
      <c r="N1461" s="235"/>
      <c r="O1461" s="235"/>
      <c r="P1461" s="235"/>
      <c r="Q1461" s="235"/>
      <c r="R1461" s="236" t="str">
        <f t="shared" si="1209"/>
        <v/>
      </c>
      <c r="X1461" s="392" t="str">
        <f t="shared" ref="X1461" si="1215">CONCATENATE(C1459,"_",E1461)</f>
        <v>Abgänge_insgesamt</v>
      </c>
    </row>
    <row r="1462" spans="1:24" x14ac:dyDescent="0.2">
      <c r="A1462" s="441"/>
      <c r="B1462" s="444"/>
      <c r="C1462" s="448"/>
      <c r="D1462" s="450"/>
      <c r="E1462" s="191" t="s">
        <v>767</v>
      </c>
      <c r="F1462" s="233"/>
      <c r="G1462" s="233"/>
      <c r="H1462" s="233"/>
      <c r="I1462" s="233"/>
      <c r="J1462" s="233"/>
      <c r="K1462" s="233"/>
      <c r="L1462" s="233"/>
      <c r="M1462" s="233"/>
      <c r="N1462" s="233"/>
      <c r="O1462" s="233"/>
      <c r="P1462" s="233"/>
      <c r="Q1462" s="233"/>
      <c r="R1462" s="230" t="str">
        <f t="shared" si="1209"/>
        <v/>
      </c>
      <c r="X1462" s="392" t="str">
        <f t="shared" ref="X1462" si="1216">CONCATENATE(C1459,"_",E1462)</f>
        <v>Abgänge_… davon Einspeisezählpunkte</v>
      </c>
    </row>
    <row r="1463" spans="1:24" x14ac:dyDescent="0.2">
      <c r="A1463" s="439"/>
      <c r="B1463" s="442" t="str">
        <f>IF(A1463&lt;&gt;"",IFERROR(VLOOKUP(A1463,L!$J$11:$K$260,2,FALSE),"Eingabeart wurde geändert"),"")</f>
        <v/>
      </c>
      <c r="C1463" s="445" t="s">
        <v>764</v>
      </c>
      <c r="D1463" s="445" t="s">
        <v>282</v>
      </c>
      <c r="E1463" s="189" t="s">
        <v>766</v>
      </c>
      <c r="F1463" s="232"/>
      <c r="G1463" s="232"/>
      <c r="H1463" s="232"/>
      <c r="I1463" s="232"/>
      <c r="J1463" s="232"/>
      <c r="K1463" s="232"/>
      <c r="L1463" s="232"/>
      <c r="M1463" s="232"/>
      <c r="N1463" s="232"/>
      <c r="O1463" s="232"/>
      <c r="P1463" s="232"/>
      <c r="Q1463" s="232"/>
      <c r="R1463" s="190" t="str">
        <f>IF(SUM(F1463:Q1463)&gt;0,SUM(F1463:Q1463),"")</f>
        <v/>
      </c>
      <c r="X1463" s="392" t="str">
        <f t="shared" ref="X1463" si="1217">CONCATENATE(C1463,"_",E1463)</f>
        <v>Zugänge_insgesamt</v>
      </c>
    </row>
    <row r="1464" spans="1:24" x14ac:dyDescent="0.2">
      <c r="A1464" s="440"/>
      <c r="B1464" s="443"/>
      <c r="C1464" s="446"/>
      <c r="D1464" s="448"/>
      <c r="E1464" s="389" t="s">
        <v>767</v>
      </c>
      <c r="F1464" s="237"/>
      <c r="G1464" s="237"/>
      <c r="H1464" s="237"/>
      <c r="I1464" s="237"/>
      <c r="J1464" s="237"/>
      <c r="K1464" s="237"/>
      <c r="L1464" s="237"/>
      <c r="M1464" s="237"/>
      <c r="N1464" s="237"/>
      <c r="O1464" s="237"/>
      <c r="P1464" s="237"/>
      <c r="Q1464" s="237"/>
      <c r="R1464" s="238" t="str">
        <f t="shared" ref="R1464:R1470" si="1218">IF(SUM(F1464:Q1464)&gt;0,SUM(F1464:Q1464),"")</f>
        <v/>
      </c>
      <c r="X1464" s="392" t="str">
        <f t="shared" ref="X1464" si="1219">CONCATENATE(C1463,"_",E1464)</f>
        <v>Zugänge_… davon Einspeisezählpunkte</v>
      </c>
    </row>
    <row r="1465" spans="1:24" x14ac:dyDescent="0.2">
      <c r="A1465" s="440"/>
      <c r="B1465" s="443"/>
      <c r="C1465" s="446"/>
      <c r="D1465" s="445" t="s">
        <v>512</v>
      </c>
      <c r="E1465" s="189" t="s">
        <v>766</v>
      </c>
      <c r="F1465" s="237"/>
      <c r="G1465" s="237"/>
      <c r="H1465" s="237"/>
      <c r="I1465" s="237"/>
      <c r="J1465" s="237"/>
      <c r="K1465" s="237"/>
      <c r="L1465" s="237"/>
      <c r="M1465" s="237"/>
      <c r="N1465" s="237"/>
      <c r="O1465" s="237"/>
      <c r="P1465" s="237"/>
      <c r="Q1465" s="237"/>
      <c r="R1465" s="238" t="str">
        <f t="shared" si="1218"/>
        <v/>
      </c>
      <c r="X1465" s="392" t="str">
        <f t="shared" ref="X1465" si="1220">CONCATENATE(C1463,"_",E1465)</f>
        <v>Zugänge_insgesamt</v>
      </c>
    </row>
    <row r="1466" spans="1:24" x14ac:dyDescent="0.2">
      <c r="A1466" s="440"/>
      <c r="B1466" s="443"/>
      <c r="C1466" s="447"/>
      <c r="D1466" s="449"/>
      <c r="E1466" s="389" t="s">
        <v>767</v>
      </c>
      <c r="F1466" s="237"/>
      <c r="G1466" s="237"/>
      <c r="H1466" s="237"/>
      <c r="I1466" s="237"/>
      <c r="J1466" s="237"/>
      <c r="K1466" s="237"/>
      <c r="L1466" s="237"/>
      <c r="M1466" s="237"/>
      <c r="N1466" s="237"/>
      <c r="O1466" s="237"/>
      <c r="P1466" s="237"/>
      <c r="Q1466" s="237"/>
      <c r="R1466" s="238" t="str">
        <f t="shared" si="1218"/>
        <v/>
      </c>
      <c r="X1466" s="392" t="str">
        <f t="shared" ref="X1466" si="1221">CONCATENATE(C1463,"_",E1466)</f>
        <v>Zugänge_… davon Einspeisezählpunkte</v>
      </c>
    </row>
    <row r="1467" spans="1:24" x14ac:dyDescent="0.2">
      <c r="A1467" s="440"/>
      <c r="B1467" s="443"/>
      <c r="C1467" s="445" t="s">
        <v>765</v>
      </c>
      <c r="D1467" s="445" t="s">
        <v>282</v>
      </c>
      <c r="E1467" s="189" t="s">
        <v>766</v>
      </c>
      <c r="F1467" s="237"/>
      <c r="G1467" s="237"/>
      <c r="H1467" s="237"/>
      <c r="I1467" s="237"/>
      <c r="J1467" s="237"/>
      <c r="K1467" s="237"/>
      <c r="L1467" s="237"/>
      <c r="M1467" s="237"/>
      <c r="N1467" s="237"/>
      <c r="O1467" s="237"/>
      <c r="P1467" s="237"/>
      <c r="Q1467" s="237"/>
      <c r="R1467" s="238" t="str">
        <f t="shared" si="1218"/>
        <v/>
      </c>
      <c r="X1467" s="392" t="str">
        <f t="shared" ref="X1467" si="1222">CONCATENATE(C1467,"_",E1467)</f>
        <v>Abgänge_insgesamt</v>
      </c>
    </row>
    <row r="1468" spans="1:24" x14ac:dyDescent="0.2">
      <c r="A1468" s="440"/>
      <c r="B1468" s="443"/>
      <c r="C1468" s="446"/>
      <c r="D1468" s="448"/>
      <c r="E1468" s="389" t="s">
        <v>767</v>
      </c>
      <c r="F1468" s="237"/>
      <c r="G1468" s="237"/>
      <c r="H1468" s="237"/>
      <c r="I1468" s="237"/>
      <c r="J1468" s="237"/>
      <c r="K1468" s="237"/>
      <c r="L1468" s="237"/>
      <c r="M1468" s="237"/>
      <c r="N1468" s="237"/>
      <c r="O1468" s="237"/>
      <c r="P1468" s="237"/>
      <c r="Q1468" s="237"/>
      <c r="R1468" s="238" t="str">
        <f t="shared" si="1218"/>
        <v/>
      </c>
      <c r="X1468" s="392" t="str">
        <f t="shared" ref="X1468" si="1223">CONCATENATE(C1467,"_",E1468)</f>
        <v>Abgänge_… davon Einspeisezählpunkte</v>
      </c>
    </row>
    <row r="1469" spans="1:24" x14ac:dyDescent="0.2">
      <c r="A1469" s="440"/>
      <c r="B1469" s="443"/>
      <c r="C1469" s="446"/>
      <c r="D1469" s="445" t="s">
        <v>512</v>
      </c>
      <c r="E1469" s="189" t="s">
        <v>766</v>
      </c>
      <c r="F1469" s="235"/>
      <c r="G1469" s="235"/>
      <c r="H1469" s="235"/>
      <c r="I1469" s="235"/>
      <c r="J1469" s="235"/>
      <c r="K1469" s="235"/>
      <c r="L1469" s="235"/>
      <c r="M1469" s="235"/>
      <c r="N1469" s="235"/>
      <c r="O1469" s="235"/>
      <c r="P1469" s="235"/>
      <c r="Q1469" s="235"/>
      <c r="R1469" s="236" t="str">
        <f t="shared" si="1218"/>
        <v/>
      </c>
      <c r="X1469" s="392" t="str">
        <f t="shared" ref="X1469" si="1224">CONCATENATE(C1467,"_",E1469)</f>
        <v>Abgänge_insgesamt</v>
      </c>
    </row>
    <row r="1470" spans="1:24" x14ac:dyDescent="0.2">
      <c r="A1470" s="441"/>
      <c r="B1470" s="444"/>
      <c r="C1470" s="448"/>
      <c r="D1470" s="450"/>
      <c r="E1470" s="191" t="s">
        <v>767</v>
      </c>
      <c r="F1470" s="233"/>
      <c r="G1470" s="233"/>
      <c r="H1470" s="233"/>
      <c r="I1470" s="233"/>
      <c r="J1470" s="233"/>
      <c r="K1470" s="233"/>
      <c r="L1470" s="233"/>
      <c r="M1470" s="233"/>
      <c r="N1470" s="233"/>
      <c r="O1470" s="233"/>
      <c r="P1470" s="233"/>
      <c r="Q1470" s="233"/>
      <c r="R1470" s="230" t="str">
        <f t="shared" si="1218"/>
        <v/>
      </c>
      <c r="X1470" s="392" t="str">
        <f t="shared" ref="X1470" si="1225">CONCATENATE(C1467,"_",E1470)</f>
        <v>Abgänge_… davon Einspeisezählpunkte</v>
      </c>
    </row>
    <row r="1471" spans="1:24" x14ac:dyDescent="0.2">
      <c r="A1471" s="439"/>
      <c r="B1471" s="442" t="str">
        <f>IF(A1471&lt;&gt;"",IFERROR(VLOOKUP(A1471,L!$J$11:$K$260,2,FALSE),"Eingabeart wurde geändert"),"")</f>
        <v/>
      </c>
      <c r="C1471" s="445" t="s">
        <v>764</v>
      </c>
      <c r="D1471" s="445" t="s">
        <v>282</v>
      </c>
      <c r="E1471" s="189" t="s">
        <v>766</v>
      </c>
      <c r="F1471" s="232"/>
      <c r="G1471" s="232"/>
      <c r="H1471" s="232"/>
      <c r="I1471" s="232"/>
      <c r="J1471" s="232"/>
      <c r="K1471" s="232"/>
      <c r="L1471" s="232"/>
      <c r="M1471" s="232"/>
      <c r="N1471" s="232"/>
      <c r="O1471" s="232"/>
      <c r="P1471" s="232"/>
      <c r="Q1471" s="232"/>
      <c r="R1471" s="190" t="str">
        <f>IF(SUM(F1471:Q1471)&gt;0,SUM(F1471:Q1471),"")</f>
        <v/>
      </c>
      <c r="X1471" s="392" t="str">
        <f t="shared" ref="X1471" si="1226">CONCATENATE(C1471,"_",E1471)</f>
        <v>Zugänge_insgesamt</v>
      </c>
    </row>
    <row r="1472" spans="1:24" x14ac:dyDescent="0.2">
      <c r="A1472" s="440"/>
      <c r="B1472" s="443"/>
      <c r="C1472" s="446"/>
      <c r="D1472" s="448"/>
      <c r="E1472" s="389" t="s">
        <v>767</v>
      </c>
      <c r="F1472" s="237"/>
      <c r="G1472" s="237"/>
      <c r="H1472" s="237"/>
      <c r="I1472" s="237"/>
      <c r="J1472" s="237"/>
      <c r="K1472" s="237"/>
      <c r="L1472" s="237"/>
      <c r="M1472" s="237"/>
      <c r="N1472" s="237"/>
      <c r="O1472" s="237"/>
      <c r="P1472" s="237"/>
      <c r="Q1472" s="237"/>
      <c r="R1472" s="238" t="str">
        <f t="shared" ref="R1472:R1478" si="1227">IF(SUM(F1472:Q1472)&gt;0,SUM(F1472:Q1472),"")</f>
        <v/>
      </c>
      <c r="X1472" s="392" t="str">
        <f t="shared" ref="X1472" si="1228">CONCATENATE(C1471,"_",E1472)</f>
        <v>Zugänge_… davon Einspeisezählpunkte</v>
      </c>
    </row>
    <row r="1473" spans="1:24" x14ac:dyDescent="0.2">
      <c r="A1473" s="440"/>
      <c r="B1473" s="443"/>
      <c r="C1473" s="446"/>
      <c r="D1473" s="445" t="s">
        <v>512</v>
      </c>
      <c r="E1473" s="189" t="s">
        <v>766</v>
      </c>
      <c r="F1473" s="237"/>
      <c r="G1473" s="237"/>
      <c r="H1473" s="237"/>
      <c r="I1473" s="237"/>
      <c r="J1473" s="237"/>
      <c r="K1473" s="237"/>
      <c r="L1473" s="237"/>
      <c r="M1473" s="237"/>
      <c r="N1473" s="237"/>
      <c r="O1473" s="237"/>
      <c r="P1473" s="237"/>
      <c r="Q1473" s="237"/>
      <c r="R1473" s="238" t="str">
        <f t="shared" si="1227"/>
        <v/>
      </c>
      <c r="X1473" s="392" t="str">
        <f t="shared" ref="X1473" si="1229">CONCATENATE(C1471,"_",E1473)</f>
        <v>Zugänge_insgesamt</v>
      </c>
    </row>
    <row r="1474" spans="1:24" x14ac:dyDescent="0.2">
      <c r="A1474" s="440"/>
      <c r="B1474" s="443"/>
      <c r="C1474" s="447"/>
      <c r="D1474" s="449"/>
      <c r="E1474" s="389" t="s">
        <v>767</v>
      </c>
      <c r="F1474" s="237"/>
      <c r="G1474" s="237"/>
      <c r="H1474" s="237"/>
      <c r="I1474" s="237"/>
      <c r="J1474" s="237"/>
      <c r="K1474" s="237"/>
      <c r="L1474" s="237"/>
      <c r="M1474" s="237"/>
      <c r="N1474" s="237"/>
      <c r="O1474" s="237"/>
      <c r="P1474" s="237"/>
      <c r="Q1474" s="237"/>
      <c r="R1474" s="238" t="str">
        <f t="shared" si="1227"/>
        <v/>
      </c>
      <c r="X1474" s="392" t="str">
        <f t="shared" ref="X1474" si="1230">CONCATENATE(C1471,"_",E1474)</f>
        <v>Zugänge_… davon Einspeisezählpunkte</v>
      </c>
    </row>
    <row r="1475" spans="1:24" x14ac:dyDescent="0.2">
      <c r="A1475" s="440"/>
      <c r="B1475" s="443"/>
      <c r="C1475" s="445" t="s">
        <v>765</v>
      </c>
      <c r="D1475" s="445" t="s">
        <v>282</v>
      </c>
      <c r="E1475" s="189" t="s">
        <v>766</v>
      </c>
      <c r="F1475" s="237"/>
      <c r="G1475" s="237"/>
      <c r="H1475" s="237"/>
      <c r="I1475" s="237"/>
      <c r="J1475" s="237"/>
      <c r="K1475" s="237"/>
      <c r="L1475" s="237"/>
      <c r="M1475" s="237"/>
      <c r="N1475" s="237"/>
      <c r="O1475" s="237"/>
      <c r="P1475" s="237"/>
      <c r="Q1475" s="237"/>
      <c r="R1475" s="238" t="str">
        <f t="shared" si="1227"/>
        <v/>
      </c>
      <c r="X1475" s="392" t="str">
        <f t="shared" ref="X1475" si="1231">CONCATENATE(C1475,"_",E1475)</f>
        <v>Abgänge_insgesamt</v>
      </c>
    </row>
    <row r="1476" spans="1:24" x14ac:dyDescent="0.2">
      <c r="A1476" s="440"/>
      <c r="B1476" s="443"/>
      <c r="C1476" s="446"/>
      <c r="D1476" s="448"/>
      <c r="E1476" s="389" t="s">
        <v>767</v>
      </c>
      <c r="F1476" s="237"/>
      <c r="G1476" s="237"/>
      <c r="H1476" s="237"/>
      <c r="I1476" s="237"/>
      <c r="J1476" s="237"/>
      <c r="K1476" s="237"/>
      <c r="L1476" s="237"/>
      <c r="M1476" s="237"/>
      <c r="N1476" s="237"/>
      <c r="O1476" s="237"/>
      <c r="P1476" s="237"/>
      <c r="Q1476" s="237"/>
      <c r="R1476" s="238" t="str">
        <f t="shared" si="1227"/>
        <v/>
      </c>
      <c r="X1476" s="392" t="str">
        <f t="shared" ref="X1476" si="1232">CONCATENATE(C1475,"_",E1476)</f>
        <v>Abgänge_… davon Einspeisezählpunkte</v>
      </c>
    </row>
    <row r="1477" spans="1:24" x14ac:dyDescent="0.2">
      <c r="A1477" s="440"/>
      <c r="B1477" s="443"/>
      <c r="C1477" s="446"/>
      <c r="D1477" s="445" t="s">
        <v>512</v>
      </c>
      <c r="E1477" s="189" t="s">
        <v>766</v>
      </c>
      <c r="F1477" s="235"/>
      <c r="G1477" s="235"/>
      <c r="H1477" s="235"/>
      <c r="I1477" s="235"/>
      <c r="J1477" s="235"/>
      <c r="K1477" s="235"/>
      <c r="L1477" s="235"/>
      <c r="M1477" s="235"/>
      <c r="N1477" s="235"/>
      <c r="O1477" s="235"/>
      <c r="P1477" s="235"/>
      <c r="Q1477" s="235"/>
      <c r="R1477" s="236" t="str">
        <f t="shared" si="1227"/>
        <v/>
      </c>
      <c r="X1477" s="392" t="str">
        <f t="shared" ref="X1477" si="1233">CONCATENATE(C1475,"_",E1477)</f>
        <v>Abgänge_insgesamt</v>
      </c>
    </row>
    <row r="1478" spans="1:24" x14ac:dyDescent="0.2">
      <c r="A1478" s="441"/>
      <c r="B1478" s="444"/>
      <c r="C1478" s="448"/>
      <c r="D1478" s="450"/>
      <c r="E1478" s="191" t="s">
        <v>767</v>
      </c>
      <c r="F1478" s="233"/>
      <c r="G1478" s="233"/>
      <c r="H1478" s="233"/>
      <c r="I1478" s="233"/>
      <c r="J1478" s="233"/>
      <c r="K1478" s="233"/>
      <c r="L1478" s="233"/>
      <c r="M1478" s="233"/>
      <c r="N1478" s="233"/>
      <c r="O1478" s="233"/>
      <c r="P1478" s="233"/>
      <c r="Q1478" s="233"/>
      <c r="R1478" s="230" t="str">
        <f t="shared" si="1227"/>
        <v/>
      </c>
      <c r="X1478" s="392" t="str">
        <f t="shared" ref="X1478" si="1234">CONCATENATE(C1475,"_",E1478)</f>
        <v>Abgänge_… davon Einspeisezählpunkte</v>
      </c>
    </row>
    <row r="1479" spans="1:24" x14ac:dyDescent="0.2">
      <c r="A1479" s="439"/>
      <c r="B1479" s="442" t="str">
        <f>IF(A1479&lt;&gt;"",IFERROR(VLOOKUP(A1479,L!$J$11:$K$260,2,FALSE),"Eingabeart wurde geändert"),"")</f>
        <v/>
      </c>
      <c r="C1479" s="445" t="s">
        <v>764</v>
      </c>
      <c r="D1479" s="445" t="s">
        <v>282</v>
      </c>
      <c r="E1479" s="189" t="s">
        <v>766</v>
      </c>
      <c r="F1479" s="232"/>
      <c r="G1479" s="232"/>
      <c r="H1479" s="232"/>
      <c r="I1479" s="232"/>
      <c r="J1479" s="232"/>
      <c r="K1479" s="232"/>
      <c r="L1479" s="232"/>
      <c r="M1479" s="232"/>
      <c r="N1479" s="232"/>
      <c r="O1479" s="232"/>
      <c r="P1479" s="232"/>
      <c r="Q1479" s="232"/>
      <c r="R1479" s="190" t="str">
        <f>IF(SUM(F1479:Q1479)&gt;0,SUM(F1479:Q1479),"")</f>
        <v/>
      </c>
      <c r="X1479" s="392" t="str">
        <f t="shared" ref="X1479" si="1235">CONCATENATE(C1479,"_",E1479)</f>
        <v>Zugänge_insgesamt</v>
      </c>
    </row>
    <row r="1480" spans="1:24" x14ac:dyDescent="0.2">
      <c r="A1480" s="440"/>
      <c r="B1480" s="443"/>
      <c r="C1480" s="446"/>
      <c r="D1480" s="448"/>
      <c r="E1480" s="389" t="s">
        <v>767</v>
      </c>
      <c r="F1480" s="237"/>
      <c r="G1480" s="237"/>
      <c r="H1480" s="237"/>
      <c r="I1480" s="237"/>
      <c r="J1480" s="237"/>
      <c r="K1480" s="237"/>
      <c r="L1480" s="237"/>
      <c r="M1480" s="237"/>
      <c r="N1480" s="237"/>
      <c r="O1480" s="237"/>
      <c r="P1480" s="237"/>
      <c r="Q1480" s="237"/>
      <c r="R1480" s="238" t="str">
        <f t="shared" ref="R1480:R1486" si="1236">IF(SUM(F1480:Q1480)&gt;0,SUM(F1480:Q1480),"")</f>
        <v/>
      </c>
      <c r="X1480" s="392" t="str">
        <f t="shared" ref="X1480" si="1237">CONCATENATE(C1479,"_",E1480)</f>
        <v>Zugänge_… davon Einspeisezählpunkte</v>
      </c>
    </row>
    <row r="1481" spans="1:24" x14ac:dyDescent="0.2">
      <c r="A1481" s="440"/>
      <c r="B1481" s="443"/>
      <c r="C1481" s="446"/>
      <c r="D1481" s="445" t="s">
        <v>512</v>
      </c>
      <c r="E1481" s="189" t="s">
        <v>766</v>
      </c>
      <c r="F1481" s="237"/>
      <c r="G1481" s="237"/>
      <c r="H1481" s="237"/>
      <c r="I1481" s="237"/>
      <c r="J1481" s="237"/>
      <c r="K1481" s="237"/>
      <c r="L1481" s="237"/>
      <c r="M1481" s="237"/>
      <c r="N1481" s="237"/>
      <c r="O1481" s="237"/>
      <c r="P1481" s="237"/>
      <c r="Q1481" s="237"/>
      <c r="R1481" s="238" t="str">
        <f t="shared" si="1236"/>
        <v/>
      </c>
      <c r="X1481" s="392" t="str">
        <f t="shared" ref="X1481" si="1238">CONCATENATE(C1479,"_",E1481)</f>
        <v>Zugänge_insgesamt</v>
      </c>
    </row>
    <row r="1482" spans="1:24" x14ac:dyDescent="0.2">
      <c r="A1482" s="440"/>
      <c r="B1482" s="443"/>
      <c r="C1482" s="447"/>
      <c r="D1482" s="449"/>
      <c r="E1482" s="389" t="s">
        <v>767</v>
      </c>
      <c r="F1482" s="237"/>
      <c r="G1482" s="237"/>
      <c r="H1482" s="237"/>
      <c r="I1482" s="237"/>
      <c r="J1482" s="237"/>
      <c r="K1482" s="237"/>
      <c r="L1482" s="237"/>
      <c r="M1482" s="237"/>
      <c r="N1482" s="237"/>
      <c r="O1482" s="237"/>
      <c r="P1482" s="237"/>
      <c r="Q1482" s="237"/>
      <c r="R1482" s="238" t="str">
        <f t="shared" si="1236"/>
        <v/>
      </c>
      <c r="X1482" s="392" t="str">
        <f t="shared" ref="X1482" si="1239">CONCATENATE(C1479,"_",E1482)</f>
        <v>Zugänge_… davon Einspeisezählpunkte</v>
      </c>
    </row>
    <row r="1483" spans="1:24" x14ac:dyDescent="0.2">
      <c r="A1483" s="440"/>
      <c r="B1483" s="443"/>
      <c r="C1483" s="445" t="s">
        <v>765</v>
      </c>
      <c r="D1483" s="445" t="s">
        <v>282</v>
      </c>
      <c r="E1483" s="189" t="s">
        <v>766</v>
      </c>
      <c r="F1483" s="237"/>
      <c r="G1483" s="237"/>
      <c r="H1483" s="237"/>
      <c r="I1483" s="237"/>
      <c r="J1483" s="237"/>
      <c r="K1483" s="237"/>
      <c r="L1483" s="237"/>
      <c r="M1483" s="237"/>
      <c r="N1483" s="237"/>
      <c r="O1483" s="237"/>
      <c r="P1483" s="237"/>
      <c r="Q1483" s="237"/>
      <c r="R1483" s="238" t="str">
        <f t="shared" si="1236"/>
        <v/>
      </c>
      <c r="X1483" s="392" t="str">
        <f t="shared" ref="X1483" si="1240">CONCATENATE(C1483,"_",E1483)</f>
        <v>Abgänge_insgesamt</v>
      </c>
    </row>
    <row r="1484" spans="1:24" x14ac:dyDescent="0.2">
      <c r="A1484" s="440"/>
      <c r="B1484" s="443"/>
      <c r="C1484" s="446"/>
      <c r="D1484" s="448"/>
      <c r="E1484" s="389" t="s">
        <v>767</v>
      </c>
      <c r="F1484" s="237"/>
      <c r="G1484" s="237"/>
      <c r="H1484" s="237"/>
      <c r="I1484" s="237"/>
      <c r="J1484" s="237"/>
      <c r="K1484" s="237"/>
      <c r="L1484" s="237"/>
      <c r="M1484" s="237"/>
      <c r="N1484" s="237"/>
      <c r="O1484" s="237"/>
      <c r="P1484" s="237"/>
      <c r="Q1484" s="237"/>
      <c r="R1484" s="238" t="str">
        <f t="shared" si="1236"/>
        <v/>
      </c>
      <c r="X1484" s="392" t="str">
        <f t="shared" ref="X1484" si="1241">CONCATENATE(C1483,"_",E1484)</f>
        <v>Abgänge_… davon Einspeisezählpunkte</v>
      </c>
    </row>
    <row r="1485" spans="1:24" x14ac:dyDescent="0.2">
      <c r="A1485" s="440"/>
      <c r="B1485" s="443"/>
      <c r="C1485" s="446"/>
      <c r="D1485" s="445" t="s">
        <v>512</v>
      </c>
      <c r="E1485" s="189" t="s">
        <v>766</v>
      </c>
      <c r="F1485" s="235"/>
      <c r="G1485" s="235"/>
      <c r="H1485" s="235"/>
      <c r="I1485" s="235"/>
      <c r="J1485" s="235"/>
      <c r="K1485" s="235"/>
      <c r="L1485" s="235"/>
      <c r="M1485" s="235"/>
      <c r="N1485" s="235"/>
      <c r="O1485" s="235"/>
      <c r="P1485" s="235"/>
      <c r="Q1485" s="235"/>
      <c r="R1485" s="236" t="str">
        <f t="shared" si="1236"/>
        <v/>
      </c>
      <c r="X1485" s="392" t="str">
        <f t="shared" ref="X1485" si="1242">CONCATENATE(C1483,"_",E1485)</f>
        <v>Abgänge_insgesamt</v>
      </c>
    </row>
    <row r="1486" spans="1:24" x14ac:dyDescent="0.2">
      <c r="A1486" s="441"/>
      <c r="B1486" s="444"/>
      <c r="C1486" s="448"/>
      <c r="D1486" s="450"/>
      <c r="E1486" s="191" t="s">
        <v>767</v>
      </c>
      <c r="F1486" s="233"/>
      <c r="G1486" s="233"/>
      <c r="H1486" s="233"/>
      <c r="I1486" s="233"/>
      <c r="J1486" s="233"/>
      <c r="K1486" s="233"/>
      <c r="L1486" s="233"/>
      <c r="M1486" s="233"/>
      <c r="N1486" s="233"/>
      <c r="O1486" s="233"/>
      <c r="P1486" s="233"/>
      <c r="Q1486" s="233"/>
      <c r="R1486" s="230" t="str">
        <f t="shared" si="1236"/>
        <v/>
      </c>
      <c r="X1486" s="392" t="str">
        <f t="shared" ref="X1486" si="1243">CONCATENATE(C1483,"_",E1486)</f>
        <v>Abgänge_… davon Einspeisezählpunkte</v>
      </c>
    </row>
    <row r="1487" spans="1:24" x14ac:dyDescent="0.2">
      <c r="A1487" s="439"/>
      <c r="B1487" s="442" t="str">
        <f>IF(A1487&lt;&gt;"",IFERROR(VLOOKUP(A1487,L!$J$11:$K$260,2,FALSE),"Eingabeart wurde geändert"),"")</f>
        <v/>
      </c>
      <c r="C1487" s="445" t="s">
        <v>764</v>
      </c>
      <c r="D1487" s="445" t="s">
        <v>282</v>
      </c>
      <c r="E1487" s="189" t="s">
        <v>766</v>
      </c>
      <c r="F1487" s="232"/>
      <c r="G1487" s="232"/>
      <c r="H1487" s="232"/>
      <c r="I1487" s="232"/>
      <c r="J1487" s="232"/>
      <c r="K1487" s="232"/>
      <c r="L1487" s="232"/>
      <c r="M1487" s="232"/>
      <c r="N1487" s="232"/>
      <c r="O1487" s="232"/>
      <c r="P1487" s="232"/>
      <c r="Q1487" s="232"/>
      <c r="R1487" s="190" t="str">
        <f>IF(SUM(F1487:Q1487)&gt;0,SUM(F1487:Q1487),"")</f>
        <v/>
      </c>
      <c r="X1487" s="392" t="str">
        <f t="shared" ref="X1487" si="1244">CONCATENATE(C1487,"_",E1487)</f>
        <v>Zugänge_insgesamt</v>
      </c>
    </row>
    <row r="1488" spans="1:24" x14ac:dyDescent="0.2">
      <c r="A1488" s="440"/>
      <c r="B1488" s="443"/>
      <c r="C1488" s="446"/>
      <c r="D1488" s="448"/>
      <c r="E1488" s="389" t="s">
        <v>767</v>
      </c>
      <c r="F1488" s="237"/>
      <c r="G1488" s="237"/>
      <c r="H1488" s="237"/>
      <c r="I1488" s="237"/>
      <c r="J1488" s="237"/>
      <c r="K1488" s="237"/>
      <c r="L1488" s="237"/>
      <c r="M1488" s="237"/>
      <c r="N1488" s="237"/>
      <c r="O1488" s="237"/>
      <c r="P1488" s="237"/>
      <c r="Q1488" s="237"/>
      <c r="R1488" s="238" t="str">
        <f t="shared" ref="R1488:R1494" si="1245">IF(SUM(F1488:Q1488)&gt;0,SUM(F1488:Q1488),"")</f>
        <v/>
      </c>
      <c r="X1488" s="392" t="str">
        <f t="shared" ref="X1488" si="1246">CONCATENATE(C1487,"_",E1488)</f>
        <v>Zugänge_… davon Einspeisezählpunkte</v>
      </c>
    </row>
    <row r="1489" spans="1:24" x14ac:dyDescent="0.2">
      <c r="A1489" s="440"/>
      <c r="B1489" s="443"/>
      <c r="C1489" s="446"/>
      <c r="D1489" s="445" t="s">
        <v>512</v>
      </c>
      <c r="E1489" s="189" t="s">
        <v>766</v>
      </c>
      <c r="F1489" s="237"/>
      <c r="G1489" s="237"/>
      <c r="H1489" s="237"/>
      <c r="I1489" s="237"/>
      <c r="J1489" s="237"/>
      <c r="K1489" s="237"/>
      <c r="L1489" s="237"/>
      <c r="M1489" s="237"/>
      <c r="N1489" s="237"/>
      <c r="O1489" s="237"/>
      <c r="P1489" s="237"/>
      <c r="Q1489" s="237"/>
      <c r="R1489" s="238" t="str">
        <f t="shared" si="1245"/>
        <v/>
      </c>
      <c r="X1489" s="392" t="str">
        <f t="shared" ref="X1489" si="1247">CONCATENATE(C1487,"_",E1489)</f>
        <v>Zugänge_insgesamt</v>
      </c>
    </row>
    <row r="1490" spans="1:24" x14ac:dyDescent="0.2">
      <c r="A1490" s="440"/>
      <c r="B1490" s="443"/>
      <c r="C1490" s="447"/>
      <c r="D1490" s="449"/>
      <c r="E1490" s="389" t="s">
        <v>767</v>
      </c>
      <c r="F1490" s="237"/>
      <c r="G1490" s="237"/>
      <c r="H1490" s="237"/>
      <c r="I1490" s="237"/>
      <c r="J1490" s="237"/>
      <c r="K1490" s="237"/>
      <c r="L1490" s="237"/>
      <c r="M1490" s="237"/>
      <c r="N1490" s="237"/>
      <c r="O1490" s="237"/>
      <c r="P1490" s="237"/>
      <c r="Q1490" s="237"/>
      <c r="R1490" s="238" t="str">
        <f t="shared" si="1245"/>
        <v/>
      </c>
      <c r="X1490" s="392" t="str">
        <f t="shared" ref="X1490" si="1248">CONCATENATE(C1487,"_",E1490)</f>
        <v>Zugänge_… davon Einspeisezählpunkte</v>
      </c>
    </row>
    <row r="1491" spans="1:24" x14ac:dyDescent="0.2">
      <c r="A1491" s="440"/>
      <c r="B1491" s="443"/>
      <c r="C1491" s="445" t="s">
        <v>765</v>
      </c>
      <c r="D1491" s="445" t="s">
        <v>282</v>
      </c>
      <c r="E1491" s="189" t="s">
        <v>766</v>
      </c>
      <c r="F1491" s="237"/>
      <c r="G1491" s="237"/>
      <c r="H1491" s="237"/>
      <c r="I1491" s="237"/>
      <c r="J1491" s="237"/>
      <c r="K1491" s="237"/>
      <c r="L1491" s="237"/>
      <c r="M1491" s="237"/>
      <c r="N1491" s="237"/>
      <c r="O1491" s="237"/>
      <c r="P1491" s="237"/>
      <c r="Q1491" s="237"/>
      <c r="R1491" s="238" t="str">
        <f t="shared" si="1245"/>
        <v/>
      </c>
      <c r="X1491" s="392" t="str">
        <f t="shared" ref="X1491" si="1249">CONCATENATE(C1491,"_",E1491)</f>
        <v>Abgänge_insgesamt</v>
      </c>
    </row>
    <row r="1492" spans="1:24" x14ac:dyDescent="0.2">
      <c r="A1492" s="440"/>
      <c r="B1492" s="443"/>
      <c r="C1492" s="446"/>
      <c r="D1492" s="448"/>
      <c r="E1492" s="389" t="s">
        <v>767</v>
      </c>
      <c r="F1492" s="237"/>
      <c r="G1492" s="237"/>
      <c r="H1492" s="237"/>
      <c r="I1492" s="237"/>
      <c r="J1492" s="237"/>
      <c r="K1492" s="237"/>
      <c r="L1492" s="237"/>
      <c r="M1492" s="237"/>
      <c r="N1492" s="237"/>
      <c r="O1492" s="237"/>
      <c r="P1492" s="237"/>
      <c r="Q1492" s="237"/>
      <c r="R1492" s="238" t="str">
        <f t="shared" si="1245"/>
        <v/>
      </c>
      <c r="X1492" s="392" t="str">
        <f t="shared" ref="X1492" si="1250">CONCATENATE(C1491,"_",E1492)</f>
        <v>Abgänge_… davon Einspeisezählpunkte</v>
      </c>
    </row>
    <row r="1493" spans="1:24" x14ac:dyDescent="0.2">
      <c r="A1493" s="440"/>
      <c r="B1493" s="443"/>
      <c r="C1493" s="446"/>
      <c r="D1493" s="445" t="s">
        <v>512</v>
      </c>
      <c r="E1493" s="189" t="s">
        <v>766</v>
      </c>
      <c r="F1493" s="235"/>
      <c r="G1493" s="235"/>
      <c r="H1493" s="235"/>
      <c r="I1493" s="235"/>
      <c r="J1493" s="235"/>
      <c r="K1493" s="235"/>
      <c r="L1493" s="235"/>
      <c r="M1493" s="235"/>
      <c r="N1493" s="235"/>
      <c r="O1493" s="235"/>
      <c r="P1493" s="235"/>
      <c r="Q1493" s="235"/>
      <c r="R1493" s="236" t="str">
        <f t="shared" si="1245"/>
        <v/>
      </c>
      <c r="X1493" s="392" t="str">
        <f t="shared" ref="X1493" si="1251">CONCATENATE(C1491,"_",E1493)</f>
        <v>Abgänge_insgesamt</v>
      </c>
    </row>
    <row r="1494" spans="1:24" x14ac:dyDescent="0.2">
      <c r="A1494" s="441"/>
      <c r="B1494" s="444"/>
      <c r="C1494" s="448"/>
      <c r="D1494" s="450"/>
      <c r="E1494" s="191" t="s">
        <v>767</v>
      </c>
      <c r="F1494" s="233"/>
      <c r="G1494" s="233"/>
      <c r="H1494" s="233"/>
      <c r="I1494" s="233"/>
      <c r="J1494" s="233"/>
      <c r="K1494" s="233"/>
      <c r="L1494" s="233"/>
      <c r="M1494" s="233"/>
      <c r="N1494" s="233"/>
      <c r="O1494" s="233"/>
      <c r="P1494" s="233"/>
      <c r="Q1494" s="233"/>
      <c r="R1494" s="230" t="str">
        <f t="shared" si="1245"/>
        <v/>
      </c>
      <c r="X1494" s="392" t="str">
        <f t="shared" ref="X1494" si="1252">CONCATENATE(C1491,"_",E1494)</f>
        <v>Abgänge_… davon Einspeisezählpunkte</v>
      </c>
    </row>
    <row r="1495" spans="1:24" x14ac:dyDescent="0.2">
      <c r="A1495" s="439"/>
      <c r="B1495" s="442" t="str">
        <f>IF(A1495&lt;&gt;"",IFERROR(VLOOKUP(A1495,L!$J$11:$K$260,2,FALSE),"Eingabeart wurde geändert"),"")</f>
        <v/>
      </c>
      <c r="C1495" s="445" t="s">
        <v>764</v>
      </c>
      <c r="D1495" s="445" t="s">
        <v>282</v>
      </c>
      <c r="E1495" s="189" t="s">
        <v>766</v>
      </c>
      <c r="F1495" s="232"/>
      <c r="G1495" s="232"/>
      <c r="H1495" s="232"/>
      <c r="I1495" s="232"/>
      <c r="J1495" s="232"/>
      <c r="K1495" s="232"/>
      <c r="L1495" s="232"/>
      <c r="M1495" s="232"/>
      <c r="N1495" s="232"/>
      <c r="O1495" s="232"/>
      <c r="P1495" s="232"/>
      <c r="Q1495" s="232"/>
      <c r="R1495" s="190" t="str">
        <f>IF(SUM(F1495:Q1495)&gt;0,SUM(F1495:Q1495),"")</f>
        <v/>
      </c>
      <c r="X1495" s="392" t="str">
        <f t="shared" ref="X1495" si="1253">CONCATENATE(C1495,"_",E1495)</f>
        <v>Zugänge_insgesamt</v>
      </c>
    </row>
    <row r="1496" spans="1:24" x14ac:dyDescent="0.2">
      <c r="A1496" s="440"/>
      <c r="B1496" s="443"/>
      <c r="C1496" s="446"/>
      <c r="D1496" s="448"/>
      <c r="E1496" s="389" t="s">
        <v>767</v>
      </c>
      <c r="F1496" s="237"/>
      <c r="G1496" s="237"/>
      <c r="H1496" s="237"/>
      <c r="I1496" s="237"/>
      <c r="J1496" s="237"/>
      <c r="K1496" s="237"/>
      <c r="L1496" s="237"/>
      <c r="M1496" s="237"/>
      <c r="N1496" s="237"/>
      <c r="O1496" s="237"/>
      <c r="P1496" s="237"/>
      <c r="Q1496" s="237"/>
      <c r="R1496" s="238" t="str">
        <f t="shared" ref="R1496:R1502" si="1254">IF(SUM(F1496:Q1496)&gt;0,SUM(F1496:Q1496),"")</f>
        <v/>
      </c>
      <c r="X1496" s="392" t="str">
        <f t="shared" ref="X1496" si="1255">CONCATENATE(C1495,"_",E1496)</f>
        <v>Zugänge_… davon Einspeisezählpunkte</v>
      </c>
    </row>
    <row r="1497" spans="1:24" x14ac:dyDescent="0.2">
      <c r="A1497" s="440"/>
      <c r="B1497" s="443"/>
      <c r="C1497" s="446"/>
      <c r="D1497" s="445" t="s">
        <v>512</v>
      </c>
      <c r="E1497" s="189" t="s">
        <v>766</v>
      </c>
      <c r="F1497" s="237"/>
      <c r="G1497" s="237"/>
      <c r="H1497" s="237"/>
      <c r="I1497" s="237"/>
      <c r="J1497" s="237"/>
      <c r="K1497" s="237"/>
      <c r="L1497" s="237"/>
      <c r="M1497" s="237"/>
      <c r="N1497" s="237"/>
      <c r="O1497" s="237"/>
      <c r="P1497" s="237"/>
      <c r="Q1497" s="237"/>
      <c r="R1497" s="238" t="str">
        <f t="shared" si="1254"/>
        <v/>
      </c>
      <c r="X1497" s="392" t="str">
        <f t="shared" ref="X1497" si="1256">CONCATENATE(C1495,"_",E1497)</f>
        <v>Zugänge_insgesamt</v>
      </c>
    </row>
    <row r="1498" spans="1:24" x14ac:dyDescent="0.2">
      <c r="A1498" s="440"/>
      <c r="B1498" s="443"/>
      <c r="C1498" s="447"/>
      <c r="D1498" s="449"/>
      <c r="E1498" s="389" t="s">
        <v>767</v>
      </c>
      <c r="F1498" s="237"/>
      <c r="G1498" s="237"/>
      <c r="H1498" s="237"/>
      <c r="I1498" s="237"/>
      <c r="J1498" s="237"/>
      <c r="K1498" s="237"/>
      <c r="L1498" s="237"/>
      <c r="M1498" s="237"/>
      <c r="N1498" s="237"/>
      <c r="O1498" s="237"/>
      <c r="P1498" s="237"/>
      <c r="Q1498" s="237"/>
      <c r="R1498" s="238" t="str">
        <f t="shared" si="1254"/>
        <v/>
      </c>
      <c r="X1498" s="392" t="str">
        <f t="shared" ref="X1498" si="1257">CONCATENATE(C1495,"_",E1498)</f>
        <v>Zugänge_… davon Einspeisezählpunkte</v>
      </c>
    </row>
    <row r="1499" spans="1:24" x14ac:dyDescent="0.2">
      <c r="A1499" s="440"/>
      <c r="B1499" s="443"/>
      <c r="C1499" s="445" t="s">
        <v>765</v>
      </c>
      <c r="D1499" s="445" t="s">
        <v>282</v>
      </c>
      <c r="E1499" s="189" t="s">
        <v>766</v>
      </c>
      <c r="F1499" s="237"/>
      <c r="G1499" s="237"/>
      <c r="H1499" s="237"/>
      <c r="I1499" s="237"/>
      <c r="J1499" s="237"/>
      <c r="K1499" s="237"/>
      <c r="L1499" s="237"/>
      <c r="M1499" s="237"/>
      <c r="N1499" s="237"/>
      <c r="O1499" s="237"/>
      <c r="P1499" s="237"/>
      <c r="Q1499" s="237"/>
      <c r="R1499" s="238" t="str">
        <f t="shared" si="1254"/>
        <v/>
      </c>
      <c r="X1499" s="392" t="str">
        <f t="shared" ref="X1499" si="1258">CONCATENATE(C1499,"_",E1499)</f>
        <v>Abgänge_insgesamt</v>
      </c>
    </row>
    <row r="1500" spans="1:24" x14ac:dyDescent="0.2">
      <c r="A1500" s="440"/>
      <c r="B1500" s="443"/>
      <c r="C1500" s="446"/>
      <c r="D1500" s="448"/>
      <c r="E1500" s="389" t="s">
        <v>767</v>
      </c>
      <c r="F1500" s="237"/>
      <c r="G1500" s="237"/>
      <c r="H1500" s="237"/>
      <c r="I1500" s="237"/>
      <c r="J1500" s="237"/>
      <c r="K1500" s="237"/>
      <c r="L1500" s="237"/>
      <c r="M1500" s="237"/>
      <c r="N1500" s="237"/>
      <c r="O1500" s="237"/>
      <c r="P1500" s="237"/>
      <c r="Q1500" s="237"/>
      <c r="R1500" s="238" t="str">
        <f t="shared" si="1254"/>
        <v/>
      </c>
      <c r="X1500" s="392" t="str">
        <f t="shared" ref="X1500" si="1259">CONCATENATE(C1499,"_",E1500)</f>
        <v>Abgänge_… davon Einspeisezählpunkte</v>
      </c>
    </row>
    <row r="1501" spans="1:24" x14ac:dyDescent="0.2">
      <c r="A1501" s="440"/>
      <c r="B1501" s="443"/>
      <c r="C1501" s="446"/>
      <c r="D1501" s="445" t="s">
        <v>512</v>
      </c>
      <c r="E1501" s="189" t="s">
        <v>766</v>
      </c>
      <c r="F1501" s="235"/>
      <c r="G1501" s="235"/>
      <c r="H1501" s="235"/>
      <c r="I1501" s="235"/>
      <c r="J1501" s="235"/>
      <c r="K1501" s="235"/>
      <c r="L1501" s="235"/>
      <c r="M1501" s="235"/>
      <c r="N1501" s="235"/>
      <c r="O1501" s="235"/>
      <c r="P1501" s="235"/>
      <c r="Q1501" s="235"/>
      <c r="R1501" s="236" t="str">
        <f t="shared" si="1254"/>
        <v/>
      </c>
      <c r="X1501" s="392" t="str">
        <f t="shared" ref="X1501" si="1260">CONCATENATE(C1499,"_",E1501)</f>
        <v>Abgänge_insgesamt</v>
      </c>
    </row>
    <row r="1502" spans="1:24" x14ac:dyDescent="0.2">
      <c r="A1502" s="441"/>
      <c r="B1502" s="444"/>
      <c r="C1502" s="448"/>
      <c r="D1502" s="450"/>
      <c r="E1502" s="191" t="s">
        <v>767</v>
      </c>
      <c r="F1502" s="233"/>
      <c r="G1502" s="233"/>
      <c r="H1502" s="233"/>
      <c r="I1502" s="233"/>
      <c r="J1502" s="233"/>
      <c r="K1502" s="233"/>
      <c r="L1502" s="233"/>
      <c r="M1502" s="233"/>
      <c r="N1502" s="233"/>
      <c r="O1502" s="233"/>
      <c r="P1502" s="233"/>
      <c r="Q1502" s="233"/>
      <c r="R1502" s="230" t="str">
        <f t="shared" si="1254"/>
        <v/>
      </c>
      <c r="X1502" s="392" t="str">
        <f t="shared" ref="X1502" si="1261">CONCATENATE(C1499,"_",E1502)</f>
        <v>Abgänge_… davon Einspeisezählpunkte</v>
      </c>
    </row>
  </sheetData>
  <sheetProtection algorithmName="SHA-512" hashValue="3k1gF+xOFFsHUmWT/xa596vtS56dD58TIe5UjShzCxkNohf+zfzjxFFSiWVxFOxqKeV3eMrGYUF/jjQnEBmW+w==" saltValue="gSe88WM0e4W6wqqTFJABsQ==" spinCount="100000" sheet="1" objects="1" scenarios="1" formatCells="0" formatColumns="0" formatRows="0"/>
  <mergeCells count="1491">
    <mergeCell ref="A655:A662"/>
    <mergeCell ref="B655:B662"/>
    <mergeCell ref="C655:C658"/>
    <mergeCell ref="D655:D656"/>
    <mergeCell ref="D657:D658"/>
    <mergeCell ref="C659:C662"/>
    <mergeCell ref="D659:D660"/>
    <mergeCell ref="D661:D662"/>
    <mergeCell ref="A631:A638"/>
    <mergeCell ref="B631:B638"/>
    <mergeCell ref="C631:C634"/>
    <mergeCell ref="D631:D632"/>
    <mergeCell ref="D633:D634"/>
    <mergeCell ref="C635:C638"/>
    <mergeCell ref="D635:D636"/>
    <mergeCell ref="D637:D638"/>
    <mergeCell ref="A639:A646"/>
    <mergeCell ref="B639:B646"/>
    <mergeCell ref="C639:C642"/>
    <mergeCell ref="D639:D640"/>
    <mergeCell ref="D641:D642"/>
    <mergeCell ref="C643:C646"/>
    <mergeCell ref="D643:D644"/>
    <mergeCell ref="D645:D646"/>
    <mergeCell ref="A663:A670"/>
    <mergeCell ref="B663:B670"/>
    <mergeCell ref="C663:C666"/>
    <mergeCell ref="D663:D664"/>
    <mergeCell ref="D665:D666"/>
    <mergeCell ref="C667:C670"/>
    <mergeCell ref="D667:D668"/>
    <mergeCell ref="D669:D670"/>
    <mergeCell ref="A647:A654"/>
    <mergeCell ref="B647:B654"/>
    <mergeCell ref="C647:C650"/>
    <mergeCell ref="D647:D648"/>
    <mergeCell ref="D649:D650"/>
    <mergeCell ref="C651:C654"/>
    <mergeCell ref="D651:D652"/>
    <mergeCell ref="D653:D654"/>
    <mergeCell ref="A607:A614"/>
    <mergeCell ref="B607:B614"/>
    <mergeCell ref="C607:C610"/>
    <mergeCell ref="D607:D608"/>
    <mergeCell ref="D609:D610"/>
    <mergeCell ref="C611:C614"/>
    <mergeCell ref="D611:D612"/>
    <mergeCell ref="D613:D614"/>
    <mergeCell ref="A615:A622"/>
    <mergeCell ref="B615:B622"/>
    <mergeCell ref="C615:C618"/>
    <mergeCell ref="D615:D616"/>
    <mergeCell ref="D617:D618"/>
    <mergeCell ref="C619:C622"/>
    <mergeCell ref="D619:D620"/>
    <mergeCell ref="D621:D622"/>
    <mergeCell ref="A623:A630"/>
    <mergeCell ref="B623:B630"/>
    <mergeCell ref="C623:C626"/>
    <mergeCell ref="D623:D624"/>
    <mergeCell ref="D625:D626"/>
    <mergeCell ref="C627:C630"/>
    <mergeCell ref="D627:D628"/>
    <mergeCell ref="D629:D630"/>
    <mergeCell ref="A583:A590"/>
    <mergeCell ref="B583:B590"/>
    <mergeCell ref="C583:C586"/>
    <mergeCell ref="D583:D584"/>
    <mergeCell ref="D585:D586"/>
    <mergeCell ref="C587:C590"/>
    <mergeCell ref="D587:D588"/>
    <mergeCell ref="D589:D590"/>
    <mergeCell ref="A591:A598"/>
    <mergeCell ref="B591:B598"/>
    <mergeCell ref="C591:C594"/>
    <mergeCell ref="D591:D592"/>
    <mergeCell ref="D593:D594"/>
    <mergeCell ref="C595:C598"/>
    <mergeCell ref="D595:D596"/>
    <mergeCell ref="D597:D598"/>
    <mergeCell ref="A599:A606"/>
    <mergeCell ref="B599:B606"/>
    <mergeCell ref="C599:C602"/>
    <mergeCell ref="D599:D600"/>
    <mergeCell ref="D601:D602"/>
    <mergeCell ref="C603:C606"/>
    <mergeCell ref="D603:D604"/>
    <mergeCell ref="D605:D606"/>
    <mergeCell ref="A559:A566"/>
    <mergeCell ref="B559:B566"/>
    <mergeCell ref="C559:C562"/>
    <mergeCell ref="D559:D560"/>
    <mergeCell ref="D561:D562"/>
    <mergeCell ref="C563:C566"/>
    <mergeCell ref="D563:D564"/>
    <mergeCell ref="D565:D566"/>
    <mergeCell ref="A567:A574"/>
    <mergeCell ref="B567:B574"/>
    <mergeCell ref="C567:C570"/>
    <mergeCell ref="D567:D568"/>
    <mergeCell ref="D569:D570"/>
    <mergeCell ref="C571:C574"/>
    <mergeCell ref="D571:D572"/>
    <mergeCell ref="D573:D574"/>
    <mergeCell ref="A575:A582"/>
    <mergeCell ref="B575:B582"/>
    <mergeCell ref="C575:C578"/>
    <mergeCell ref="D575:D576"/>
    <mergeCell ref="D577:D578"/>
    <mergeCell ref="C579:C582"/>
    <mergeCell ref="D579:D580"/>
    <mergeCell ref="D581:D582"/>
    <mergeCell ref="A535:A542"/>
    <mergeCell ref="B535:B542"/>
    <mergeCell ref="C535:C538"/>
    <mergeCell ref="D535:D536"/>
    <mergeCell ref="D537:D538"/>
    <mergeCell ref="C539:C542"/>
    <mergeCell ref="D539:D540"/>
    <mergeCell ref="D541:D542"/>
    <mergeCell ref="A543:A550"/>
    <mergeCell ref="B543:B550"/>
    <mergeCell ref="C543:C546"/>
    <mergeCell ref="D543:D544"/>
    <mergeCell ref="D545:D546"/>
    <mergeCell ref="C547:C550"/>
    <mergeCell ref="D547:D548"/>
    <mergeCell ref="D549:D550"/>
    <mergeCell ref="A551:A558"/>
    <mergeCell ref="B551:B558"/>
    <mergeCell ref="C551:C554"/>
    <mergeCell ref="D551:D552"/>
    <mergeCell ref="D553:D554"/>
    <mergeCell ref="C555:C558"/>
    <mergeCell ref="D555:D556"/>
    <mergeCell ref="D557:D558"/>
    <mergeCell ref="A511:A518"/>
    <mergeCell ref="B511:B518"/>
    <mergeCell ref="C511:C514"/>
    <mergeCell ref="D511:D512"/>
    <mergeCell ref="D513:D514"/>
    <mergeCell ref="C515:C518"/>
    <mergeCell ref="D515:D516"/>
    <mergeCell ref="D517:D518"/>
    <mergeCell ref="A519:A526"/>
    <mergeCell ref="B519:B526"/>
    <mergeCell ref="C519:C522"/>
    <mergeCell ref="D519:D520"/>
    <mergeCell ref="D521:D522"/>
    <mergeCell ref="C523:C526"/>
    <mergeCell ref="D523:D524"/>
    <mergeCell ref="D525:D526"/>
    <mergeCell ref="A527:A534"/>
    <mergeCell ref="B527:B534"/>
    <mergeCell ref="C527:C530"/>
    <mergeCell ref="D527:D528"/>
    <mergeCell ref="D529:D530"/>
    <mergeCell ref="C531:C534"/>
    <mergeCell ref="D531:D532"/>
    <mergeCell ref="D533:D534"/>
    <mergeCell ref="A487:A494"/>
    <mergeCell ref="B487:B494"/>
    <mergeCell ref="C487:C490"/>
    <mergeCell ref="D487:D488"/>
    <mergeCell ref="D489:D490"/>
    <mergeCell ref="C491:C494"/>
    <mergeCell ref="D491:D492"/>
    <mergeCell ref="D493:D494"/>
    <mergeCell ref="A495:A502"/>
    <mergeCell ref="B495:B502"/>
    <mergeCell ref="C495:C498"/>
    <mergeCell ref="D495:D496"/>
    <mergeCell ref="D497:D498"/>
    <mergeCell ref="C499:C502"/>
    <mergeCell ref="D499:D500"/>
    <mergeCell ref="D501:D502"/>
    <mergeCell ref="A503:A510"/>
    <mergeCell ref="B503:B510"/>
    <mergeCell ref="C503:C506"/>
    <mergeCell ref="D503:D504"/>
    <mergeCell ref="D505:D506"/>
    <mergeCell ref="C507:C510"/>
    <mergeCell ref="D507:D508"/>
    <mergeCell ref="D509:D510"/>
    <mergeCell ref="A463:A470"/>
    <mergeCell ref="B463:B470"/>
    <mergeCell ref="C463:C466"/>
    <mergeCell ref="D463:D464"/>
    <mergeCell ref="D465:D466"/>
    <mergeCell ref="C467:C470"/>
    <mergeCell ref="D467:D468"/>
    <mergeCell ref="D469:D470"/>
    <mergeCell ref="A471:A478"/>
    <mergeCell ref="B471:B478"/>
    <mergeCell ref="C471:C474"/>
    <mergeCell ref="D471:D472"/>
    <mergeCell ref="D473:D474"/>
    <mergeCell ref="C475:C478"/>
    <mergeCell ref="D475:D476"/>
    <mergeCell ref="D477:D478"/>
    <mergeCell ref="A479:A486"/>
    <mergeCell ref="B479:B486"/>
    <mergeCell ref="C479:C482"/>
    <mergeCell ref="D479:D480"/>
    <mergeCell ref="D481:D482"/>
    <mergeCell ref="C483:C486"/>
    <mergeCell ref="D483:D484"/>
    <mergeCell ref="D485:D486"/>
    <mergeCell ref="A439:A446"/>
    <mergeCell ref="B439:B446"/>
    <mergeCell ref="C439:C442"/>
    <mergeCell ref="D439:D440"/>
    <mergeCell ref="D441:D442"/>
    <mergeCell ref="C443:C446"/>
    <mergeCell ref="D443:D444"/>
    <mergeCell ref="D445:D446"/>
    <mergeCell ref="A447:A454"/>
    <mergeCell ref="B447:B454"/>
    <mergeCell ref="C447:C450"/>
    <mergeCell ref="D447:D448"/>
    <mergeCell ref="D449:D450"/>
    <mergeCell ref="C451:C454"/>
    <mergeCell ref="D451:D452"/>
    <mergeCell ref="D453:D454"/>
    <mergeCell ref="A455:A462"/>
    <mergeCell ref="B455:B462"/>
    <mergeCell ref="C455:C458"/>
    <mergeCell ref="D455:D456"/>
    <mergeCell ref="D457:D458"/>
    <mergeCell ref="C459:C462"/>
    <mergeCell ref="D459:D460"/>
    <mergeCell ref="D461:D462"/>
    <mergeCell ref="C335:C338"/>
    <mergeCell ref="D335:D336"/>
    <mergeCell ref="D337:D338"/>
    <mergeCell ref="C339:C342"/>
    <mergeCell ref="D339:D340"/>
    <mergeCell ref="D341:D342"/>
    <mergeCell ref="A327:A334"/>
    <mergeCell ref="B327:B334"/>
    <mergeCell ref="C327:C330"/>
    <mergeCell ref="D327:D328"/>
    <mergeCell ref="D329:D330"/>
    <mergeCell ref="C331:C334"/>
    <mergeCell ref="D331:D332"/>
    <mergeCell ref="D333:D334"/>
    <mergeCell ref="A335:A342"/>
    <mergeCell ref="B335:B342"/>
    <mergeCell ref="A431:A438"/>
    <mergeCell ref="B431:B438"/>
    <mergeCell ref="C431:C434"/>
    <mergeCell ref="D431:D432"/>
    <mergeCell ref="D433:D434"/>
    <mergeCell ref="C435:C438"/>
    <mergeCell ref="D435:D436"/>
    <mergeCell ref="D437:D438"/>
    <mergeCell ref="A423:A430"/>
    <mergeCell ref="B423:B430"/>
    <mergeCell ref="C423:C426"/>
    <mergeCell ref="D423:D424"/>
    <mergeCell ref="D425:D426"/>
    <mergeCell ref="C427:C430"/>
    <mergeCell ref="D427:D428"/>
    <mergeCell ref="D429:D430"/>
    <mergeCell ref="C303:C306"/>
    <mergeCell ref="D303:D304"/>
    <mergeCell ref="D305:D306"/>
    <mergeCell ref="C307:C310"/>
    <mergeCell ref="D307:D308"/>
    <mergeCell ref="D309:D310"/>
    <mergeCell ref="C295:C298"/>
    <mergeCell ref="D295:D296"/>
    <mergeCell ref="D297:D298"/>
    <mergeCell ref="C299:C302"/>
    <mergeCell ref="D299:D300"/>
    <mergeCell ref="D301:D302"/>
    <mergeCell ref="A319:A326"/>
    <mergeCell ref="B319:B326"/>
    <mergeCell ref="C319:C322"/>
    <mergeCell ref="D319:D320"/>
    <mergeCell ref="D321:D322"/>
    <mergeCell ref="C323:C326"/>
    <mergeCell ref="D323:D324"/>
    <mergeCell ref="D325:D326"/>
    <mergeCell ref="C311:C314"/>
    <mergeCell ref="D311:D312"/>
    <mergeCell ref="D313:D314"/>
    <mergeCell ref="C315:C318"/>
    <mergeCell ref="D315:D316"/>
    <mergeCell ref="D317:D318"/>
    <mergeCell ref="C271:C274"/>
    <mergeCell ref="D271:D272"/>
    <mergeCell ref="D273:D274"/>
    <mergeCell ref="C275:C278"/>
    <mergeCell ref="D275:D276"/>
    <mergeCell ref="D277:D278"/>
    <mergeCell ref="C263:C266"/>
    <mergeCell ref="D263:D264"/>
    <mergeCell ref="D265:D266"/>
    <mergeCell ref="C267:C270"/>
    <mergeCell ref="D267:D268"/>
    <mergeCell ref="D269:D270"/>
    <mergeCell ref="C287:C290"/>
    <mergeCell ref="D287:D288"/>
    <mergeCell ref="D289:D290"/>
    <mergeCell ref="C291:C294"/>
    <mergeCell ref="D291:D292"/>
    <mergeCell ref="D293:D294"/>
    <mergeCell ref="C279:C282"/>
    <mergeCell ref="D279:D280"/>
    <mergeCell ref="D281:D282"/>
    <mergeCell ref="C283:C286"/>
    <mergeCell ref="D283:D284"/>
    <mergeCell ref="D285:D286"/>
    <mergeCell ref="C239:C242"/>
    <mergeCell ref="D239:D240"/>
    <mergeCell ref="D241:D242"/>
    <mergeCell ref="C243:C246"/>
    <mergeCell ref="D243:D244"/>
    <mergeCell ref="D245:D246"/>
    <mergeCell ref="C231:C234"/>
    <mergeCell ref="D231:D232"/>
    <mergeCell ref="D233:D234"/>
    <mergeCell ref="C235:C238"/>
    <mergeCell ref="D235:D236"/>
    <mergeCell ref="D237:D238"/>
    <mergeCell ref="C255:C258"/>
    <mergeCell ref="D255:D256"/>
    <mergeCell ref="D257:D258"/>
    <mergeCell ref="C259:C262"/>
    <mergeCell ref="D259:D260"/>
    <mergeCell ref="D261:D262"/>
    <mergeCell ref="C247:C250"/>
    <mergeCell ref="D247:D248"/>
    <mergeCell ref="D249:D250"/>
    <mergeCell ref="C251:C254"/>
    <mergeCell ref="D251:D252"/>
    <mergeCell ref="D253:D254"/>
    <mergeCell ref="C207:C210"/>
    <mergeCell ref="D207:D208"/>
    <mergeCell ref="D209:D210"/>
    <mergeCell ref="C211:C214"/>
    <mergeCell ref="D211:D212"/>
    <mergeCell ref="D213:D214"/>
    <mergeCell ref="C199:C202"/>
    <mergeCell ref="D199:D200"/>
    <mergeCell ref="D201:D202"/>
    <mergeCell ref="C203:C206"/>
    <mergeCell ref="D203:D204"/>
    <mergeCell ref="D205:D206"/>
    <mergeCell ref="C223:C226"/>
    <mergeCell ref="D223:D224"/>
    <mergeCell ref="D225:D226"/>
    <mergeCell ref="C227:C230"/>
    <mergeCell ref="D227:D228"/>
    <mergeCell ref="D229:D230"/>
    <mergeCell ref="C215:C218"/>
    <mergeCell ref="D215:D216"/>
    <mergeCell ref="D217:D218"/>
    <mergeCell ref="C219:C222"/>
    <mergeCell ref="D219:D220"/>
    <mergeCell ref="D221:D222"/>
    <mergeCell ref="C175:C178"/>
    <mergeCell ref="D175:D176"/>
    <mergeCell ref="D177:D178"/>
    <mergeCell ref="C179:C182"/>
    <mergeCell ref="D179:D180"/>
    <mergeCell ref="D181:D182"/>
    <mergeCell ref="C167:C170"/>
    <mergeCell ref="D167:D168"/>
    <mergeCell ref="D169:D170"/>
    <mergeCell ref="C171:C174"/>
    <mergeCell ref="D171:D172"/>
    <mergeCell ref="D173:D174"/>
    <mergeCell ref="C191:C194"/>
    <mergeCell ref="D191:D192"/>
    <mergeCell ref="D193:D194"/>
    <mergeCell ref="C195:C198"/>
    <mergeCell ref="D195:D196"/>
    <mergeCell ref="D197:D198"/>
    <mergeCell ref="C183:C186"/>
    <mergeCell ref="D183:D184"/>
    <mergeCell ref="D185:D186"/>
    <mergeCell ref="C187:C190"/>
    <mergeCell ref="D187:D188"/>
    <mergeCell ref="D189:D190"/>
    <mergeCell ref="C143:C146"/>
    <mergeCell ref="D143:D144"/>
    <mergeCell ref="D145:D146"/>
    <mergeCell ref="C147:C150"/>
    <mergeCell ref="D147:D148"/>
    <mergeCell ref="D149:D150"/>
    <mergeCell ref="C135:C138"/>
    <mergeCell ref="D135:D136"/>
    <mergeCell ref="D137:D138"/>
    <mergeCell ref="C139:C142"/>
    <mergeCell ref="D139:D140"/>
    <mergeCell ref="D141:D142"/>
    <mergeCell ref="C159:C162"/>
    <mergeCell ref="D159:D160"/>
    <mergeCell ref="D161:D162"/>
    <mergeCell ref="C163:C166"/>
    <mergeCell ref="D163:D164"/>
    <mergeCell ref="D165:D166"/>
    <mergeCell ref="C151:C154"/>
    <mergeCell ref="D151:D152"/>
    <mergeCell ref="D153:D154"/>
    <mergeCell ref="C155:C158"/>
    <mergeCell ref="D155:D156"/>
    <mergeCell ref="D157:D158"/>
    <mergeCell ref="C111:C114"/>
    <mergeCell ref="D111:D112"/>
    <mergeCell ref="D113:D114"/>
    <mergeCell ref="C115:C118"/>
    <mergeCell ref="D115:D116"/>
    <mergeCell ref="D117:D118"/>
    <mergeCell ref="C103:C106"/>
    <mergeCell ref="D103:D104"/>
    <mergeCell ref="D105:D106"/>
    <mergeCell ref="C107:C110"/>
    <mergeCell ref="D107:D108"/>
    <mergeCell ref="D109:D110"/>
    <mergeCell ref="C127:C130"/>
    <mergeCell ref="D127:D128"/>
    <mergeCell ref="D129:D130"/>
    <mergeCell ref="C131:C134"/>
    <mergeCell ref="D131:D132"/>
    <mergeCell ref="D133:D134"/>
    <mergeCell ref="C119:C122"/>
    <mergeCell ref="D119:D120"/>
    <mergeCell ref="D121:D122"/>
    <mergeCell ref="C123:C126"/>
    <mergeCell ref="D123:D124"/>
    <mergeCell ref="D125:D126"/>
    <mergeCell ref="C79:C82"/>
    <mergeCell ref="D79:D80"/>
    <mergeCell ref="D81:D82"/>
    <mergeCell ref="C83:C86"/>
    <mergeCell ref="D83:D84"/>
    <mergeCell ref="D85:D86"/>
    <mergeCell ref="C71:C74"/>
    <mergeCell ref="D71:D72"/>
    <mergeCell ref="D73:D74"/>
    <mergeCell ref="C75:C78"/>
    <mergeCell ref="D75:D76"/>
    <mergeCell ref="D77:D78"/>
    <mergeCell ref="C95:C98"/>
    <mergeCell ref="D95:D96"/>
    <mergeCell ref="D97:D98"/>
    <mergeCell ref="C99:C102"/>
    <mergeCell ref="D99:D100"/>
    <mergeCell ref="D101:D102"/>
    <mergeCell ref="C87:C90"/>
    <mergeCell ref="D87:D88"/>
    <mergeCell ref="D89:D90"/>
    <mergeCell ref="C91:C94"/>
    <mergeCell ref="D91:D92"/>
    <mergeCell ref="D93:D94"/>
    <mergeCell ref="D41:D42"/>
    <mergeCell ref="D39:D40"/>
    <mergeCell ref="C39:C42"/>
    <mergeCell ref="C43:C46"/>
    <mergeCell ref="D43:D44"/>
    <mergeCell ref="D45:D46"/>
    <mergeCell ref="C63:C66"/>
    <mergeCell ref="D63:D64"/>
    <mergeCell ref="D65:D66"/>
    <mergeCell ref="C67:C70"/>
    <mergeCell ref="D67:D68"/>
    <mergeCell ref="D69:D70"/>
    <mergeCell ref="C55:C58"/>
    <mergeCell ref="D55:D56"/>
    <mergeCell ref="D57:D58"/>
    <mergeCell ref="C59:C62"/>
    <mergeCell ref="D59:D60"/>
    <mergeCell ref="D61:D62"/>
    <mergeCell ref="A271:A278"/>
    <mergeCell ref="B271:B278"/>
    <mergeCell ref="A263:A270"/>
    <mergeCell ref="B263:B270"/>
    <mergeCell ref="A255:A262"/>
    <mergeCell ref="B255:B262"/>
    <mergeCell ref="A239:A246"/>
    <mergeCell ref="B239:B246"/>
    <mergeCell ref="A247:A254"/>
    <mergeCell ref="B247:B254"/>
    <mergeCell ref="A303:A310"/>
    <mergeCell ref="B303:B310"/>
    <mergeCell ref="A311:A318"/>
    <mergeCell ref="B311:B318"/>
    <mergeCell ref="A295:A302"/>
    <mergeCell ref="B295:B302"/>
    <mergeCell ref="A287:A294"/>
    <mergeCell ref="B287:B294"/>
    <mergeCell ref="A279:A286"/>
    <mergeCell ref="B279:B286"/>
    <mergeCell ref="A191:A198"/>
    <mergeCell ref="B191:B198"/>
    <mergeCell ref="A183:A190"/>
    <mergeCell ref="B183:B190"/>
    <mergeCell ref="A175:A182"/>
    <mergeCell ref="B175:B182"/>
    <mergeCell ref="A167:A174"/>
    <mergeCell ref="B167:B174"/>
    <mergeCell ref="A159:A166"/>
    <mergeCell ref="B159:B166"/>
    <mergeCell ref="A231:A238"/>
    <mergeCell ref="B231:B238"/>
    <mergeCell ref="A223:A230"/>
    <mergeCell ref="B223:B230"/>
    <mergeCell ref="A215:A222"/>
    <mergeCell ref="B215:B222"/>
    <mergeCell ref="A207:A214"/>
    <mergeCell ref="B207:B214"/>
    <mergeCell ref="A199:A206"/>
    <mergeCell ref="B199:B206"/>
    <mergeCell ref="A111:A118"/>
    <mergeCell ref="B111:B118"/>
    <mergeCell ref="A103:A110"/>
    <mergeCell ref="B103:B110"/>
    <mergeCell ref="A95:A102"/>
    <mergeCell ref="B95:B102"/>
    <mergeCell ref="A87:A94"/>
    <mergeCell ref="B87:B94"/>
    <mergeCell ref="A79:A86"/>
    <mergeCell ref="B79:B86"/>
    <mergeCell ref="A151:A158"/>
    <mergeCell ref="B151:B158"/>
    <mergeCell ref="A143:A150"/>
    <mergeCell ref="B143:B150"/>
    <mergeCell ref="A135:A142"/>
    <mergeCell ref="B135:B142"/>
    <mergeCell ref="A127:A134"/>
    <mergeCell ref="B127:B134"/>
    <mergeCell ref="A119:A126"/>
    <mergeCell ref="B119:B126"/>
    <mergeCell ref="B20:E20"/>
    <mergeCell ref="B21:E21"/>
    <mergeCell ref="B22:E22"/>
    <mergeCell ref="B23:E23"/>
    <mergeCell ref="B24:E24"/>
    <mergeCell ref="B25:E25"/>
    <mergeCell ref="A26:E26"/>
    <mergeCell ref="A28:C28"/>
    <mergeCell ref="C37:D38"/>
    <mergeCell ref="C35:D36"/>
    <mergeCell ref="A11:A16"/>
    <mergeCell ref="A17:A25"/>
    <mergeCell ref="B11:E11"/>
    <mergeCell ref="B12:E12"/>
    <mergeCell ref="B13:E13"/>
    <mergeCell ref="B14:E14"/>
    <mergeCell ref="A71:A78"/>
    <mergeCell ref="B71:B78"/>
    <mergeCell ref="A63:A70"/>
    <mergeCell ref="B63:B70"/>
    <mergeCell ref="A55:A62"/>
    <mergeCell ref="B55:B62"/>
    <mergeCell ref="A47:A54"/>
    <mergeCell ref="B47:B54"/>
    <mergeCell ref="A39:A46"/>
    <mergeCell ref="B39:B46"/>
    <mergeCell ref="C47:C50"/>
    <mergeCell ref="D47:D48"/>
    <mergeCell ref="D49:D50"/>
    <mergeCell ref="C51:C54"/>
    <mergeCell ref="D51:D52"/>
    <mergeCell ref="D53:D54"/>
    <mergeCell ref="B15:E15"/>
    <mergeCell ref="B16:E16"/>
    <mergeCell ref="B7:E7"/>
    <mergeCell ref="A415:A422"/>
    <mergeCell ref="B415:B422"/>
    <mergeCell ref="C415:C418"/>
    <mergeCell ref="D415:D416"/>
    <mergeCell ref="D417:D418"/>
    <mergeCell ref="C419:C422"/>
    <mergeCell ref="D419:D420"/>
    <mergeCell ref="D421:D422"/>
    <mergeCell ref="A407:A414"/>
    <mergeCell ref="B407:B414"/>
    <mergeCell ref="C407:C410"/>
    <mergeCell ref="D407:D408"/>
    <mergeCell ref="D409:D410"/>
    <mergeCell ref="C411:C414"/>
    <mergeCell ref="D411:D412"/>
    <mergeCell ref="D413:D414"/>
    <mergeCell ref="A399:A406"/>
    <mergeCell ref="B399:B406"/>
    <mergeCell ref="C399:C402"/>
    <mergeCell ref="D399:D400"/>
    <mergeCell ref="D401:D402"/>
    <mergeCell ref="B35:B38"/>
    <mergeCell ref="A35:A38"/>
    <mergeCell ref="A9:E10"/>
    <mergeCell ref="A31:A32"/>
    <mergeCell ref="A33:C34"/>
    <mergeCell ref="B17:E17"/>
    <mergeCell ref="B18:E18"/>
    <mergeCell ref="B19:E19"/>
    <mergeCell ref="A383:A390"/>
    <mergeCell ref="B383:B390"/>
    <mergeCell ref="C383:C386"/>
    <mergeCell ref="D383:D384"/>
    <mergeCell ref="D385:D386"/>
    <mergeCell ref="C387:C390"/>
    <mergeCell ref="D387:D388"/>
    <mergeCell ref="D389:D390"/>
    <mergeCell ref="A375:A382"/>
    <mergeCell ref="B375:B382"/>
    <mergeCell ref="C375:C378"/>
    <mergeCell ref="D375:D376"/>
    <mergeCell ref="D377:D378"/>
    <mergeCell ref="C379:C382"/>
    <mergeCell ref="D379:D380"/>
    <mergeCell ref="D381:D382"/>
    <mergeCell ref="C403:C406"/>
    <mergeCell ref="D403:D404"/>
    <mergeCell ref="D405:D406"/>
    <mergeCell ref="A391:A398"/>
    <mergeCell ref="B391:B398"/>
    <mergeCell ref="C391:C394"/>
    <mergeCell ref="D391:D392"/>
    <mergeCell ref="D393:D394"/>
    <mergeCell ref="C395:C398"/>
    <mergeCell ref="D395:D396"/>
    <mergeCell ref="D397:D398"/>
    <mergeCell ref="A351:A358"/>
    <mergeCell ref="B351:B358"/>
    <mergeCell ref="C351:C354"/>
    <mergeCell ref="D351:D352"/>
    <mergeCell ref="D353:D354"/>
    <mergeCell ref="C355:C358"/>
    <mergeCell ref="D355:D356"/>
    <mergeCell ref="D357:D358"/>
    <mergeCell ref="A343:A350"/>
    <mergeCell ref="B343:B350"/>
    <mergeCell ref="C343:C346"/>
    <mergeCell ref="D343:D344"/>
    <mergeCell ref="D345:D346"/>
    <mergeCell ref="C347:C350"/>
    <mergeCell ref="D347:D348"/>
    <mergeCell ref="D349:D350"/>
    <mergeCell ref="A367:A374"/>
    <mergeCell ref="B367:B374"/>
    <mergeCell ref="C367:C370"/>
    <mergeCell ref="D367:D368"/>
    <mergeCell ref="D369:D370"/>
    <mergeCell ref="C371:C374"/>
    <mergeCell ref="D371:D372"/>
    <mergeCell ref="D373:D374"/>
    <mergeCell ref="A359:A366"/>
    <mergeCell ref="B359:B366"/>
    <mergeCell ref="C359:C362"/>
    <mergeCell ref="D359:D360"/>
    <mergeCell ref="D361:D362"/>
    <mergeCell ref="C363:C366"/>
    <mergeCell ref="D363:D364"/>
    <mergeCell ref="D365:D366"/>
    <mergeCell ref="A687:A694"/>
    <mergeCell ref="B687:B694"/>
    <mergeCell ref="C687:C690"/>
    <mergeCell ref="D687:D688"/>
    <mergeCell ref="D689:D690"/>
    <mergeCell ref="C691:C694"/>
    <mergeCell ref="D691:D692"/>
    <mergeCell ref="D693:D694"/>
    <mergeCell ref="A695:A702"/>
    <mergeCell ref="B695:B702"/>
    <mergeCell ref="C695:C698"/>
    <mergeCell ref="D695:D696"/>
    <mergeCell ref="D697:D698"/>
    <mergeCell ref="C699:C702"/>
    <mergeCell ref="D699:D700"/>
    <mergeCell ref="D701:D702"/>
    <mergeCell ref="A671:A678"/>
    <mergeCell ref="B671:B678"/>
    <mergeCell ref="C671:C674"/>
    <mergeCell ref="D671:D672"/>
    <mergeCell ref="D673:D674"/>
    <mergeCell ref="C675:C678"/>
    <mergeCell ref="D675:D676"/>
    <mergeCell ref="D677:D678"/>
    <mergeCell ref="A679:A686"/>
    <mergeCell ref="B679:B686"/>
    <mergeCell ref="C679:C682"/>
    <mergeCell ref="D679:D680"/>
    <mergeCell ref="D681:D682"/>
    <mergeCell ref="C683:C686"/>
    <mergeCell ref="D683:D684"/>
    <mergeCell ref="D685:D686"/>
    <mergeCell ref="A719:A726"/>
    <mergeCell ref="B719:B726"/>
    <mergeCell ref="C719:C722"/>
    <mergeCell ref="D719:D720"/>
    <mergeCell ref="D721:D722"/>
    <mergeCell ref="C723:C726"/>
    <mergeCell ref="D723:D724"/>
    <mergeCell ref="D725:D726"/>
    <mergeCell ref="A727:A734"/>
    <mergeCell ref="B727:B734"/>
    <mergeCell ref="C727:C730"/>
    <mergeCell ref="D727:D728"/>
    <mergeCell ref="D729:D730"/>
    <mergeCell ref="C731:C734"/>
    <mergeCell ref="D731:D732"/>
    <mergeCell ref="D733:D734"/>
    <mergeCell ref="A703:A710"/>
    <mergeCell ref="B703:B710"/>
    <mergeCell ref="C703:C706"/>
    <mergeCell ref="D703:D704"/>
    <mergeCell ref="D705:D706"/>
    <mergeCell ref="C707:C710"/>
    <mergeCell ref="D707:D708"/>
    <mergeCell ref="D709:D710"/>
    <mergeCell ref="A711:A718"/>
    <mergeCell ref="B711:B718"/>
    <mergeCell ref="C711:C714"/>
    <mergeCell ref="D711:D712"/>
    <mergeCell ref="D713:D714"/>
    <mergeCell ref="C715:C718"/>
    <mergeCell ref="D715:D716"/>
    <mergeCell ref="D717:D718"/>
    <mergeCell ref="A751:A758"/>
    <mergeCell ref="B751:B758"/>
    <mergeCell ref="C751:C754"/>
    <mergeCell ref="D751:D752"/>
    <mergeCell ref="D753:D754"/>
    <mergeCell ref="C755:C758"/>
    <mergeCell ref="D755:D756"/>
    <mergeCell ref="D757:D758"/>
    <mergeCell ref="A759:A766"/>
    <mergeCell ref="B759:B766"/>
    <mergeCell ref="C759:C762"/>
    <mergeCell ref="D759:D760"/>
    <mergeCell ref="D761:D762"/>
    <mergeCell ref="C763:C766"/>
    <mergeCell ref="D763:D764"/>
    <mergeCell ref="D765:D766"/>
    <mergeCell ref="A735:A742"/>
    <mergeCell ref="B735:B742"/>
    <mergeCell ref="C735:C738"/>
    <mergeCell ref="D735:D736"/>
    <mergeCell ref="D737:D738"/>
    <mergeCell ref="C739:C742"/>
    <mergeCell ref="D739:D740"/>
    <mergeCell ref="D741:D742"/>
    <mergeCell ref="A743:A750"/>
    <mergeCell ref="B743:B750"/>
    <mergeCell ref="C743:C746"/>
    <mergeCell ref="D743:D744"/>
    <mergeCell ref="D745:D746"/>
    <mergeCell ref="C747:C750"/>
    <mergeCell ref="D747:D748"/>
    <mergeCell ref="D749:D750"/>
    <mergeCell ref="A783:A790"/>
    <mergeCell ref="B783:B790"/>
    <mergeCell ref="C783:C786"/>
    <mergeCell ref="D783:D784"/>
    <mergeCell ref="D785:D786"/>
    <mergeCell ref="C787:C790"/>
    <mergeCell ref="D787:D788"/>
    <mergeCell ref="D789:D790"/>
    <mergeCell ref="A791:A798"/>
    <mergeCell ref="B791:B798"/>
    <mergeCell ref="C791:C794"/>
    <mergeCell ref="D791:D792"/>
    <mergeCell ref="D793:D794"/>
    <mergeCell ref="C795:C798"/>
    <mergeCell ref="D795:D796"/>
    <mergeCell ref="D797:D798"/>
    <mergeCell ref="A767:A774"/>
    <mergeCell ref="B767:B774"/>
    <mergeCell ref="C767:C770"/>
    <mergeCell ref="D767:D768"/>
    <mergeCell ref="D769:D770"/>
    <mergeCell ref="C771:C774"/>
    <mergeCell ref="D771:D772"/>
    <mergeCell ref="D773:D774"/>
    <mergeCell ref="A775:A782"/>
    <mergeCell ref="B775:B782"/>
    <mergeCell ref="C775:C778"/>
    <mergeCell ref="D775:D776"/>
    <mergeCell ref="D777:D778"/>
    <mergeCell ref="C779:C782"/>
    <mergeCell ref="D779:D780"/>
    <mergeCell ref="D781:D782"/>
    <mergeCell ref="A815:A822"/>
    <mergeCell ref="B815:B822"/>
    <mergeCell ref="C815:C818"/>
    <mergeCell ref="D815:D816"/>
    <mergeCell ref="D817:D818"/>
    <mergeCell ref="C819:C822"/>
    <mergeCell ref="D819:D820"/>
    <mergeCell ref="D821:D822"/>
    <mergeCell ref="A823:A830"/>
    <mergeCell ref="B823:B830"/>
    <mergeCell ref="C823:C826"/>
    <mergeCell ref="D823:D824"/>
    <mergeCell ref="D825:D826"/>
    <mergeCell ref="C827:C830"/>
    <mergeCell ref="D827:D828"/>
    <mergeCell ref="D829:D830"/>
    <mergeCell ref="A799:A806"/>
    <mergeCell ref="B799:B806"/>
    <mergeCell ref="C799:C802"/>
    <mergeCell ref="D799:D800"/>
    <mergeCell ref="D801:D802"/>
    <mergeCell ref="C803:C806"/>
    <mergeCell ref="D803:D804"/>
    <mergeCell ref="D805:D806"/>
    <mergeCell ref="A807:A814"/>
    <mergeCell ref="B807:B814"/>
    <mergeCell ref="C807:C810"/>
    <mergeCell ref="D807:D808"/>
    <mergeCell ref="D809:D810"/>
    <mergeCell ref="C811:C814"/>
    <mergeCell ref="D811:D812"/>
    <mergeCell ref="D813:D814"/>
    <mergeCell ref="A847:A854"/>
    <mergeCell ref="B847:B854"/>
    <mergeCell ref="C847:C850"/>
    <mergeCell ref="D847:D848"/>
    <mergeCell ref="D849:D850"/>
    <mergeCell ref="C851:C854"/>
    <mergeCell ref="D851:D852"/>
    <mergeCell ref="D853:D854"/>
    <mergeCell ref="A855:A862"/>
    <mergeCell ref="B855:B862"/>
    <mergeCell ref="C855:C858"/>
    <mergeCell ref="D855:D856"/>
    <mergeCell ref="D857:D858"/>
    <mergeCell ref="C859:C862"/>
    <mergeCell ref="D859:D860"/>
    <mergeCell ref="D861:D862"/>
    <mergeCell ref="A831:A838"/>
    <mergeCell ref="B831:B838"/>
    <mergeCell ref="C831:C834"/>
    <mergeCell ref="D831:D832"/>
    <mergeCell ref="D833:D834"/>
    <mergeCell ref="C835:C838"/>
    <mergeCell ref="D835:D836"/>
    <mergeCell ref="D837:D838"/>
    <mergeCell ref="A839:A846"/>
    <mergeCell ref="B839:B846"/>
    <mergeCell ref="C839:C842"/>
    <mergeCell ref="D839:D840"/>
    <mergeCell ref="D841:D842"/>
    <mergeCell ref="C843:C846"/>
    <mergeCell ref="D843:D844"/>
    <mergeCell ref="D845:D846"/>
    <mergeCell ref="A879:A886"/>
    <mergeCell ref="B879:B886"/>
    <mergeCell ref="C879:C882"/>
    <mergeCell ref="D879:D880"/>
    <mergeCell ref="D881:D882"/>
    <mergeCell ref="C883:C886"/>
    <mergeCell ref="D883:D884"/>
    <mergeCell ref="D885:D886"/>
    <mergeCell ref="A887:A894"/>
    <mergeCell ref="B887:B894"/>
    <mergeCell ref="C887:C890"/>
    <mergeCell ref="D887:D888"/>
    <mergeCell ref="D889:D890"/>
    <mergeCell ref="C891:C894"/>
    <mergeCell ref="D891:D892"/>
    <mergeCell ref="D893:D894"/>
    <mergeCell ref="A863:A870"/>
    <mergeCell ref="B863:B870"/>
    <mergeCell ref="C863:C866"/>
    <mergeCell ref="D863:D864"/>
    <mergeCell ref="D865:D866"/>
    <mergeCell ref="C867:C870"/>
    <mergeCell ref="D867:D868"/>
    <mergeCell ref="D869:D870"/>
    <mergeCell ref="A871:A878"/>
    <mergeCell ref="B871:B878"/>
    <mergeCell ref="C871:C874"/>
    <mergeCell ref="D871:D872"/>
    <mergeCell ref="D873:D874"/>
    <mergeCell ref="C875:C878"/>
    <mergeCell ref="D875:D876"/>
    <mergeCell ref="D877:D878"/>
    <mergeCell ref="A911:A918"/>
    <mergeCell ref="B911:B918"/>
    <mergeCell ref="C911:C914"/>
    <mergeCell ref="D911:D912"/>
    <mergeCell ref="D913:D914"/>
    <mergeCell ref="C915:C918"/>
    <mergeCell ref="D915:D916"/>
    <mergeCell ref="D917:D918"/>
    <mergeCell ref="A919:A926"/>
    <mergeCell ref="B919:B926"/>
    <mergeCell ref="C919:C922"/>
    <mergeCell ref="D919:D920"/>
    <mergeCell ref="D921:D922"/>
    <mergeCell ref="C923:C926"/>
    <mergeCell ref="D923:D924"/>
    <mergeCell ref="D925:D926"/>
    <mergeCell ref="A895:A902"/>
    <mergeCell ref="B895:B902"/>
    <mergeCell ref="C895:C898"/>
    <mergeCell ref="D895:D896"/>
    <mergeCell ref="D897:D898"/>
    <mergeCell ref="C899:C902"/>
    <mergeCell ref="D899:D900"/>
    <mergeCell ref="D901:D902"/>
    <mergeCell ref="A903:A910"/>
    <mergeCell ref="B903:B910"/>
    <mergeCell ref="C903:C906"/>
    <mergeCell ref="D903:D904"/>
    <mergeCell ref="D905:D906"/>
    <mergeCell ref="C907:C910"/>
    <mergeCell ref="D907:D908"/>
    <mergeCell ref="D909:D910"/>
    <mergeCell ref="A943:A950"/>
    <mergeCell ref="B943:B950"/>
    <mergeCell ref="C943:C946"/>
    <mergeCell ref="D943:D944"/>
    <mergeCell ref="D945:D946"/>
    <mergeCell ref="C947:C950"/>
    <mergeCell ref="D947:D948"/>
    <mergeCell ref="D949:D950"/>
    <mergeCell ref="A951:A958"/>
    <mergeCell ref="B951:B958"/>
    <mergeCell ref="C951:C954"/>
    <mergeCell ref="D951:D952"/>
    <mergeCell ref="D953:D954"/>
    <mergeCell ref="C955:C958"/>
    <mergeCell ref="D955:D956"/>
    <mergeCell ref="D957:D958"/>
    <mergeCell ref="A927:A934"/>
    <mergeCell ref="B927:B934"/>
    <mergeCell ref="C927:C930"/>
    <mergeCell ref="D927:D928"/>
    <mergeCell ref="D929:D930"/>
    <mergeCell ref="C931:C934"/>
    <mergeCell ref="D931:D932"/>
    <mergeCell ref="D933:D934"/>
    <mergeCell ref="A935:A942"/>
    <mergeCell ref="B935:B942"/>
    <mergeCell ref="C935:C938"/>
    <mergeCell ref="D935:D936"/>
    <mergeCell ref="D937:D938"/>
    <mergeCell ref="C939:C942"/>
    <mergeCell ref="D939:D940"/>
    <mergeCell ref="D941:D942"/>
    <mergeCell ref="A975:A982"/>
    <mergeCell ref="B975:B982"/>
    <mergeCell ref="C975:C978"/>
    <mergeCell ref="D975:D976"/>
    <mergeCell ref="D977:D978"/>
    <mergeCell ref="C979:C982"/>
    <mergeCell ref="D979:D980"/>
    <mergeCell ref="D981:D982"/>
    <mergeCell ref="A983:A990"/>
    <mergeCell ref="B983:B990"/>
    <mergeCell ref="C983:C986"/>
    <mergeCell ref="D983:D984"/>
    <mergeCell ref="D985:D986"/>
    <mergeCell ref="C987:C990"/>
    <mergeCell ref="D987:D988"/>
    <mergeCell ref="D989:D990"/>
    <mergeCell ref="A959:A966"/>
    <mergeCell ref="B959:B966"/>
    <mergeCell ref="C959:C962"/>
    <mergeCell ref="D959:D960"/>
    <mergeCell ref="D961:D962"/>
    <mergeCell ref="C963:C966"/>
    <mergeCell ref="D963:D964"/>
    <mergeCell ref="D965:D966"/>
    <mergeCell ref="A967:A974"/>
    <mergeCell ref="B967:B974"/>
    <mergeCell ref="C967:C970"/>
    <mergeCell ref="D967:D968"/>
    <mergeCell ref="D969:D970"/>
    <mergeCell ref="C971:C974"/>
    <mergeCell ref="D971:D972"/>
    <mergeCell ref="D973:D974"/>
    <mergeCell ref="A1007:A1014"/>
    <mergeCell ref="B1007:B1014"/>
    <mergeCell ref="C1007:C1010"/>
    <mergeCell ref="D1007:D1008"/>
    <mergeCell ref="D1009:D1010"/>
    <mergeCell ref="C1011:C1014"/>
    <mergeCell ref="D1011:D1012"/>
    <mergeCell ref="D1013:D1014"/>
    <mergeCell ref="A1015:A1022"/>
    <mergeCell ref="B1015:B1022"/>
    <mergeCell ref="C1015:C1018"/>
    <mergeCell ref="D1015:D1016"/>
    <mergeCell ref="D1017:D1018"/>
    <mergeCell ref="C1019:C1022"/>
    <mergeCell ref="D1019:D1020"/>
    <mergeCell ref="D1021:D1022"/>
    <mergeCell ref="A991:A998"/>
    <mergeCell ref="B991:B998"/>
    <mergeCell ref="C991:C994"/>
    <mergeCell ref="D991:D992"/>
    <mergeCell ref="D993:D994"/>
    <mergeCell ref="C995:C998"/>
    <mergeCell ref="D995:D996"/>
    <mergeCell ref="D997:D998"/>
    <mergeCell ref="A999:A1006"/>
    <mergeCell ref="B999:B1006"/>
    <mergeCell ref="C999:C1002"/>
    <mergeCell ref="D999:D1000"/>
    <mergeCell ref="D1001:D1002"/>
    <mergeCell ref="C1003:C1006"/>
    <mergeCell ref="D1003:D1004"/>
    <mergeCell ref="D1005:D1006"/>
    <mergeCell ref="A1039:A1046"/>
    <mergeCell ref="B1039:B1046"/>
    <mergeCell ref="C1039:C1042"/>
    <mergeCell ref="D1039:D1040"/>
    <mergeCell ref="D1041:D1042"/>
    <mergeCell ref="C1043:C1046"/>
    <mergeCell ref="D1043:D1044"/>
    <mergeCell ref="D1045:D1046"/>
    <mergeCell ref="A1047:A1054"/>
    <mergeCell ref="B1047:B1054"/>
    <mergeCell ref="C1047:C1050"/>
    <mergeCell ref="D1047:D1048"/>
    <mergeCell ref="D1049:D1050"/>
    <mergeCell ref="C1051:C1054"/>
    <mergeCell ref="D1051:D1052"/>
    <mergeCell ref="D1053:D1054"/>
    <mergeCell ref="A1023:A1030"/>
    <mergeCell ref="B1023:B1030"/>
    <mergeCell ref="C1023:C1026"/>
    <mergeCell ref="D1023:D1024"/>
    <mergeCell ref="D1025:D1026"/>
    <mergeCell ref="C1027:C1030"/>
    <mergeCell ref="D1027:D1028"/>
    <mergeCell ref="D1029:D1030"/>
    <mergeCell ref="A1031:A1038"/>
    <mergeCell ref="B1031:B1038"/>
    <mergeCell ref="C1031:C1034"/>
    <mergeCell ref="D1031:D1032"/>
    <mergeCell ref="D1033:D1034"/>
    <mergeCell ref="C1035:C1038"/>
    <mergeCell ref="D1035:D1036"/>
    <mergeCell ref="D1037:D1038"/>
    <mergeCell ref="A1071:A1078"/>
    <mergeCell ref="B1071:B1078"/>
    <mergeCell ref="C1071:C1074"/>
    <mergeCell ref="D1071:D1072"/>
    <mergeCell ref="D1073:D1074"/>
    <mergeCell ref="C1075:C1078"/>
    <mergeCell ref="D1075:D1076"/>
    <mergeCell ref="D1077:D1078"/>
    <mergeCell ref="A1079:A1086"/>
    <mergeCell ref="B1079:B1086"/>
    <mergeCell ref="C1079:C1082"/>
    <mergeCell ref="D1079:D1080"/>
    <mergeCell ref="D1081:D1082"/>
    <mergeCell ref="C1083:C1086"/>
    <mergeCell ref="D1083:D1084"/>
    <mergeCell ref="D1085:D1086"/>
    <mergeCell ref="A1055:A1062"/>
    <mergeCell ref="B1055:B1062"/>
    <mergeCell ref="C1055:C1058"/>
    <mergeCell ref="D1055:D1056"/>
    <mergeCell ref="D1057:D1058"/>
    <mergeCell ref="C1059:C1062"/>
    <mergeCell ref="D1059:D1060"/>
    <mergeCell ref="D1061:D1062"/>
    <mergeCell ref="A1063:A1070"/>
    <mergeCell ref="B1063:B1070"/>
    <mergeCell ref="C1063:C1066"/>
    <mergeCell ref="D1063:D1064"/>
    <mergeCell ref="D1065:D1066"/>
    <mergeCell ref="C1067:C1070"/>
    <mergeCell ref="D1067:D1068"/>
    <mergeCell ref="D1069:D1070"/>
    <mergeCell ref="A1103:A1110"/>
    <mergeCell ref="B1103:B1110"/>
    <mergeCell ref="C1103:C1106"/>
    <mergeCell ref="D1103:D1104"/>
    <mergeCell ref="D1105:D1106"/>
    <mergeCell ref="C1107:C1110"/>
    <mergeCell ref="D1107:D1108"/>
    <mergeCell ref="D1109:D1110"/>
    <mergeCell ref="A1111:A1118"/>
    <mergeCell ref="B1111:B1118"/>
    <mergeCell ref="C1111:C1114"/>
    <mergeCell ref="D1111:D1112"/>
    <mergeCell ref="D1113:D1114"/>
    <mergeCell ref="C1115:C1118"/>
    <mergeCell ref="D1115:D1116"/>
    <mergeCell ref="D1117:D1118"/>
    <mergeCell ref="A1087:A1094"/>
    <mergeCell ref="B1087:B1094"/>
    <mergeCell ref="C1087:C1090"/>
    <mergeCell ref="D1087:D1088"/>
    <mergeCell ref="D1089:D1090"/>
    <mergeCell ref="C1091:C1094"/>
    <mergeCell ref="D1091:D1092"/>
    <mergeCell ref="D1093:D1094"/>
    <mergeCell ref="A1095:A1102"/>
    <mergeCell ref="B1095:B1102"/>
    <mergeCell ref="C1095:C1098"/>
    <mergeCell ref="D1095:D1096"/>
    <mergeCell ref="D1097:D1098"/>
    <mergeCell ref="C1099:C1102"/>
    <mergeCell ref="D1099:D1100"/>
    <mergeCell ref="D1101:D1102"/>
    <mergeCell ref="A1135:A1142"/>
    <mergeCell ref="B1135:B1142"/>
    <mergeCell ref="C1135:C1138"/>
    <mergeCell ref="D1135:D1136"/>
    <mergeCell ref="D1137:D1138"/>
    <mergeCell ref="C1139:C1142"/>
    <mergeCell ref="D1139:D1140"/>
    <mergeCell ref="D1141:D1142"/>
    <mergeCell ref="A1143:A1150"/>
    <mergeCell ref="B1143:B1150"/>
    <mergeCell ref="C1143:C1146"/>
    <mergeCell ref="D1143:D1144"/>
    <mergeCell ref="D1145:D1146"/>
    <mergeCell ref="C1147:C1150"/>
    <mergeCell ref="D1147:D1148"/>
    <mergeCell ref="D1149:D1150"/>
    <mergeCell ref="A1119:A1126"/>
    <mergeCell ref="B1119:B1126"/>
    <mergeCell ref="C1119:C1122"/>
    <mergeCell ref="D1119:D1120"/>
    <mergeCell ref="D1121:D1122"/>
    <mergeCell ref="C1123:C1126"/>
    <mergeCell ref="D1123:D1124"/>
    <mergeCell ref="D1125:D1126"/>
    <mergeCell ref="A1127:A1134"/>
    <mergeCell ref="B1127:B1134"/>
    <mergeCell ref="C1127:C1130"/>
    <mergeCell ref="D1127:D1128"/>
    <mergeCell ref="D1129:D1130"/>
    <mergeCell ref="C1131:C1134"/>
    <mergeCell ref="D1131:D1132"/>
    <mergeCell ref="D1133:D1134"/>
    <mergeCell ref="A1167:A1174"/>
    <mergeCell ref="B1167:B1174"/>
    <mergeCell ref="C1167:C1170"/>
    <mergeCell ref="D1167:D1168"/>
    <mergeCell ref="D1169:D1170"/>
    <mergeCell ref="C1171:C1174"/>
    <mergeCell ref="D1171:D1172"/>
    <mergeCell ref="D1173:D1174"/>
    <mergeCell ref="A1175:A1182"/>
    <mergeCell ref="B1175:B1182"/>
    <mergeCell ref="C1175:C1178"/>
    <mergeCell ref="D1175:D1176"/>
    <mergeCell ref="D1177:D1178"/>
    <mergeCell ref="C1179:C1182"/>
    <mergeCell ref="D1179:D1180"/>
    <mergeCell ref="D1181:D1182"/>
    <mergeCell ref="A1151:A1158"/>
    <mergeCell ref="B1151:B1158"/>
    <mergeCell ref="C1151:C1154"/>
    <mergeCell ref="D1151:D1152"/>
    <mergeCell ref="D1153:D1154"/>
    <mergeCell ref="C1155:C1158"/>
    <mergeCell ref="D1155:D1156"/>
    <mergeCell ref="D1157:D1158"/>
    <mergeCell ref="A1159:A1166"/>
    <mergeCell ref="B1159:B1166"/>
    <mergeCell ref="C1159:C1162"/>
    <mergeCell ref="D1159:D1160"/>
    <mergeCell ref="D1161:D1162"/>
    <mergeCell ref="C1163:C1166"/>
    <mergeCell ref="D1163:D1164"/>
    <mergeCell ref="D1165:D1166"/>
    <mergeCell ref="A1199:A1206"/>
    <mergeCell ref="B1199:B1206"/>
    <mergeCell ref="C1199:C1202"/>
    <mergeCell ref="D1199:D1200"/>
    <mergeCell ref="D1201:D1202"/>
    <mergeCell ref="C1203:C1206"/>
    <mergeCell ref="D1203:D1204"/>
    <mergeCell ref="D1205:D1206"/>
    <mergeCell ref="A1207:A1214"/>
    <mergeCell ref="B1207:B1214"/>
    <mergeCell ref="C1207:C1210"/>
    <mergeCell ref="D1207:D1208"/>
    <mergeCell ref="D1209:D1210"/>
    <mergeCell ref="C1211:C1214"/>
    <mergeCell ref="D1211:D1212"/>
    <mergeCell ref="D1213:D1214"/>
    <mergeCell ref="A1183:A1190"/>
    <mergeCell ref="B1183:B1190"/>
    <mergeCell ref="C1183:C1186"/>
    <mergeCell ref="D1183:D1184"/>
    <mergeCell ref="D1185:D1186"/>
    <mergeCell ref="C1187:C1190"/>
    <mergeCell ref="D1187:D1188"/>
    <mergeCell ref="D1189:D1190"/>
    <mergeCell ref="A1191:A1198"/>
    <mergeCell ref="B1191:B1198"/>
    <mergeCell ref="C1191:C1194"/>
    <mergeCell ref="D1191:D1192"/>
    <mergeCell ref="D1193:D1194"/>
    <mergeCell ref="C1195:C1198"/>
    <mergeCell ref="D1195:D1196"/>
    <mergeCell ref="D1197:D1198"/>
    <mergeCell ref="A1231:A1238"/>
    <mergeCell ref="B1231:B1238"/>
    <mergeCell ref="C1231:C1234"/>
    <mergeCell ref="D1231:D1232"/>
    <mergeCell ref="D1233:D1234"/>
    <mergeCell ref="C1235:C1238"/>
    <mergeCell ref="D1235:D1236"/>
    <mergeCell ref="D1237:D1238"/>
    <mergeCell ref="A1239:A1246"/>
    <mergeCell ref="B1239:B1246"/>
    <mergeCell ref="C1239:C1242"/>
    <mergeCell ref="D1239:D1240"/>
    <mergeCell ref="D1241:D1242"/>
    <mergeCell ref="C1243:C1246"/>
    <mergeCell ref="D1243:D1244"/>
    <mergeCell ref="D1245:D1246"/>
    <mergeCell ref="A1215:A1222"/>
    <mergeCell ref="B1215:B1222"/>
    <mergeCell ref="C1215:C1218"/>
    <mergeCell ref="D1215:D1216"/>
    <mergeCell ref="D1217:D1218"/>
    <mergeCell ref="C1219:C1222"/>
    <mergeCell ref="D1219:D1220"/>
    <mergeCell ref="D1221:D1222"/>
    <mergeCell ref="A1223:A1230"/>
    <mergeCell ref="B1223:B1230"/>
    <mergeCell ref="C1223:C1226"/>
    <mergeCell ref="D1223:D1224"/>
    <mergeCell ref="D1225:D1226"/>
    <mergeCell ref="C1227:C1230"/>
    <mergeCell ref="D1227:D1228"/>
    <mergeCell ref="D1229:D1230"/>
    <mergeCell ref="A1263:A1270"/>
    <mergeCell ref="B1263:B1270"/>
    <mergeCell ref="C1263:C1266"/>
    <mergeCell ref="D1263:D1264"/>
    <mergeCell ref="D1265:D1266"/>
    <mergeCell ref="C1267:C1270"/>
    <mergeCell ref="D1267:D1268"/>
    <mergeCell ref="D1269:D1270"/>
    <mergeCell ref="A1271:A1278"/>
    <mergeCell ref="B1271:B1278"/>
    <mergeCell ref="C1271:C1274"/>
    <mergeCell ref="D1271:D1272"/>
    <mergeCell ref="D1273:D1274"/>
    <mergeCell ref="C1275:C1278"/>
    <mergeCell ref="D1275:D1276"/>
    <mergeCell ref="D1277:D1278"/>
    <mergeCell ref="A1247:A1254"/>
    <mergeCell ref="B1247:B1254"/>
    <mergeCell ref="C1247:C1250"/>
    <mergeCell ref="D1247:D1248"/>
    <mergeCell ref="D1249:D1250"/>
    <mergeCell ref="C1251:C1254"/>
    <mergeCell ref="D1251:D1252"/>
    <mergeCell ref="D1253:D1254"/>
    <mergeCell ref="A1255:A1262"/>
    <mergeCell ref="B1255:B1262"/>
    <mergeCell ref="C1255:C1258"/>
    <mergeCell ref="D1255:D1256"/>
    <mergeCell ref="D1257:D1258"/>
    <mergeCell ref="C1259:C1262"/>
    <mergeCell ref="D1259:D1260"/>
    <mergeCell ref="D1261:D1262"/>
    <mergeCell ref="A1295:A1302"/>
    <mergeCell ref="B1295:B1302"/>
    <mergeCell ref="C1295:C1298"/>
    <mergeCell ref="D1295:D1296"/>
    <mergeCell ref="D1297:D1298"/>
    <mergeCell ref="C1299:C1302"/>
    <mergeCell ref="D1299:D1300"/>
    <mergeCell ref="D1301:D1302"/>
    <mergeCell ref="A1303:A1310"/>
    <mergeCell ref="B1303:B1310"/>
    <mergeCell ref="C1303:C1306"/>
    <mergeCell ref="D1303:D1304"/>
    <mergeCell ref="D1305:D1306"/>
    <mergeCell ref="C1307:C1310"/>
    <mergeCell ref="D1307:D1308"/>
    <mergeCell ref="D1309:D1310"/>
    <mergeCell ref="A1279:A1286"/>
    <mergeCell ref="B1279:B1286"/>
    <mergeCell ref="C1279:C1282"/>
    <mergeCell ref="D1279:D1280"/>
    <mergeCell ref="D1281:D1282"/>
    <mergeCell ref="C1283:C1286"/>
    <mergeCell ref="D1283:D1284"/>
    <mergeCell ref="D1285:D1286"/>
    <mergeCell ref="A1287:A1294"/>
    <mergeCell ref="B1287:B1294"/>
    <mergeCell ref="C1287:C1290"/>
    <mergeCell ref="D1287:D1288"/>
    <mergeCell ref="D1289:D1290"/>
    <mergeCell ref="C1291:C1294"/>
    <mergeCell ref="D1291:D1292"/>
    <mergeCell ref="D1293:D1294"/>
    <mergeCell ref="A1327:A1334"/>
    <mergeCell ref="B1327:B1334"/>
    <mergeCell ref="C1327:C1330"/>
    <mergeCell ref="D1327:D1328"/>
    <mergeCell ref="D1329:D1330"/>
    <mergeCell ref="C1331:C1334"/>
    <mergeCell ref="D1331:D1332"/>
    <mergeCell ref="D1333:D1334"/>
    <mergeCell ref="A1335:A1342"/>
    <mergeCell ref="B1335:B1342"/>
    <mergeCell ref="C1335:C1338"/>
    <mergeCell ref="D1335:D1336"/>
    <mergeCell ref="D1337:D1338"/>
    <mergeCell ref="C1339:C1342"/>
    <mergeCell ref="D1339:D1340"/>
    <mergeCell ref="D1341:D1342"/>
    <mergeCell ref="A1311:A1318"/>
    <mergeCell ref="B1311:B1318"/>
    <mergeCell ref="C1311:C1314"/>
    <mergeCell ref="D1311:D1312"/>
    <mergeCell ref="D1313:D1314"/>
    <mergeCell ref="C1315:C1318"/>
    <mergeCell ref="D1315:D1316"/>
    <mergeCell ref="D1317:D1318"/>
    <mergeCell ref="A1319:A1326"/>
    <mergeCell ref="B1319:B1326"/>
    <mergeCell ref="C1319:C1322"/>
    <mergeCell ref="D1319:D1320"/>
    <mergeCell ref="D1321:D1322"/>
    <mergeCell ref="C1323:C1326"/>
    <mergeCell ref="D1323:D1324"/>
    <mergeCell ref="D1325:D1326"/>
    <mergeCell ref="A1359:A1366"/>
    <mergeCell ref="B1359:B1366"/>
    <mergeCell ref="C1359:C1362"/>
    <mergeCell ref="D1359:D1360"/>
    <mergeCell ref="D1361:D1362"/>
    <mergeCell ref="C1363:C1366"/>
    <mergeCell ref="D1363:D1364"/>
    <mergeCell ref="D1365:D1366"/>
    <mergeCell ref="A1367:A1374"/>
    <mergeCell ref="B1367:B1374"/>
    <mergeCell ref="C1367:C1370"/>
    <mergeCell ref="D1367:D1368"/>
    <mergeCell ref="D1369:D1370"/>
    <mergeCell ref="C1371:C1374"/>
    <mergeCell ref="D1371:D1372"/>
    <mergeCell ref="D1373:D1374"/>
    <mergeCell ref="A1343:A1350"/>
    <mergeCell ref="B1343:B1350"/>
    <mergeCell ref="C1343:C1346"/>
    <mergeCell ref="D1343:D1344"/>
    <mergeCell ref="D1345:D1346"/>
    <mergeCell ref="C1347:C1350"/>
    <mergeCell ref="D1347:D1348"/>
    <mergeCell ref="D1349:D1350"/>
    <mergeCell ref="A1351:A1358"/>
    <mergeCell ref="B1351:B1358"/>
    <mergeCell ref="C1351:C1354"/>
    <mergeCell ref="D1351:D1352"/>
    <mergeCell ref="D1353:D1354"/>
    <mergeCell ref="C1355:C1358"/>
    <mergeCell ref="D1355:D1356"/>
    <mergeCell ref="D1357:D1358"/>
    <mergeCell ref="A1391:A1398"/>
    <mergeCell ref="B1391:B1398"/>
    <mergeCell ref="C1391:C1394"/>
    <mergeCell ref="D1391:D1392"/>
    <mergeCell ref="D1393:D1394"/>
    <mergeCell ref="C1395:C1398"/>
    <mergeCell ref="D1395:D1396"/>
    <mergeCell ref="D1397:D1398"/>
    <mergeCell ref="A1399:A1406"/>
    <mergeCell ref="B1399:B1406"/>
    <mergeCell ref="C1399:C1402"/>
    <mergeCell ref="D1399:D1400"/>
    <mergeCell ref="D1401:D1402"/>
    <mergeCell ref="C1403:C1406"/>
    <mergeCell ref="D1403:D1404"/>
    <mergeCell ref="D1405:D1406"/>
    <mergeCell ref="A1375:A1382"/>
    <mergeCell ref="B1375:B1382"/>
    <mergeCell ref="C1375:C1378"/>
    <mergeCell ref="D1375:D1376"/>
    <mergeCell ref="D1377:D1378"/>
    <mergeCell ref="C1379:C1382"/>
    <mergeCell ref="D1379:D1380"/>
    <mergeCell ref="D1381:D1382"/>
    <mergeCell ref="A1383:A1390"/>
    <mergeCell ref="B1383:B1390"/>
    <mergeCell ref="C1383:C1386"/>
    <mergeCell ref="D1383:D1384"/>
    <mergeCell ref="D1385:D1386"/>
    <mergeCell ref="C1387:C1390"/>
    <mergeCell ref="D1387:D1388"/>
    <mergeCell ref="D1389:D1390"/>
    <mergeCell ref="A1423:A1430"/>
    <mergeCell ref="B1423:B1430"/>
    <mergeCell ref="C1423:C1426"/>
    <mergeCell ref="D1423:D1424"/>
    <mergeCell ref="D1425:D1426"/>
    <mergeCell ref="C1427:C1430"/>
    <mergeCell ref="D1427:D1428"/>
    <mergeCell ref="D1429:D1430"/>
    <mergeCell ref="A1431:A1438"/>
    <mergeCell ref="B1431:B1438"/>
    <mergeCell ref="C1431:C1434"/>
    <mergeCell ref="D1431:D1432"/>
    <mergeCell ref="D1433:D1434"/>
    <mergeCell ref="C1435:C1438"/>
    <mergeCell ref="D1435:D1436"/>
    <mergeCell ref="D1437:D1438"/>
    <mergeCell ref="A1407:A1414"/>
    <mergeCell ref="B1407:B1414"/>
    <mergeCell ref="C1407:C1410"/>
    <mergeCell ref="D1407:D1408"/>
    <mergeCell ref="D1409:D1410"/>
    <mergeCell ref="C1411:C1414"/>
    <mergeCell ref="D1411:D1412"/>
    <mergeCell ref="D1413:D1414"/>
    <mergeCell ref="A1415:A1422"/>
    <mergeCell ref="B1415:B1422"/>
    <mergeCell ref="C1415:C1418"/>
    <mergeCell ref="D1415:D1416"/>
    <mergeCell ref="D1417:D1418"/>
    <mergeCell ref="C1419:C1422"/>
    <mergeCell ref="D1419:D1420"/>
    <mergeCell ref="D1421:D1422"/>
    <mergeCell ref="A1455:A1462"/>
    <mergeCell ref="B1455:B1462"/>
    <mergeCell ref="C1455:C1458"/>
    <mergeCell ref="D1455:D1456"/>
    <mergeCell ref="D1457:D1458"/>
    <mergeCell ref="C1459:C1462"/>
    <mergeCell ref="D1459:D1460"/>
    <mergeCell ref="D1461:D1462"/>
    <mergeCell ref="A1463:A1470"/>
    <mergeCell ref="B1463:B1470"/>
    <mergeCell ref="C1463:C1466"/>
    <mergeCell ref="D1463:D1464"/>
    <mergeCell ref="D1465:D1466"/>
    <mergeCell ref="C1467:C1470"/>
    <mergeCell ref="D1467:D1468"/>
    <mergeCell ref="D1469:D1470"/>
    <mergeCell ref="A1439:A1446"/>
    <mergeCell ref="B1439:B1446"/>
    <mergeCell ref="C1439:C1442"/>
    <mergeCell ref="D1439:D1440"/>
    <mergeCell ref="D1441:D1442"/>
    <mergeCell ref="C1443:C1446"/>
    <mergeCell ref="D1443:D1444"/>
    <mergeCell ref="D1445:D1446"/>
    <mergeCell ref="A1447:A1454"/>
    <mergeCell ref="B1447:B1454"/>
    <mergeCell ref="C1447:C1450"/>
    <mergeCell ref="D1447:D1448"/>
    <mergeCell ref="D1449:D1450"/>
    <mergeCell ref="C1451:C1454"/>
    <mergeCell ref="D1451:D1452"/>
    <mergeCell ref="D1453:D1454"/>
    <mergeCell ref="A1487:A1494"/>
    <mergeCell ref="B1487:B1494"/>
    <mergeCell ref="C1487:C1490"/>
    <mergeCell ref="D1487:D1488"/>
    <mergeCell ref="D1489:D1490"/>
    <mergeCell ref="C1491:C1494"/>
    <mergeCell ref="D1491:D1492"/>
    <mergeCell ref="D1493:D1494"/>
    <mergeCell ref="A1495:A1502"/>
    <mergeCell ref="B1495:B1502"/>
    <mergeCell ref="C1495:C1498"/>
    <mergeCell ref="D1495:D1496"/>
    <mergeCell ref="D1497:D1498"/>
    <mergeCell ref="C1499:C1502"/>
    <mergeCell ref="D1499:D1500"/>
    <mergeCell ref="D1501:D1502"/>
    <mergeCell ref="A1471:A1478"/>
    <mergeCell ref="B1471:B1478"/>
    <mergeCell ref="C1471:C1474"/>
    <mergeCell ref="D1471:D1472"/>
    <mergeCell ref="D1473:D1474"/>
    <mergeCell ref="C1475:C1478"/>
    <mergeCell ref="D1475:D1476"/>
    <mergeCell ref="D1477:D1478"/>
    <mergeCell ref="A1479:A1486"/>
    <mergeCell ref="B1479:B1486"/>
    <mergeCell ref="C1479:C1482"/>
    <mergeCell ref="D1479:D1480"/>
    <mergeCell ref="D1481:D1482"/>
    <mergeCell ref="C1483:C1486"/>
    <mergeCell ref="D1483:D1484"/>
    <mergeCell ref="D1485:D1486"/>
  </mergeCells>
  <phoneticPr fontId="0" type="noConversion"/>
  <conditionalFormatting sqref="A39 A47 A55 A63 A71 A79 A87 A95 A103 A111 A119 A127 A135 A143 A151 A159 A167 A175 A183 A191 A199 A207 A215 A223 A231 A239 A247 A255 A263 A271 A279 A287 A295 A303 A311 A319 A327 A335 A343 A351 A359 A367 A375 A383 A391 A399 A407 A415 A423 A431 A439 A447 A455 A463 A471 A479 A487 A495 A503 A511 A519 A527 A535 A543 A551 A559 A567 A575 A583 A591 A599 A607 A615 A623 A631 A639 A647 A655 A663">
    <cfRule type="expression" dxfId="273" priority="335">
      <formula>AND(A39="",SUM(F39:Q46)&gt;0)</formula>
    </cfRule>
  </conditionalFormatting>
  <conditionalFormatting sqref="D28">
    <cfRule type="expression" dxfId="272" priority="1269" stopIfTrue="1">
      <formula>AND(SUM($F$11:$Q$25)=0,$D$28="")</formula>
    </cfRule>
  </conditionalFormatting>
  <conditionalFormatting sqref="A671">
    <cfRule type="expression" dxfId="271" priority="104">
      <formula>AND(A671="",SUM(F671:Q678)&gt;0)</formula>
    </cfRule>
  </conditionalFormatting>
  <conditionalFormatting sqref="A679">
    <cfRule type="expression" dxfId="270" priority="103">
      <formula>AND(A679="",SUM(F679:Q686)&gt;0)</formula>
    </cfRule>
  </conditionalFormatting>
  <conditionalFormatting sqref="A687">
    <cfRule type="expression" dxfId="269" priority="102">
      <formula>AND(A687="",SUM(F687:Q694)&gt;0)</formula>
    </cfRule>
  </conditionalFormatting>
  <conditionalFormatting sqref="A695">
    <cfRule type="expression" dxfId="268" priority="101">
      <formula>AND(A695="",SUM(F695:Q702)&gt;0)</formula>
    </cfRule>
  </conditionalFormatting>
  <conditionalFormatting sqref="A703">
    <cfRule type="expression" dxfId="267" priority="100">
      <formula>AND(A703="",SUM(F703:Q710)&gt;0)</formula>
    </cfRule>
  </conditionalFormatting>
  <conditionalFormatting sqref="A711">
    <cfRule type="expression" dxfId="266" priority="99">
      <formula>AND(A711="",SUM(F711:Q718)&gt;0)</formula>
    </cfRule>
  </conditionalFormatting>
  <conditionalFormatting sqref="A719">
    <cfRule type="expression" dxfId="265" priority="98">
      <formula>AND(A719="",SUM(F719:Q726)&gt;0)</formula>
    </cfRule>
  </conditionalFormatting>
  <conditionalFormatting sqref="A727">
    <cfRule type="expression" dxfId="264" priority="97">
      <formula>AND(A727="",SUM(F727:Q734)&gt;0)</formula>
    </cfRule>
  </conditionalFormatting>
  <conditionalFormatting sqref="A735">
    <cfRule type="expression" dxfId="263" priority="96">
      <formula>AND(A735="",SUM(F735:Q742)&gt;0)</formula>
    </cfRule>
  </conditionalFormatting>
  <conditionalFormatting sqref="A743">
    <cfRule type="expression" dxfId="262" priority="95">
      <formula>AND(A743="",SUM(F743:Q750)&gt;0)</formula>
    </cfRule>
  </conditionalFormatting>
  <conditionalFormatting sqref="A751">
    <cfRule type="expression" dxfId="261" priority="94">
      <formula>AND(A751="",SUM(F751:Q758)&gt;0)</formula>
    </cfRule>
  </conditionalFormatting>
  <conditionalFormatting sqref="A759">
    <cfRule type="expression" dxfId="260" priority="93">
      <formula>AND(A759="",SUM(F759:Q766)&gt;0)</formula>
    </cfRule>
  </conditionalFormatting>
  <conditionalFormatting sqref="A767">
    <cfRule type="expression" dxfId="259" priority="92">
      <formula>AND(A767="",SUM(F767:Q774)&gt;0)</formula>
    </cfRule>
  </conditionalFormatting>
  <conditionalFormatting sqref="A775">
    <cfRule type="expression" dxfId="258" priority="91">
      <formula>AND(A775="",SUM(F775:Q782)&gt;0)</formula>
    </cfRule>
  </conditionalFormatting>
  <conditionalFormatting sqref="A783">
    <cfRule type="expression" dxfId="257" priority="90">
      <formula>AND(A783="",SUM(F783:Q790)&gt;0)</formula>
    </cfRule>
  </conditionalFormatting>
  <conditionalFormatting sqref="A791">
    <cfRule type="expression" dxfId="256" priority="89">
      <formula>AND(A791="",SUM(F791:Q798)&gt;0)</formula>
    </cfRule>
  </conditionalFormatting>
  <conditionalFormatting sqref="A799">
    <cfRule type="expression" dxfId="255" priority="88">
      <formula>AND(A799="",SUM(F799:Q806)&gt;0)</formula>
    </cfRule>
  </conditionalFormatting>
  <conditionalFormatting sqref="A807">
    <cfRule type="expression" dxfId="254" priority="87">
      <formula>AND(A807="",SUM(F807:Q814)&gt;0)</formula>
    </cfRule>
  </conditionalFormatting>
  <conditionalFormatting sqref="A815">
    <cfRule type="expression" dxfId="253" priority="86">
      <formula>AND(A815="",SUM(F815:Q822)&gt;0)</formula>
    </cfRule>
  </conditionalFormatting>
  <conditionalFormatting sqref="A823">
    <cfRule type="expression" dxfId="252" priority="85">
      <formula>AND(A823="",SUM(F823:Q830)&gt;0)</formula>
    </cfRule>
  </conditionalFormatting>
  <conditionalFormatting sqref="A831">
    <cfRule type="expression" dxfId="251" priority="84">
      <formula>AND(A831="",SUM(F831:Q838)&gt;0)</formula>
    </cfRule>
  </conditionalFormatting>
  <conditionalFormatting sqref="A839">
    <cfRule type="expression" dxfId="250" priority="83">
      <formula>AND(A839="",SUM(F839:Q846)&gt;0)</formula>
    </cfRule>
  </conditionalFormatting>
  <conditionalFormatting sqref="A847">
    <cfRule type="expression" dxfId="249" priority="82">
      <formula>AND(A847="",SUM(F847:Q854)&gt;0)</formula>
    </cfRule>
  </conditionalFormatting>
  <conditionalFormatting sqref="A855">
    <cfRule type="expression" dxfId="248" priority="81">
      <formula>AND(A855="",SUM(F855:Q862)&gt;0)</formula>
    </cfRule>
  </conditionalFormatting>
  <conditionalFormatting sqref="A863">
    <cfRule type="expression" dxfId="247" priority="80">
      <formula>AND(A863="",SUM(F863:Q870)&gt;0)</formula>
    </cfRule>
  </conditionalFormatting>
  <conditionalFormatting sqref="A871">
    <cfRule type="expression" dxfId="246" priority="79">
      <formula>AND(A871="",SUM(F871:Q878)&gt;0)</formula>
    </cfRule>
  </conditionalFormatting>
  <conditionalFormatting sqref="A879">
    <cfRule type="expression" dxfId="245" priority="78">
      <formula>AND(A879="",SUM(F879:Q886)&gt;0)</formula>
    </cfRule>
  </conditionalFormatting>
  <conditionalFormatting sqref="A887">
    <cfRule type="expression" dxfId="244" priority="77">
      <formula>AND(A887="",SUM(F887:Q894)&gt;0)</formula>
    </cfRule>
  </conditionalFormatting>
  <conditionalFormatting sqref="A895">
    <cfRule type="expression" dxfId="243" priority="76">
      <formula>AND(A895="",SUM(F895:Q902)&gt;0)</formula>
    </cfRule>
  </conditionalFormatting>
  <conditionalFormatting sqref="A903">
    <cfRule type="expression" dxfId="242" priority="75">
      <formula>AND(A903="",SUM(F903:Q910)&gt;0)</formula>
    </cfRule>
  </conditionalFormatting>
  <conditionalFormatting sqref="A911">
    <cfRule type="expression" dxfId="241" priority="74">
      <formula>AND(A911="",SUM(F911:Q918)&gt;0)</formula>
    </cfRule>
  </conditionalFormatting>
  <conditionalFormatting sqref="A919">
    <cfRule type="expression" dxfId="240" priority="73">
      <formula>AND(A919="",SUM(F919:Q926)&gt;0)</formula>
    </cfRule>
  </conditionalFormatting>
  <conditionalFormatting sqref="A927">
    <cfRule type="expression" dxfId="239" priority="72">
      <formula>AND(A927="",SUM(F927:Q934)&gt;0)</formula>
    </cfRule>
  </conditionalFormatting>
  <conditionalFormatting sqref="A935">
    <cfRule type="expression" dxfId="238" priority="71">
      <formula>AND(A935="",SUM(F935:Q942)&gt;0)</formula>
    </cfRule>
  </conditionalFormatting>
  <conditionalFormatting sqref="A943">
    <cfRule type="expression" dxfId="237" priority="70">
      <formula>AND(A943="",SUM(F943:Q950)&gt;0)</formula>
    </cfRule>
  </conditionalFormatting>
  <conditionalFormatting sqref="A951">
    <cfRule type="expression" dxfId="236" priority="69">
      <formula>AND(A951="",SUM(F951:Q958)&gt;0)</formula>
    </cfRule>
  </conditionalFormatting>
  <conditionalFormatting sqref="A959">
    <cfRule type="expression" dxfId="235" priority="68">
      <formula>AND(A959="",SUM(F959:Q966)&gt;0)</formula>
    </cfRule>
  </conditionalFormatting>
  <conditionalFormatting sqref="A967">
    <cfRule type="expression" dxfId="234" priority="67">
      <formula>AND(A967="",SUM(F967:Q974)&gt;0)</formula>
    </cfRule>
  </conditionalFormatting>
  <conditionalFormatting sqref="A975">
    <cfRule type="expression" dxfId="233" priority="66">
      <formula>AND(A975="",SUM(F975:Q982)&gt;0)</formula>
    </cfRule>
  </conditionalFormatting>
  <conditionalFormatting sqref="A983">
    <cfRule type="expression" dxfId="232" priority="65">
      <formula>AND(A983="",SUM(F983:Q990)&gt;0)</formula>
    </cfRule>
  </conditionalFormatting>
  <conditionalFormatting sqref="A991">
    <cfRule type="expression" dxfId="231" priority="64">
      <formula>AND(A991="",SUM(F991:Q998)&gt;0)</formula>
    </cfRule>
  </conditionalFormatting>
  <conditionalFormatting sqref="A999">
    <cfRule type="expression" dxfId="230" priority="63">
      <formula>AND(A999="",SUM(F999:Q1006)&gt;0)</formula>
    </cfRule>
  </conditionalFormatting>
  <conditionalFormatting sqref="A1007">
    <cfRule type="expression" dxfId="229" priority="62">
      <formula>AND(A1007="",SUM(F1007:Q1014)&gt;0)</formula>
    </cfRule>
  </conditionalFormatting>
  <conditionalFormatting sqref="A1015">
    <cfRule type="expression" dxfId="228" priority="61">
      <formula>AND(A1015="",SUM(F1015:Q1022)&gt;0)</formula>
    </cfRule>
  </conditionalFormatting>
  <conditionalFormatting sqref="A1023">
    <cfRule type="expression" dxfId="227" priority="60">
      <formula>AND(A1023="",SUM(F1023:Q1030)&gt;0)</formula>
    </cfRule>
  </conditionalFormatting>
  <conditionalFormatting sqref="A1031">
    <cfRule type="expression" dxfId="226" priority="59">
      <formula>AND(A1031="",SUM(F1031:Q1038)&gt;0)</formula>
    </cfRule>
  </conditionalFormatting>
  <conditionalFormatting sqref="A1039">
    <cfRule type="expression" dxfId="225" priority="58">
      <formula>AND(A1039="",SUM(F1039:Q1046)&gt;0)</formula>
    </cfRule>
  </conditionalFormatting>
  <conditionalFormatting sqref="A1047">
    <cfRule type="expression" dxfId="224" priority="57">
      <formula>AND(A1047="",SUM(F1047:Q1054)&gt;0)</formula>
    </cfRule>
  </conditionalFormatting>
  <conditionalFormatting sqref="A1055">
    <cfRule type="expression" dxfId="223" priority="56">
      <formula>AND(A1055="",SUM(F1055:Q1062)&gt;0)</formula>
    </cfRule>
  </conditionalFormatting>
  <conditionalFormatting sqref="A1063">
    <cfRule type="expression" dxfId="222" priority="55">
      <formula>AND(A1063="",SUM(F1063:Q1070)&gt;0)</formula>
    </cfRule>
  </conditionalFormatting>
  <conditionalFormatting sqref="A1071">
    <cfRule type="expression" dxfId="221" priority="54">
      <formula>AND(A1071="",SUM(F1071:Q1078)&gt;0)</formula>
    </cfRule>
  </conditionalFormatting>
  <conditionalFormatting sqref="A1079">
    <cfRule type="expression" dxfId="220" priority="53">
      <formula>AND(A1079="",SUM(F1079:Q1086)&gt;0)</formula>
    </cfRule>
  </conditionalFormatting>
  <conditionalFormatting sqref="A1087">
    <cfRule type="expression" dxfId="219" priority="52">
      <formula>AND(A1087="",SUM(F1087:Q1094)&gt;0)</formula>
    </cfRule>
  </conditionalFormatting>
  <conditionalFormatting sqref="A1095">
    <cfRule type="expression" dxfId="218" priority="51">
      <formula>AND(A1095="",SUM(F1095:Q1102)&gt;0)</formula>
    </cfRule>
  </conditionalFormatting>
  <conditionalFormatting sqref="A1103">
    <cfRule type="expression" dxfId="217" priority="50">
      <formula>AND(A1103="",SUM(F1103:Q1110)&gt;0)</formula>
    </cfRule>
  </conditionalFormatting>
  <conditionalFormatting sqref="A1111">
    <cfRule type="expression" dxfId="216" priority="49">
      <formula>AND(A1111="",SUM(F1111:Q1118)&gt;0)</formula>
    </cfRule>
  </conditionalFormatting>
  <conditionalFormatting sqref="A1119">
    <cfRule type="expression" dxfId="215" priority="48">
      <formula>AND(A1119="",SUM(F1119:Q1126)&gt;0)</formula>
    </cfRule>
  </conditionalFormatting>
  <conditionalFormatting sqref="A1127">
    <cfRule type="expression" dxfId="214" priority="47">
      <formula>AND(A1127="",SUM(F1127:Q1134)&gt;0)</formula>
    </cfRule>
  </conditionalFormatting>
  <conditionalFormatting sqref="A1135">
    <cfRule type="expression" dxfId="213" priority="46">
      <formula>AND(A1135="",SUM(F1135:Q1142)&gt;0)</formula>
    </cfRule>
  </conditionalFormatting>
  <conditionalFormatting sqref="A1143">
    <cfRule type="expression" dxfId="212" priority="45">
      <formula>AND(A1143="",SUM(F1143:Q1150)&gt;0)</formula>
    </cfRule>
  </conditionalFormatting>
  <conditionalFormatting sqref="A1151">
    <cfRule type="expression" dxfId="211" priority="44">
      <formula>AND(A1151="",SUM(F1151:Q1158)&gt;0)</formula>
    </cfRule>
  </conditionalFormatting>
  <conditionalFormatting sqref="A1159">
    <cfRule type="expression" dxfId="210" priority="43">
      <formula>AND(A1159="",SUM(F1159:Q1166)&gt;0)</formula>
    </cfRule>
  </conditionalFormatting>
  <conditionalFormatting sqref="A1167">
    <cfRule type="expression" dxfId="209" priority="42">
      <formula>AND(A1167="",SUM(F1167:Q1174)&gt;0)</formula>
    </cfRule>
  </conditionalFormatting>
  <conditionalFormatting sqref="A1175">
    <cfRule type="expression" dxfId="208" priority="41">
      <formula>AND(A1175="",SUM(F1175:Q1182)&gt;0)</formula>
    </cfRule>
  </conditionalFormatting>
  <conditionalFormatting sqref="A1183">
    <cfRule type="expression" dxfId="207" priority="40">
      <formula>AND(A1183="",SUM(F1183:Q1190)&gt;0)</formula>
    </cfRule>
  </conditionalFormatting>
  <conditionalFormatting sqref="A1191">
    <cfRule type="expression" dxfId="206" priority="39">
      <formula>AND(A1191="",SUM(F1191:Q1198)&gt;0)</formula>
    </cfRule>
  </conditionalFormatting>
  <conditionalFormatting sqref="A1199">
    <cfRule type="expression" dxfId="205" priority="38">
      <formula>AND(A1199="",SUM(F1199:Q1206)&gt;0)</formula>
    </cfRule>
  </conditionalFormatting>
  <conditionalFormatting sqref="A1207">
    <cfRule type="expression" dxfId="204" priority="37">
      <formula>AND(A1207="",SUM(F1207:Q1214)&gt;0)</formula>
    </cfRule>
  </conditionalFormatting>
  <conditionalFormatting sqref="A1215">
    <cfRule type="expression" dxfId="203" priority="36">
      <formula>AND(A1215="",SUM(F1215:Q1222)&gt;0)</formula>
    </cfRule>
  </conditionalFormatting>
  <conditionalFormatting sqref="A1223">
    <cfRule type="expression" dxfId="202" priority="35">
      <formula>AND(A1223="",SUM(F1223:Q1230)&gt;0)</formula>
    </cfRule>
  </conditionalFormatting>
  <conditionalFormatting sqref="A1231">
    <cfRule type="expression" dxfId="201" priority="34">
      <formula>AND(A1231="",SUM(F1231:Q1238)&gt;0)</formula>
    </cfRule>
  </conditionalFormatting>
  <conditionalFormatting sqref="A1239">
    <cfRule type="expression" dxfId="200" priority="33">
      <formula>AND(A1239="",SUM(F1239:Q1246)&gt;0)</formula>
    </cfRule>
  </conditionalFormatting>
  <conditionalFormatting sqref="A1247">
    <cfRule type="expression" dxfId="199" priority="32">
      <formula>AND(A1247="",SUM(F1247:Q1254)&gt;0)</formula>
    </cfRule>
  </conditionalFormatting>
  <conditionalFormatting sqref="A1255">
    <cfRule type="expression" dxfId="198" priority="31">
      <formula>AND(A1255="",SUM(F1255:Q1262)&gt;0)</formula>
    </cfRule>
  </conditionalFormatting>
  <conditionalFormatting sqref="A1263">
    <cfRule type="expression" dxfId="197" priority="30">
      <formula>AND(A1263="",SUM(F1263:Q1270)&gt;0)</formula>
    </cfRule>
  </conditionalFormatting>
  <conditionalFormatting sqref="A1271">
    <cfRule type="expression" dxfId="196" priority="29">
      <formula>AND(A1271="",SUM(F1271:Q1278)&gt;0)</formula>
    </cfRule>
  </conditionalFormatting>
  <conditionalFormatting sqref="A1279">
    <cfRule type="expression" dxfId="195" priority="28">
      <formula>AND(A1279="",SUM(F1279:Q1286)&gt;0)</formula>
    </cfRule>
  </conditionalFormatting>
  <conditionalFormatting sqref="A1287">
    <cfRule type="expression" dxfId="194" priority="27">
      <formula>AND(A1287="",SUM(F1287:Q1294)&gt;0)</formula>
    </cfRule>
  </conditionalFormatting>
  <conditionalFormatting sqref="A1295">
    <cfRule type="expression" dxfId="193" priority="26">
      <formula>AND(A1295="",SUM(F1295:Q1302)&gt;0)</formula>
    </cfRule>
  </conditionalFormatting>
  <conditionalFormatting sqref="A1303">
    <cfRule type="expression" dxfId="192" priority="25">
      <formula>AND(A1303="",SUM(F1303:Q1310)&gt;0)</formula>
    </cfRule>
  </conditionalFormatting>
  <conditionalFormatting sqref="A1311">
    <cfRule type="expression" dxfId="191" priority="24">
      <formula>AND(A1311="",SUM(F1311:Q1318)&gt;0)</formula>
    </cfRule>
  </conditionalFormatting>
  <conditionalFormatting sqref="A1319">
    <cfRule type="expression" dxfId="190" priority="23">
      <formula>AND(A1319="",SUM(F1319:Q1326)&gt;0)</formula>
    </cfRule>
  </conditionalFormatting>
  <conditionalFormatting sqref="A1327">
    <cfRule type="expression" dxfId="189" priority="22">
      <formula>AND(A1327="",SUM(F1327:Q1334)&gt;0)</formula>
    </cfRule>
  </conditionalFormatting>
  <conditionalFormatting sqref="A1335">
    <cfRule type="expression" dxfId="188" priority="21">
      <formula>AND(A1335="",SUM(F1335:Q1342)&gt;0)</formula>
    </cfRule>
  </conditionalFormatting>
  <conditionalFormatting sqref="A1343">
    <cfRule type="expression" dxfId="187" priority="20">
      <formula>AND(A1343="",SUM(F1343:Q1350)&gt;0)</formula>
    </cfRule>
  </conditionalFormatting>
  <conditionalFormatting sqref="A1351">
    <cfRule type="expression" dxfId="186" priority="19">
      <formula>AND(A1351="",SUM(F1351:Q1358)&gt;0)</formula>
    </cfRule>
  </conditionalFormatting>
  <conditionalFormatting sqref="A1359">
    <cfRule type="expression" dxfId="185" priority="18">
      <formula>AND(A1359="",SUM(F1359:Q1366)&gt;0)</formula>
    </cfRule>
  </conditionalFormatting>
  <conditionalFormatting sqref="A1367">
    <cfRule type="expression" dxfId="184" priority="17">
      <formula>AND(A1367="",SUM(F1367:Q1374)&gt;0)</formula>
    </cfRule>
  </conditionalFormatting>
  <conditionalFormatting sqref="A1375">
    <cfRule type="expression" dxfId="183" priority="16">
      <formula>AND(A1375="",SUM(F1375:Q1382)&gt;0)</formula>
    </cfRule>
  </conditionalFormatting>
  <conditionalFormatting sqref="A1383">
    <cfRule type="expression" dxfId="182" priority="15">
      <formula>AND(A1383="",SUM(F1383:Q1390)&gt;0)</formula>
    </cfRule>
  </conditionalFormatting>
  <conditionalFormatting sqref="A1391">
    <cfRule type="expression" dxfId="181" priority="14">
      <formula>AND(A1391="",SUM(F1391:Q1398)&gt;0)</formula>
    </cfRule>
  </conditionalFormatting>
  <conditionalFormatting sqref="A1399">
    <cfRule type="expression" dxfId="180" priority="13">
      <formula>AND(A1399="",SUM(F1399:Q1406)&gt;0)</formula>
    </cfRule>
  </conditionalFormatting>
  <conditionalFormatting sqref="A1407">
    <cfRule type="expression" dxfId="179" priority="12">
      <formula>AND(A1407="",SUM(F1407:Q1414)&gt;0)</formula>
    </cfRule>
  </conditionalFormatting>
  <conditionalFormatting sqref="A1415">
    <cfRule type="expression" dxfId="178" priority="11">
      <formula>AND(A1415="",SUM(F1415:Q1422)&gt;0)</formula>
    </cfRule>
  </conditionalFormatting>
  <conditionalFormatting sqref="A1423">
    <cfRule type="expression" dxfId="177" priority="10">
      <formula>AND(A1423="",SUM(F1423:Q1430)&gt;0)</formula>
    </cfRule>
  </conditionalFormatting>
  <conditionalFormatting sqref="A1431">
    <cfRule type="expression" dxfId="176" priority="9">
      <formula>AND(A1431="",SUM(F1431:Q1438)&gt;0)</formula>
    </cfRule>
  </conditionalFormatting>
  <conditionalFormatting sqref="A1439">
    <cfRule type="expression" dxfId="175" priority="8">
      <formula>AND(A1439="",SUM(F1439:Q1446)&gt;0)</formula>
    </cfRule>
  </conditionalFormatting>
  <conditionalFormatting sqref="A1447">
    <cfRule type="expression" dxfId="174" priority="7">
      <formula>AND(A1447="",SUM(F1447:Q1454)&gt;0)</formula>
    </cfRule>
  </conditionalFormatting>
  <conditionalFormatting sqref="A1455">
    <cfRule type="expression" dxfId="173" priority="6">
      <formula>AND(A1455="",SUM(F1455:Q1462)&gt;0)</formula>
    </cfRule>
  </conditionalFormatting>
  <conditionalFormatting sqref="A1463">
    <cfRule type="expression" dxfId="172" priority="5">
      <formula>AND(A1463="",SUM(F1463:Q1470)&gt;0)</formula>
    </cfRule>
  </conditionalFormatting>
  <conditionalFormatting sqref="A1471">
    <cfRule type="expression" dxfId="171" priority="4">
      <formula>AND(A1471="",SUM(F1471:Q1478)&gt;0)</formula>
    </cfRule>
  </conditionalFormatting>
  <conditionalFormatting sqref="A1479">
    <cfRule type="expression" dxfId="170" priority="3">
      <formula>AND(A1479="",SUM(F1479:Q1486)&gt;0)</formula>
    </cfRule>
  </conditionalFormatting>
  <conditionalFormatting sqref="A1487">
    <cfRule type="expression" dxfId="169" priority="2">
      <formula>AND(A1487="",SUM(F1487:Q1494)&gt;0)</formula>
    </cfRule>
  </conditionalFormatting>
  <conditionalFormatting sqref="A1495">
    <cfRule type="expression" dxfId="168" priority="1">
      <formula>AND(A1495="",SUM(F1495:Q1502)&gt;0)</formula>
    </cfRule>
  </conditionalFormatting>
  <dataValidations count="1">
    <dataValidation type="list" allowBlank="1" showInputMessage="1" showErrorMessage="1" sqref="D28" xr:uid="{00000000-0002-0000-0200-000000000000}">
      <formula1>"Leermeldung,  "</formula1>
    </dataValidation>
  </dataValidations>
  <printOptions horizontalCentered="1" verticalCentered="1"/>
  <pageMargins left="0.19685039370078741" right="0.19685039370078741" top="0.19685039370078741" bottom="0.19685039370078741" header="0" footer="0"/>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Lieferanten auswählen" prompt="Änderungen der Liste im Blatt &quot;L&quot; möglich!" xr:uid="{C85A5D7F-3838-464B-AC5F-A84041543BEA}">
          <x14:formula1>
            <xm:f>L!J$10:J$250</xm:f>
          </x14:formula1>
          <xm:sqref>A39:A1502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Q21"/>
  <sheetViews>
    <sheetView showGridLines="0" workbookViewId="0"/>
  </sheetViews>
  <sheetFormatPr baseColWidth="10" defaultColWidth="10.5703125" defaultRowHeight="12.75" x14ac:dyDescent="0.2"/>
  <cols>
    <col min="1" max="1" width="25.5703125" style="13" customWidth="1"/>
    <col min="2" max="2" width="40.5703125" style="13" customWidth="1"/>
    <col min="3" max="3" width="10.5703125" style="13"/>
    <col min="4" max="4" width="10.5703125" style="13" customWidth="1"/>
    <col min="5" max="16384" width="10.5703125" style="13"/>
  </cols>
  <sheetData>
    <row r="1" spans="1:17" s="1" customFormat="1" ht="15.75" customHeight="1" x14ac:dyDescent="0.2">
      <c r="A1" s="12"/>
      <c r="B1" s="12"/>
      <c r="C1" s="11"/>
      <c r="I1" s="127"/>
    </row>
    <row r="2" spans="1:17" s="1" customFormat="1" ht="15.75" customHeight="1" x14ac:dyDescent="0.2">
      <c r="A2" s="12"/>
      <c r="B2" s="12"/>
      <c r="C2" s="11"/>
      <c r="I2" s="127" t="s">
        <v>624</v>
      </c>
    </row>
    <row r="3" spans="1:17" s="1" customFormat="1" ht="15.75" customHeight="1" x14ac:dyDescent="0.2">
      <c r="A3" s="12"/>
      <c r="B3" s="12"/>
      <c r="C3" s="11"/>
    </row>
    <row r="4" spans="1:17" s="1" customFormat="1" ht="15.75" customHeight="1" x14ac:dyDescent="0.2">
      <c r="A4" s="212" t="s">
        <v>7</v>
      </c>
      <c r="B4" s="12"/>
      <c r="C4" s="11"/>
    </row>
    <row r="5" spans="1:17" s="1" customFormat="1" ht="15.75" customHeight="1" x14ac:dyDescent="0.2"/>
    <row r="6" spans="1:17" s="1" customFormat="1" ht="15.75" x14ac:dyDescent="0.2">
      <c r="A6" s="112" t="str">
        <f>"Montserhebung Netzbetreiber Strom "&amp;U!$B$11</f>
        <v>Montserhebung Netzbetreiber Strom 2023</v>
      </c>
      <c r="B6" s="113"/>
      <c r="C6" s="113"/>
      <c r="D6" s="113"/>
      <c r="E6" s="113"/>
      <c r="F6" s="113"/>
      <c r="G6" s="114"/>
    </row>
    <row r="7" spans="1:17" s="1" customFormat="1" ht="15.75" customHeight="1" x14ac:dyDescent="0.2">
      <c r="A7" s="28" t="s">
        <v>110</v>
      </c>
      <c r="B7" s="119" t="str">
        <f>IF(U!$B$12&lt;&gt;"",U!$B$12,"")</f>
        <v/>
      </c>
      <c r="C7" s="113"/>
      <c r="D7" s="113"/>
      <c r="E7" s="113"/>
      <c r="F7" s="113"/>
      <c r="G7" s="114"/>
    </row>
    <row r="8" spans="1:17" s="1" customFormat="1" ht="15.75" customHeight="1" x14ac:dyDescent="0.2">
      <c r="A8" s="112" t="s">
        <v>513</v>
      </c>
      <c r="B8" s="113"/>
      <c r="C8" s="113"/>
      <c r="D8" s="113"/>
      <c r="E8" s="113"/>
      <c r="F8" s="113"/>
      <c r="G8" s="114"/>
    </row>
    <row r="9" spans="1:17" s="1" customFormat="1" ht="15.75" customHeight="1" x14ac:dyDescent="0.2">
      <c r="A9" s="123"/>
      <c r="B9" s="120"/>
      <c r="C9" s="125"/>
    </row>
    <row r="10" spans="1:17" s="1" customFormat="1" x14ac:dyDescent="0.2">
      <c r="A10" s="494" t="s">
        <v>514</v>
      </c>
      <c r="B10" s="495"/>
      <c r="C10" s="36" t="s">
        <v>113</v>
      </c>
      <c r="D10" s="33" t="s">
        <v>496</v>
      </c>
      <c r="E10" s="33">
        <v>42767</v>
      </c>
      <c r="F10" s="33">
        <v>42795</v>
      </c>
      <c r="G10" s="33">
        <v>42826</v>
      </c>
      <c r="H10" s="33">
        <v>42856</v>
      </c>
      <c r="I10" s="33">
        <v>42887</v>
      </c>
      <c r="J10" s="33">
        <v>42917</v>
      </c>
      <c r="K10" s="33">
        <v>42948</v>
      </c>
      <c r="L10" s="33">
        <v>42979</v>
      </c>
      <c r="M10" s="33">
        <v>43009</v>
      </c>
      <c r="N10" s="33">
        <v>43040</v>
      </c>
      <c r="O10" s="33">
        <v>43070</v>
      </c>
      <c r="P10" s="34" t="s">
        <v>184</v>
      </c>
    </row>
    <row r="11" spans="1:17" s="1" customFormat="1" x14ac:dyDescent="0.2">
      <c r="A11" s="496" t="s">
        <v>267</v>
      </c>
      <c r="B11" s="497"/>
      <c r="C11" s="39" t="s">
        <v>228</v>
      </c>
      <c r="D11" s="99"/>
      <c r="E11" s="99"/>
      <c r="F11" s="99"/>
      <c r="G11" s="99"/>
      <c r="H11" s="99"/>
      <c r="I11" s="99"/>
      <c r="J11" s="99"/>
      <c r="K11" s="99"/>
      <c r="L11" s="99"/>
      <c r="M11" s="99"/>
      <c r="N11" s="99"/>
      <c r="O11" s="99"/>
      <c r="P11" s="107" t="str">
        <f>IF(SUM(O11)&gt;0,SUM(O11),"")</f>
        <v/>
      </c>
      <c r="Q11" s="218"/>
    </row>
    <row r="12" spans="1:17" s="1" customFormat="1" x14ac:dyDescent="0.2">
      <c r="A12" s="477"/>
      <c r="B12" s="479"/>
      <c r="C12" s="40" t="s">
        <v>162</v>
      </c>
      <c r="D12" s="94"/>
      <c r="E12" s="94"/>
      <c r="F12" s="94"/>
      <c r="G12" s="94"/>
      <c r="H12" s="94"/>
      <c r="I12" s="94"/>
      <c r="J12" s="94"/>
      <c r="K12" s="94"/>
      <c r="L12" s="94"/>
      <c r="M12" s="94"/>
      <c r="N12" s="94"/>
      <c r="O12" s="94"/>
      <c r="P12" s="93"/>
      <c r="Q12" s="218" t="str">
        <f>IF(AND(SUM(O11)&gt;0,P12="")," Anzahl der angeschlossenen Windkraftwerke fehlt!","")</f>
        <v/>
      </c>
    </row>
    <row r="13" spans="1:17" s="1" customFormat="1" x14ac:dyDescent="0.2">
      <c r="A13" s="496" t="s">
        <v>268</v>
      </c>
      <c r="B13" s="497"/>
      <c r="C13" s="37" t="s">
        <v>228</v>
      </c>
      <c r="D13" s="99"/>
      <c r="E13" s="99"/>
      <c r="F13" s="99"/>
      <c r="G13" s="99"/>
      <c r="H13" s="99"/>
      <c r="I13" s="99"/>
      <c r="J13" s="99"/>
      <c r="K13" s="99"/>
      <c r="L13" s="99"/>
      <c r="M13" s="99"/>
      <c r="N13" s="99"/>
      <c r="O13" s="99"/>
      <c r="P13" s="107" t="str">
        <f>IF(SUM(O13)&gt;0,SUM(O13),"")</f>
        <v/>
      </c>
      <c r="Q13" s="218"/>
    </row>
    <row r="14" spans="1:17" s="1" customFormat="1" x14ac:dyDescent="0.2">
      <c r="A14" s="477"/>
      <c r="B14" s="479"/>
      <c r="C14" s="38" t="s">
        <v>162</v>
      </c>
      <c r="D14" s="94"/>
      <c r="E14" s="94"/>
      <c r="F14" s="94"/>
      <c r="G14" s="94"/>
      <c r="H14" s="94"/>
      <c r="I14" s="94"/>
      <c r="J14" s="94"/>
      <c r="K14" s="94"/>
      <c r="L14" s="94"/>
      <c r="M14" s="94"/>
      <c r="N14" s="94"/>
      <c r="O14" s="94"/>
      <c r="P14" s="93"/>
      <c r="Q14" s="218" t="str">
        <f>IF(AND(SUM(O13)&gt;0,P14="")," Anzahl der angeschlossene Photovoltaikanlagen fehlt!","")</f>
        <v/>
      </c>
    </row>
    <row r="16" spans="1:17" x14ac:dyDescent="0.2">
      <c r="A16" s="433" t="s">
        <v>476</v>
      </c>
      <c r="B16" s="492"/>
      <c r="C16" s="493"/>
      <c r="D16" s="177"/>
      <c r="E16" s="216" t="str">
        <f>IF(AND(SUM(D11:O12)=0,D16=""),"Pflichtfeld!","")</f>
        <v>Pflichtfeld!</v>
      </c>
    </row>
    <row r="17" spans="1:5" x14ac:dyDescent="0.2">
      <c r="E17" s="217"/>
    </row>
    <row r="18" spans="1:5" x14ac:dyDescent="0.2">
      <c r="A18" s="433" t="s">
        <v>713</v>
      </c>
      <c r="B18" s="492"/>
      <c r="C18" s="493"/>
      <c r="D18" s="177"/>
      <c r="E18" s="216" t="str">
        <f>IF(AND(SUM(D13:O14)=0,D18=""),"Pflichtfeld!","")</f>
        <v>Pflichtfeld!</v>
      </c>
    </row>
    <row r="21" spans="1:5" x14ac:dyDescent="0.2">
      <c r="A21" s="108"/>
    </row>
  </sheetData>
  <sheetProtection algorithmName="SHA-512" hashValue="Om32g+91yzFu+R/B81RwaupeopkfAGDOtWSWq2fHsDGvfHDfMvs6kDa2spCXyO48M49K29B6/tz1Wc0RbH72nQ==" saltValue="PeWD+QuI/dW5lsDWirASTA==" spinCount="100000" sheet="1" formatCells="0" formatColumns="0" formatRows="0"/>
  <mergeCells count="5">
    <mergeCell ref="A16:C16"/>
    <mergeCell ref="A18:C18"/>
    <mergeCell ref="A10:B10"/>
    <mergeCell ref="A11:B12"/>
    <mergeCell ref="A13:B14"/>
  </mergeCells>
  <conditionalFormatting sqref="P12">
    <cfRule type="expression" dxfId="167" priority="3">
      <formula>AND(SUM(P11)&gt;0,SUM(P12)=0)</formula>
    </cfRule>
  </conditionalFormatting>
  <conditionalFormatting sqref="P14">
    <cfRule type="expression" dxfId="166" priority="1">
      <formula>AND(SUM(P13)&gt;0,SUM(P14)=0)</formula>
    </cfRule>
  </conditionalFormatting>
  <conditionalFormatting sqref="D16">
    <cfRule type="expression" dxfId="165" priority="993" stopIfTrue="1">
      <formula>AND(SUM($D$11:$O$12)=0,$D$16="")</formula>
    </cfRule>
  </conditionalFormatting>
  <conditionalFormatting sqref="D18">
    <cfRule type="expression" dxfId="164" priority="994" stopIfTrue="1">
      <formula>AND(SUM($D$13:$O$14)=0,$D$18="")</formula>
    </cfRule>
  </conditionalFormatting>
  <dataValidations disablePrompts="1" count="1">
    <dataValidation type="list" allowBlank="1" showInputMessage="1" showErrorMessage="1" sqref="D18 D16" xr:uid="{00000000-0002-0000-0300-000000000000}">
      <formula1>$I$1:$I$2</formula1>
    </dataValidation>
  </dataValidation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Q34"/>
  <sheetViews>
    <sheetView showGridLines="0" workbookViewId="0"/>
  </sheetViews>
  <sheetFormatPr baseColWidth="10" defaultColWidth="10.5703125" defaultRowHeight="12.75" x14ac:dyDescent="0.2"/>
  <cols>
    <col min="1" max="1" width="20.5703125" style="187" customWidth="1"/>
    <col min="2" max="2" width="13.7109375" style="187" customWidth="1"/>
    <col min="3" max="3" width="34.7109375" style="187" customWidth="1"/>
    <col min="4" max="4" width="10.42578125" style="187" customWidth="1"/>
    <col min="5" max="16384" width="10.5703125" style="187"/>
  </cols>
  <sheetData>
    <row r="1" spans="1:17" ht="15.75" customHeight="1" x14ac:dyDescent="0.2">
      <c r="A1" s="12"/>
      <c r="B1" s="12"/>
    </row>
    <row r="2" spans="1:17" s="7" customFormat="1" ht="15.75" customHeight="1" x14ac:dyDescent="0.2">
      <c r="A2" s="12"/>
      <c r="B2" s="12"/>
      <c r="C2" s="184"/>
      <c r="D2" s="183"/>
      <c r="E2" s="183"/>
      <c r="F2" s="183"/>
      <c r="G2" s="183"/>
      <c r="I2" s="248" t="s">
        <v>624</v>
      </c>
    </row>
    <row r="3" spans="1:17" s="7" customFormat="1" ht="15.75" customHeight="1" x14ac:dyDescent="0.2">
      <c r="A3" s="12"/>
      <c r="B3" s="12"/>
      <c r="C3" s="185"/>
      <c r="D3" s="183"/>
      <c r="E3" s="183"/>
      <c r="F3" s="183"/>
      <c r="G3" s="183"/>
    </row>
    <row r="4" spans="1:17" s="7" customFormat="1" ht="15.75" customHeight="1" x14ac:dyDescent="0.2">
      <c r="A4" s="212" t="s">
        <v>7</v>
      </c>
      <c r="B4" s="12"/>
      <c r="I4" s="248"/>
    </row>
    <row r="5" spans="1:17" s="7" customFormat="1" ht="15.75" customHeight="1" x14ac:dyDescent="0.2">
      <c r="A5" s="212"/>
      <c r="B5" s="12"/>
      <c r="I5" s="248"/>
    </row>
    <row r="6" spans="1:17" s="7" customFormat="1" ht="15.75" customHeight="1" x14ac:dyDescent="0.2">
      <c r="A6" s="498" t="str">
        <f>"Jahreserhebung Netzbetreiber Strom "&amp;U!$B$11</f>
        <v>Jahreserhebung Netzbetreiber Strom 2023</v>
      </c>
      <c r="B6" s="499"/>
      <c r="C6" s="499"/>
      <c r="D6" s="499"/>
      <c r="E6" s="499"/>
      <c r="F6" s="499"/>
      <c r="G6" s="500"/>
    </row>
    <row r="7" spans="1:17" s="7" customFormat="1" ht="15.6" customHeight="1" x14ac:dyDescent="0.2">
      <c r="A7" s="186" t="s">
        <v>110</v>
      </c>
      <c r="B7" s="501" t="str">
        <f>IF(U!$B$12&lt;&gt;"",U!$B$12,"")</f>
        <v/>
      </c>
      <c r="C7" s="502"/>
      <c r="D7" s="502"/>
      <c r="E7" s="502"/>
      <c r="F7" s="502"/>
      <c r="G7" s="503"/>
    </row>
    <row r="8" spans="1:17" ht="15.6" customHeight="1" x14ac:dyDescent="0.2">
      <c r="A8" s="504" t="s">
        <v>948</v>
      </c>
      <c r="B8" s="505"/>
      <c r="C8" s="505"/>
      <c r="D8" s="505"/>
      <c r="E8" s="505"/>
      <c r="F8" s="505"/>
      <c r="G8" s="506"/>
    </row>
    <row r="9" spans="1:17" s="1" customFormat="1" x14ac:dyDescent="0.2">
      <c r="A9" s="210"/>
      <c r="B9" s="210"/>
      <c r="C9" s="210"/>
      <c r="D9" s="210"/>
    </row>
    <row r="10" spans="1:17" s="1" customFormat="1" ht="12.75" customHeight="1" x14ac:dyDescent="0.2">
      <c r="A10" s="324"/>
      <c r="B10" s="325"/>
      <c r="C10" s="325"/>
      <c r="D10" s="326"/>
      <c r="E10" s="239" t="s">
        <v>496</v>
      </c>
      <c r="F10" s="240" t="s">
        <v>613</v>
      </c>
      <c r="G10" s="240" t="s">
        <v>614</v>
      </c>
      <c r="H10" s="240" t="s">
        <v>615</v>
      </c>
      <c r="I10" s="240" t="s">
        <v>616</v>
      </c>
      <c r="J10" s="240" t="s">
        <v>617</v>
      </c>
      <c r="K10" s="240" t="s">
        <v>618</v>
      </c>
      <c r="L10" s="240" t="s">
        <v>619</v>
      </c>
      <c r="M10" s="240" t="s">
        <v>620</v>
      </c>
      <c r="N10" s="240" t="s">
        <v>621</v>
      </c>
      <c r="O10" s="240" t="s">
        <v>622</v>
      </c>
      <c r="P10" s="240" t="s">
        <v>623</v>
      </c>
      <c r="Q10" s="240" t="s">
        <v>184</v>
      </c>
    </row>
    <row r="11" spans="1:17" s="1" customFormat="1" ht="12.75" customHeight="1" x14ac:dyDescent="0.2">
      <c r="A11" s="507" t="s">
        <v>282</v>
      </c>
      <c r="B11" s="510" t="s">
        <v>631</v>
      </c>
      <c r="C11" s="329" t="s">
        <v>768</v>
      </c>
      <c r="D11" s="334" t="s">
        <v>162</v>
      </c>
      <c r="E11" s="289"/>
      <c r="F11" s="289"/>
      <c r="G11" s="289"/>
      <c r="H11" s="289"/>
      <c r="I11" s="289"/>
      <c r="J11" s="289"/>
      <c r="K11" s="289"/>
      <c r="L11" s="289"/>
      <c r="M11" s="289"/>
      <c r="N11" s="289"/>
      <c r="O11" s="289"/>
      <c r="P11" s="289"/>
      <c r="Q11" s="337" t="str">
        <f>IF(SUM(E11:P11)&gt;0,SUM(E11:P11),"")</f>
        <v/>
      </c>
    </row>
    <row r="12" spans="1:17" s="1" customFormat="1" x14ac:dyDescent="0.2">
      <c r="A12" s="508"/>
      <c r="B12" s="509"/>
      <c r="C12" s="330" t="s">
        <v>769</v>
      </c>
      <c r="D12" s="335" t="s">
        <v>162</v>
      </c>
      <c r="E12" s="332"/>
      <c r="F12" s="332"/>
      <c r="G12" s="332"/>
      <c r="H12" s="332"/>
      <c r="I12" s="332"/>
      <c r="J12" s="332"/>
      <c r="K12" s="332"/>
      <c r="L12" s="332"/>
      <c r="M12" s="332"/>
      <c r="N12" s="332"/>
      <c r="O12" s="332"/>
      <c r="P12" s="332"/>
      <c r="Q12" s="338" t="str">
        <f t="shared" ref="Q12" si="0">IF(SUM(E12:P12)&gt;0,SUM(E12:P12),"")</f>
        <v/>
      </c>
    </row>
    <row r="13" spans="1:17" s="1" customFormat="1" x14ac:dyDescent="0.2">
      <c r="A13" s="508"/>
      <c r="B13" s="509"/>
      <c r="C13" s="331" t="s">
        <v>630</v>
      </c>
      <c r="D13" s="336" t="s">
        <v>162</v>
      </c>
      <c r="E13" s="333"/>
      <c r="F13" s="333"/>
      <c r="G13" s="333"/>
      <c r="H13" s="333"/>
      <c r="I13" s="333"/>
      <c r="J13" s="333"/>
      <c r="K13" s="333"/>
      <c r="L13" s="333"/>
      <c r="M13" s="333"/>
      <c r="N13" s="333"/>
      <c r="O13" s="333"/>
      <c r="P13" s="333"/>
      <c r="Q13" s="339" t="str">
        <f t="shared" ref="Q13" si="1">IF(SUM(E13:P13)&gt;0,SUM(E13:P13),"")</f>
        <v/>
      </c>
    </row>
    <row r="14" spans="1:17" s="1" customFormat="1" ht="12.75" customHeight="1" x14ac:dyDescent="0.2">
      <c r="A14" s="508"/>
      <c r="B14" s="509"/>
      <c r="C14" s="328" t="s">
        <v>628</v>
      </c>
      <c r="D14" s="241" t="s">
        <v>629</v>
      </c>
      <c r="E14" s="265"/>
      <c r="F14" s="265"/>
      <c r="G14" s="265"/>
      <c r="H14" s="265"/>
      <c r="I14" s="265"/>
      <c r="J14" s="265"/>
      <c r="K14" s="265"/>
      <c r="L14" s="265"/>
      <c r="M14" s="265"/>
      <c r="N14" s="265"/>
      <c r="O14" s="265"/>
      <c r="P14" s="265"/>
      <c r="Q14" s="242"/>
    </row>
    <row r="15" spans="1:17" s="1" customFormat="1" ht="12.75" customHeight="1" x14ac:dyDescent="0.2">
      <c r="A15" s="508"/>
      <c r="B15" s="510" t="s">
        <v>770</v>
      </c>
      <c r="C15" s="329" t="s">
        <v>768</v>
      </c>
      <c r="D15" s="334" t="s">
        <v>162</v>
      </c>
      <c r="E15" s="289"/>
      <c r="F15" s="289"/>
      <c r="G15" s="289"/>
      <c r="H15" s="289"/>
      <c r="I15" s="289"/>
      <c r="J15" s="289"/>
      <c r="K15" s="289"/>
      <c r="L15" s="289"/>
      <c r="M15" s="289"/>
      <c r="N15" s="289"/>
      <c r="O15" s="289"/>
      <c r="P15" s="289"/>
      <c r="Q15" s="337" t="str">
        <f t="shared" ref="Q15" si="2">IF(SUM(E15:P15)&gt;0,SUM(E15:P15),"")</f>
        <v/>
      </c>
    </row>
    <row r="16" spans="1:17" s="1" customFormat="1" x14ac:dyDescent="0.2">
      <c r="A16" s="508"/>
      <c r="B16" s="509"/>
      <c r="C16" s="330" t="s">
        <v>769</v>
      </c>
      <c r="D16" s="335" t="s">
        <v>162</v>
      </c>
      <c r="E16" s="332"/>
      <c r="F16" s="332"/>
      <c r="G16" s="332"/>
      <c r="H16" s="332"/>
      <c r="I16" s="332"/>
      <c r="J16" s="332"/>
      <c r="K16" s="332"/>
      <c r="L16" s="332"/>
      <c r="M16" s="332"/>
      <c r="N16" s="332"/>
      <c r="O16" s="332"/>
      <c r="P16" s="332"/>
      <c r="Q16" s="338" t="str">
        <f t="shared" ref="Q16" si="3">IF(SUM(E16:P16)&gt;0,SUM(E16:P16),"")</f>
        <v/>
      </c>
    </row>
    <row r="17" spans="1:17" s="1" customFormat="1" ht="12.75" customHeight="1" x14ac:dyDescent="0.2">
      <c r="A17" s="508"/>
      <c r="B17" s="509"/>
      <c r="C17" s="331" t="s">
        <v>630</v>
      </c>
      <c r="D17" s="336" t="s">
        <v>162</v>
      </c>
      <c r="E17" s="333"/>
      <c r="F17" s="333"/>
      <c r="G17" s="333"/>
      <c r="H17" s="333"/>
      <c r="I17" s="333"/>
      <c r="J17" s="333"/>
      <c r="K17" s="333"/>
      <c r="L17" s="333"/>
      <c r="M17" s="333"/>
      <c r="N17" s="333"/>
      <c r="O17" s="333"/>
      <c r="P17" s="333"/>
      <c r="Q17" s="339" t="str">
        <f t="shared" ref="Q17" si="4">IF(SUM(E17:P17)&gt;0,SUM(E17:P17),"")</f>
        <v/>
      </c>
    </row>
    <row r="18" spans="1:17" s="1" customFormat="1" ht="12.75" customHeight="1" x14ac:dyDescent="0.2">
      <c r="A18" s="508"/>
      <c r="B18" s="511"/>
      <c r="C18" s="328" t="s">
        <v>628</v>
      </c>
      <c r="D18" s="241" t="s">
        <v>629</v>
      </c>
      <c r="E18" s="265"/>
      <c r="F18" s="265"/>
      <c r="G18" s="265"/>
      <c r="H18" s="265"/>
      <c r="I18" s="265"/>
      <c r="J18" s="265"/>
      <c r="K18" s="265"/>
      <c r="L18" s="265"/>
      <c r="M18" s="265"/>
      <c r="N18" s="265"/>
      <c r="O18" s="265"/>
      <c r="P18" s="265"/>
      <c r="Q18" s="242"/>
    </row>
    <row r="19" spans="1:17" s="1" customFormat="1" ht="12.75" customHeight="1" x14ac:dyDescent="0.2">
      <c r="A19" s="507" t="s">
        <v>512</v>
      </c>
      <c r="B19" s="509" t="s">
        <v>631</v>
      </c>
      <c r="C19" s="329" t="s">
        <v>768</v>
      </c>
      <c r="D19" s="334" t="s">
        <v>162</v>
      </c>
      <c r="E19" s="289"/>
      <c r="F19" s="289"/>
      <c r="G19" s="289"/>
      <c r="H19" s="289"/>
      <c r="I19" s="289"/>
      <c r="J19" s="289"/>
      <c r="K19" s="289"/>
      <c r="L19" s="289"/>
      <c r="M19" s="289"/>
      <c r="N19" s="289"/>
      <c r="O19" s="289"/>
      <c r="P19" s="289"/>
      <c r="Q19" s="337" t="str">
        <f t="shared" ref="Q19" si="5">IF(SUM(E19:P19)&gt;0,SUM(E19:P19),"")</f>
        <v/>
      </c>
    </row>
    <row r="20" spans="1:17" s="1" customFormat="1" ht="12.75" customHeight="1" x14ac:dyDescent="0.2">
      <c r="A20" s="508"/>
      <c r="B20" s="509"/>
      <c r="C20" s="330" t="s">
        <v>769</v>
      </c>
      <c r="D20" s="335" t="s">
        <v>162</v>
      </c>
      <c r="E20" s="332"/>
      <c r="F20" s="332"/>
      <c r="G20" s="332"/>
      <c r="H20" s="332"/>
      <c r="I20" s="332"/>
      <c r="J20" s="332"/>
      <c r="K20" s="332"/>
      <c r="L20" s="332"/>
      <c r="M20" s="332"/>
      <c r="N20" s="332"/>
      <c r="O20" s="332"/>
      <c r="P20" s="332"/>
      <c r="Q20" s="338" t="str">
        <f t="shared" ref="Q20" si="6">IF(SUM(E20:P20)&gt;0,SUM(E20:P20),"")</f>
        <v/>
      </c>
    </row>
    <row r="21" spans="1:17" s="1" customFormat="1" x14ac:dyDescent="0.2">
      <c r="A21" s="508"/>
      <c r="B21" s="509"/>
      <c r="C21" s="331" t="s">
        <v>630</v>
      </c>
      <c r="D21" s="336" t="s">
        <v>162</v>
      </c>
      <c r="E21" s="340"/>
      <c r="F21" s="340"/>
      <c r="G21" s="340"/>
      <c r="H21" s="340"/>
      <c r="I21" s="340"/>
      <c r="J21" s="340"/>
      <c r="K21" s="340"/>
      <c r="L21" s="340"/>
      <c r="M21" s="340"/>
      <c r="N21" s="340"/>
      <c r="O21" s="340"/>
      <c r="P21" s="340"/>
      <c r="Q21" s="339" t="str">
        <f t="shared" ref="Q21" si="7">IF(SUM(E21:P21)&gt;0,SUM(E21:P21),"")</f>
        <v/>
      </c>
    </row>
    <row r="22" spans="1:17" s="1" customFormat="1" ht="12.75" customHeight="1" x14ac:dyDescent="0.2">
      <c r="A22" s="508"/>
      <c r="B22" s="509"/>
      <c r="C22" s="328" t="s">
        <v>628</v>
      </c>
      <c r="D22" s="241" t="s">
        <v>629</v>
      </c>
      <c r="E22" s="265"/>
      <c r="F22" s="265"/>
      <c r="G22" s="265"/>
      <c r="H22" s="265"/>
      <c r="I22" s="265"/>
      <c r="J22" s="265"/>
      <c r="K22" s="265"/>
      <c r="L22" s="265"/>
      <c r="M22" s="265"/>
      <c r="N22" s="265"/>
      <c r="O22" s="265"/>
      <c r="P22" s="265"/>
      <c r="Q22" s="242"/>
    </row>
    <row r="23" spans="1:17" s="1" customFormat="1" ht="12.75" customHeight="1" x14ac:dyDescent="0.2">
      <c r="A23" s="508"/>
      <c r="B23" s="510" t="s">
        <v>770</v>
      </c>
      <c r="C23" s="329" t="s">
        <v>768</v>
      </c>
      <c r="D23" s="334" t="s">
        <v>162</v>
      </c>
      <c r="E23" s="289"/>
      <c r="F23" s="289"/>
      <c r="G23" s="289"/>
      <c r="H23" s="289"/>
      <c r="I23" s="289"/>
      <c r="J23" s="289"/>
      <c r="K23" s="289"/>
      <c r="L23" s="289"/>
      <c r="M23" s="289"/>
      <c r="N23" s="289"/>
      <c r="O23" s="289"/>
      <c r="P23" s="289"/>
      <c r="Q23" s="337" t="str">
        <f t="shared" ref="Q23" si="8">IF(SUM(E23:P23)&gt;0,SUM(E23:P23),"")</f>
        <v/>
      </c>
    </row>
    <row r="24" spans="1:17" s="1" customFormat="1" x14ac:dyDescent="0.2">
      <c r="A24" s="508"/>
      <c r="B24" s="509"/>
      <c r="C24" s="330" t="s">
        <v>769</v>
      </c>
      <c r="D24" s="335" t="s">
        <v>162</v>
      </c>
      <c r="E24" s="332"/>
      <c r="F24" s="332"/>
      <c r="G24" s="332"/>
      <c r="H24" s="332"/>
      <c r="I24" s="332"/>
      <c r="J24" s="332"/>
      <c r="K24" s="332"/>
      <c r="L24" s="332"/>
      <c r="M24" s="332"/>
      <c r="N24" s="332"/>
      <c r="O24" s="332"/>
      <c r="P24" s="332"/>
      <c r="Q24" s="338" t="str">
        <f t="shared" ref="Q24" si="9">IF(SUM(E24:P24)&gt;0,SUM(E24:P24),"")</f>
        <v/>
      </c>
    </row>
    <row r="25" spans="1:17" s="1" customFormat="1" x14ac:dyDescent="0.2">
      <c r="A25" s="508"/>
      <c r="B25" s="509"/>
      <c r="C25" s="331" t="s">
        <v>630</v>
      </c>
      <c r="D25" s="336" t="s">
        <v>162</v>
      </c>
      <c r="E25" s="333"/>
      <c r="F25" s="333"/>
      <c r="G25" s="333"/>
      <c r="H25" s="333"/>
      <c r="I25" s="333"/>
      <c r="J25" s="333"/>
      <c r="K25" s="333"/>
      <c r="L25" s="333"/>
      <c r="M25" s="333"/>
      <c r="N25" s="333"/>
      <c r="O25" s="333"/>
      <c r="P25" s="333"/>
      <c r="Q25" s="339" t="str">
        <f t="shared" ref="Q25" si="10">IF(SUM(E25:P25)&gt;0,SUM(E25:P25),"")</f>
        <v/>
      </c>
    </row>
    <row r="26" spans="1:17" s="1" customFormat="1" ht="12.75" customHeight="1" x14ac:dyDescent="0.2">
      <c r="A26" s="508"/>
      <c r="B26" s="509"/>
      <c r="C26" s="328" t="s">
        <v>628</v>
      </c>
      <c r="D26" s="241" t="s">
        <v>629</v>
      </c>
      <c r="E26" s="265"/>
      <c r="F26" s="265"/>
      <c r="G26" s="265"/>
      <c r="H26" s="265"/>
      <c r="I26" s="265"/>
      <c r="J26" s="265"/>
      <c r="K26" s="265"/>
      <c r="L26" s="265"/>
      <c r="M26" s="265"/>
      <c r="N26" s="265"/>
      <c r="O26" s="265"/>
      <c r="P26" s="265"/>
      <c r="Q26" s="242"/>
    </row>
    <row r="27" spans="1:17" s="1" customFormat="1" x14ac:dyDescent="0.2">
      <c r="A27" s="321" t="s">
        <v>771</v>
      </c>
      <c r="B27" s="327"/>
      <c r="C27" s="327"/>
      <c r="D27" s="241" t="s">
        <v>162</v>
      </c>
      <c r="E27" s="341" t="str">
        <f t="shared" ref="E27:Q27" si="11">IF(SUM(E11,E12,E13,E19,E20,E21)&gt;0,SUM(E11,E12,E13,E19,E20,E21),"")</f>
        <v/>
      </c>
      <c r="F27" s="341" t="str">
        <f t="shared" si="11"/>
        <v/>
      </c>
      <c r="G27" s="341" t="str">
        <f t="shared" si="11"/>
        <v/>
      </c>
      <c r="H27" s="341" t="str">
        <f t="shared" si="11"/>
        <v/>
      </c>
      <c r="I27" s="341" t="str">
        <f t="shared" si="11"/>
        <v/>
      </c>
      <c r="J27" s="341" t="str">
        <f t="shared" si="11"/>
        <v/>
      </c>
      <c r="K27" s="341" t="str">
        <f t="shared" si="11"/>
        <v/>
      </c>
      <c r="L27" s="341" t="str">
        <f t="shared" si="11"/>
        <v/>
      </c>
      <c r="M27" s="341" t="str">
        <f t="shared" si="11"/>
        <v/>
      </c>
      <c r="N27" s="341" t="str">
        <f t="shared" si="11"/>
        <v/>
      </c>
      <c r="O27" s="341" t="str">
        <f t="shared" si="11"/>
        <v/>
      </c>
      <c r="P27" s="341" t="str">
        <f t="shared" si="11"/>
        <v/>
      </c>
      <c r="Q27" s="341" t="str">
        <f t="shared" si="11"/>
        <v/>
      </c>
    </row>
    <row r="28" spans="1:17" s="1" customFormat="1" x14ac:dyDescent="0.2">
      <c r="A28" s="322" t="s">
        <v>772</v>
      </c>
      <c r="B28" s="195"/>
      <c r="C28" s="195"/>
      <c r="D28" s="244" t="s">
        <v>162</v>
      </c>
      <c r="E28" s="342" t="str">
        <f t="shared" ref="E28:Q28" si="12">IF(SUM(E15,E17,E16,E23,E24,E25)&gt;0,SUM(E15,E17,E16,E23,E24,E25),"")</f>
        <v/>
      </c>
      <c r="F28" s="342" t="str">
        <f t="shared" si="12"/>
        <v/>
      </c>
      <c r="G28" s="342" t="str">
        <f t="shared" si="12"/>
        <v/>
      </c>
      <c r="H28" s="342" t="str">
        <f t="shared" si="12"/>
        <v/>
      </c>
      <c r="I28" s="342" t="str">
        <f t="shared" si="12"/>
        <v/>
      </c>
      <c r="J28" s="342" t="str">
        <f t="shared" si="12"/>
        <v/>
      </c>
      <c r="K28" s="342" t="str">
        <f t="shared" si="12"/>
        <v/>
      </c>
      <c r="L28" s="342" t="str">
        <f t="shared" si="12"/>
        <v/>
      </c>
      <c r="M28" s="342" t="str">
        <f t="shared" si="12"/>
        <v/>
      </c>
      <c r="N28" s="342" t="str">
        <f t="shared" si="12"/>
        <v/>
      </c>
      <c r="O28" s="342" t="str">
        <f t="shared" si="12"/>
        <v/>
      </c>
      <c r="P28" s="342" t="str">
        <f t="shared" si="12"/>
        <v/>
      </c>
      <c r="Q28" s="342" t="str">
        <f t="shared" si="12"/>
        <v/>
      </c>
    </row>
    <row r="29" spans="1:17" s="1" customFormat="1" x14ac:dyDescent="0.2">
      <c r="A29" s="245"/>
      <c r="B29" s="245"/>
      <c r="C29" s="245"/>
      <c r="D29" s="245"/>
    </row>
    <row r="30" spans="1:17" s="1" customFormat="1" x14ac:dyDescent="0.2">
      <c r="A30" s="27" t="s">
        <v>931</v>
      </c>
      <c r="B30" s="245"/>
      <c r="C30" s="245"/>
      <c r="D30" s="245"/>
    </row>
    <row r="31" spans="1:17" s="1" customFormat="1" x14ac:dyDescent="0.2"/>
    <row r="32" spans="1:17" s="1" customFormat="1" x14ac:dyDescent="0.2">
      <c r="A32" s="433" t="s">
        <v>773</v>
      </c>
      <c r="B32" s="475"/>
      <c r="C32" s="476"/>
      <c r="D32" s="246"/>
      <c r="E32" s="213" t="str">
        <f>IF(AND(SUM(O27:Q28)=0,D32=""),"Pflichtfeld!","")</f>
        <v>Pflichtfeld!</v>
      </c>
    </row>
    <row r="33" spans="1:5" s="1" customFormat="1" ht="12.75" customHeight="1" x14ac:dyDescent="0.2">
      <c r="A33" s="433" t="s">
        <v>774</v>
      </c>
      <c r="B33" s="475"/>
      <c r="C33" s="476"/>
      <c r="D33" s="294"/>
      <c r="E33" s="213" t="str">
        <f>IF(AND(SUM(O27:Q28)=0,D33=""),"Pflichtfeld!","")</f>
        <v>Pflichtfeld!</v>
      </c>
    </row>
    <row r="34" spans="1:5" s="1" customFormat="1" x14ac:dyDescent="0.2">
      <c r="A34" s="245"/>
      <c r="B34" s="245"/>
      <c r="C34" s="245"/>
      <c r="D34" s="245"/>
    </row>
  </sheetData>
  <sheetProtection algorithmName="SHA-512" hashValue="9pTxHff7lQ/TfG7HwT4C1nXI3UQ9YX8/RmD3e+aJfxMR5alAIaRefqSXm+xoKdFza24/sbWRLFu0vJWXCY5pkg==" saltValue="6SbNTKogVvfcOkGkcqIuSw==" spinCount="100000" sheet="1" formatCells="0" formatColumns="0" formatRows="0"/>
  <mergeCells count="11">
    <mergeCell ref="A6:G6"/>
    <mergeCell ref="B7:G7"/>
    <mergeCell ref="A8:G8"/>
    <mergeCell ref="A32:C32"/>
    <mergeCell ref="A33:C33"/>
    <mergeCell ref="A19:A26"/>
    <mergeCell ref="B19:B22"/>
    <mergeCell ref="A11:A18"/>
    <mergeCell ref="B11:B14"/>
    <mergeCell ref="B15:B18"/>
    <mergeCell ref="B23:B26"/>
  </mergeCells>
  <phoneticPr fontId="55" type="noConversion"/>
  <conditionalFormatting sqref="E14:P14">
    <cfRule type="expression" dxfId="163" priority="1017">
      <formula>AND(SUM(E11,E12,E13)&gt;0,SUM(E14)=0)</formula>
    </cfRule>
  </conditionalFormatting>
  <conditionalFormatting sqref="E11:P13">
    <cfRule type="expression" dxfId="162" priority="1032">
      <formula>AND(SUM(E$14)&gt;0,SUM(E$11,E$12,E$13)=0)</formula>
    </cfRule>
  </conditionalFormatting>
  <conditionalFormatting sqref="E18:P18">
    <cfRule type="expression" dxfId="161" priority="1047">
      <formula>AND(SUM(E15,E16,E17)&gt;0,SUM(E18)=0)</formula>
    </cfRule>
  </conditionalFormatting>
  <conditionalFormatting sqref="E15:P17">
    <cfRule type="expression" dxfId="160" priority="1060">
      <formula>AND(SUM(E$18)&gt;0,SUM(E$15,E$16,E$17)=0)</formula>
    </cfRule>
  </conditionalFormatting>
  <conditionalFormatting sqref="E22:P22">
    <cfRule type="expression" dxfId="159" priority="1071">
      <formula>AND(SUM(E19,E20,E21)&gt;0,SUM(E22)=0)</formula>
    </cfRule>
  </conditionalFormatting>
  <conditionalFormatting sqref="E19:P21">
    <cfRule type="expression" dxfId="158" priority="1080">
      <formula>AND(SUM(E$22)&gt;0,SUM(E$19,E$20,E$21)=0)</formula>
    </cfRule>
  </conditionalFormatting>
  <conditionalFormatting sqref="E26:P26">
    <cfRule type="expression" dxfId="157" priority="1087">
      <formula>AND(SUM(E23,E24,E25)&gt;0,SUM(E26)=0)</formula>
    </cfRule>
  </conditionalFormatting>
  <conditionalFormatting sqref="E23:P25">
    <cfRule type="expression" dxfId="156" priority="1092">
      <formula>AND(SUM(E$26)&gt;0,SUM(E$23,E$24,$E$25)=0)</formula>
    </cfRule>
  </conditionalFormatting>
  <conditionalFormatting sqref="D32">
    <cfRule type="expression" dxfId="155" priority="1093" stopIfTrue="1">
      <formula>AND(SUM($E$27:$P$27)=0,$D$32="")</formula>
    </cfRule>
  </conditionalFormatting>
  <conditionalFormatting sqref="D33">
    <cfRule type="expression" dxfId="154" priority="1094">
      <formula>AND(SUM($E$28:$P$28)=0,$D$33="")</formula>
    </cfRule>
  </conditionalFormatting>
  <dataValidations count="4">
    <dataValidation type="list" allowBlank="1" showInputMessage="1" showErrorMessage="1" sqref="D32:D33" xr:uid="{7A0DE6FB-A8B5-4F76-A5A2-857FA0C0B911}">
      <formula1>$I$1:$I$2</formula1>
    </dataValidation>
    <dataValidation type="decimal" allowBlank="1" showInputMessage="1" showErrorMessage="1" sqref="E14:P14 E18:P18 E22:P22 E26:P26" xr:uid="{5AFD9EF4-B235-4418-85A9-023301FEFBB6}">
      <formula1>0</formula1>
      <formula2>1000000</formula2>
    </dataValidation>
    <dataValidation type="whole" allowBlank="1" showInputMessage="1" showErrorMessage="1" sqref="E15:P17 E19:P21 E23:P25" xr:uid="{35D6B958-32A1-42F6-ABEA-41F085475787}">
      <formula1>0</formula1>
      <formula2>1000000000</formula2>
    </dataValidation>
    <dataValidation type="whole" allowBlank="1" showInputMessage="1" showErrorMessage="1" sqref="E11:P13" xr:uid="{752838F4-F62E-4C10-9827-E325CEDA6DC3}">
      <formula1>0</formula1>
      <formula2>1000000</formula2>
    </dataValidation>
  </dataValidation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0F90-90AD-4ED6-B742-E1F3F97B47BA}">
  <sheetPr>
    <tabColor theme="8" tint="0.79998168889431442"/>
    <pageSetUpPr fitToPage="1"/>
  </sheetPr>
  <dimension ref="A1:P29"/>
  <sheetViews>
    <sheetView showGridLines="0" zoomScaleNormal="100" workbookViewId="0"/>
  </sheetViews>
  <sheetFormatPr baseColWidth="10" defaultColWidth="10.5703125" defaultRowHeight="12.75" x14ac:dyDescent="0.2"/>
  <cols>
    <col min="1" max="1" width="29" style="247" customWidth="1"/>
    <col min="2" max="2" width="19.28515625" style="247" customWidth="1"/>
    <col min="3" max="4" width="10.5703125" style="247" customWidth="1"/>
    <col min="5" max="5" width="10.5703125" style="7" customWidth="1"/>
    <col min="6" max="17" width="10.5703125" style="7"/>
    <col min="18" max="18" width="10.28515625" style="7" customWidth="1"/>
    <col min="19" max="19" width="10" style="7" customWidth="1"/>
    <col min="20" max="16384" width="10.5703125" style="7"/>
  </cols>
  <sheetData>
    <row r="1" spans="1:16" x14ac:dyDescent="0.2">
      <c r="I1" s="248"/>
    </row>
    <row r="2" spans="1:16" s="187" customFormat="1" x14ac:dyDescent="0.2">
      <c r="A2" s="249"/>
      <c r="B2" s="249"/>
      <c r="C2" s="250"/>
      <c r="D2" s="250"/>
      <c r="E2" s="7"/>
      <c r="I2" s="248" t="s">
        <v>624</v>
      </c>
    </row>
    <row r="3" spans="1:16" s="187" customFormat="1" x14ac:dyDescent="0.2">
      <c r="A3" s="249"/>
      <c r="B3" s="249"/>
      <c r="C3" s="250"/>
      <c r="D3" s="250"/>
      <c r="E3" s="7"/>
    </row>
    <row r="4" spans="1:16" x14ac:dyDescent="0.2">
      <c r="A4" s="251" t="s">
        <v>7</v>
      </c>
      <c r="B4" s="251"/>
      <c r="C4" s="250"/>
      <c r="D4" s="250"/>
    </row>
    <row r="5" spans="1:16" x14ac:dyDescent="0.2">
      <c r="A5" s="249"/>
      <c r="B5" s="249"/>
    </row>
    <row r="6" spans="1:16" ht="15.75" x14ac:dyDescent="0.2">
      <c r="A6" s="515" t="s">
        <v>918</v>
      </c>
      <c r="B6" s="516"/>
      <c r="C6" s="516"/>
      <c r="D6" s="516"/>
      <c r="E6" s="516"/>
      <c r="F6" s="516"/>
      <c r="G6" s="516"/>
      <c r="H6" s="517"/>
      <c r="I6" s="248" t="s">
        <v>775</v>
      </c>
      <c r="J6" s="252" t="s">
        <v>776</v>
      </c>
      <c r="K6" s="248"/>
      <c r="L6" s="248"/>
    </row>
    <row r="7" spans="1:16" ht="15.75" x14ac:dyDescent="0.2">
      <c r="A7" s="348" t="s">
        <v>110</v>
      </c>
      <c r="B7" s="512" t="str">
        <f>IF(U!$B$12&lt;&gt;"",U!$B$12,"")</f>
        <v/>
      </c>
      <c r="C7" s="513"/>
      <c r="D7" s="513"/>
      <c r="E7" s="513"/>
      <c r="F7" s="513"/>
      <c r="G7" s="513"/>
      <c r="H7" s="514"/>
    </row>
    <row r="8" spans="1:16" ht="15.75" x14ac:dyDescent="0.2">
      <c r="A8" s="515" t="s">
        <v>777</v>
      </c>
      <c r="B8" s="516"/>
      <c r="C8" s="516"/>
      <c r="D8" s="516"/>
      <c r="E8" s="516"/>
      <c r="F8" s="516"/>
      <c r="G8" s="516"/>
      <c r="H8" s="517"/>
    </row>
    <row r="9" spans="1:16" ht="12.75" customHeight="1" x14ac:dyDescent="0.2">
      <c r="A9" s="250"/>
      <c r="B9" s="250"/>
      <c r="C9" s="250"/>
      <c r="D9" s="7"/>
    </row>
    <row r="10" spans="1:16" ht="25.5" customHeight="1" x14ac:dyDescent="0.2">
      <c r="A10" s="518" t="s">
        <v>778</v>
      </c>
      <c r="B10" s="519"/>
      <c r="C10" s="520"/>
      <c r="D10" s="239" t="s">
        <v>496</v>
      </c>
      <c r="E10" s="240" t="s">
        <v>613</v>
      </c>
      <c r="F10" s="240" t="s">
        <v>614</v>
      </c>
      <c r="G10" s="240" t="s">
        <v>615</v>
      </c>
      <c r="H10" s="240" t="s">
        <v>616</v>
      </c>
      <c r="I10" s="240" t="s">
        <v>617</v>
      </c>
      <c r="J10" s="240" t="s">
        <v>618</v>
      </c>
      <c r="K10" s="240" t="s">
        <v>619</v>
      </c>
      <c r="L10" s="240" t="s">
        <v>620</v>
      </c>
      <c r="M10" s="240" t="s">
        <v>621</v>
      </c>
      <c r="N10" s="240" t="s">
        <v>622</v>
      </c>
      <c r="O10" s="240" t="s">
        <v>623</v>
      </c>
      <c r="P10" s="240" t="s">
        <v>184</v>
      </c>
    </row>
    <row r="11" spans="1:16" ht="12.75" customHeight="1" x14ac:dyDescent="0.2">
      <c r="A11" s="524" t="s">
        <v>779</v>
      </c>
      <c r="B11" s="254" t="s">
        <v>282</v>
      </c>
      <c r="C11" s="255" t="s">
        <v>162</v>
      </c>
      <c r="D11" s="289"/>
      <c r="E11" s="289"/>
      <c r="F11" s="289"/>
      <c r="G11" s="289"/>
      <c r="H11" s="289"/>
      <c r="I11" s="289"/>
      <c r="J11" s="289"/>
      <c r="K11" s="289"/>
      <c r="L11" s="289"/>
      <c r="M11" s="289"/>
      <c r="N11" s="289"/>
      <c r="O11" s="289"/>
      <c r="P11" s="242" t="str">
        <f>IF(SUM(D11:O11)&gt;0,SUM(D11:O11),"")</f>
        <v/>
      </c>
    </row>
    <row r="12" spans="1:16" x14ac:dyDescent="0.2">
      <c r="A12" s="525"/>
      <c r="B12" s="256" t="s">
        <v>512</v>
      </c>
      <c r="C12" s="283" t="s">
        <v>162</v>
      </c>
      <c r="D12" s="291"/>
      <c r="E12" s="291"/>
      <c r="F12" s="291"/>
      <c r="G12" s="291"/>
      <c r="H12" s="291"/>
      <c r="I12" s="291"/>
      <c r="J12" s="291"/>
      <c r="K12" s="291"/>
      <c r="L12" s="291"/>
      <c r="M12" s="291"/>
      <c r="N12" s="291"/>
      <c r="O12" s="291"/>
      <c r="P12" s="257" t="str">
        <f t="shared" ref="P12:P19" si="0">IF(SUM(D12:O12)&gt;0,SUM(D12:O12),"")</f>
        <v/>
      </c>
    </row>
    <row r="13" spans="1:16" x14ac:dyDescent="0.2">
      <c r="A13" s="526"/>
      <c r="B13" s="258" t="s">
        <v>287</v>
      </c>
      <c r="C13" s="259" t="s">
        <v>162</v>
      </c>
      <c r="D13" s="343" t="str">
        <f>IF(SUM(D11:D12)&gt;0,SUM(D11:D12),"")</f>
        <v/>
      </c>
      <c r="E13" s="343" t="str">
        <f t="shared" ref="E13:O13" si="1">IF(SUM(E11:E12)&gt;0,SUM(E11:E12),"")</f>
        <v/>
      </c>
      <c r="F13" s="343" t="str">
        <f t="shared" si="1"/>
        <v/>
      </c>
      <c r="G13" s="343" t="str">
        <f t="shared" si="1"/>
        <v/>
      </c>
      <c r="H13" s="343" t="str">
        <f t="shared" si="1"/>
        <v/>
      </c>
      <c r="I13" s="343" t="str">
        <f t="shared" si="1"/>
        <v/>
      </c>
      <c r="J13" s="343" t="str">
        <f t="shared" si="1"/>
        <v/>
      </c>
      <c r="K13" s="343" t="str">
        <f t="shared" si="1"/>
        <v/>
      </c>
      <c r="L13" s="343" t="str">
        <f t="shared" si="1"/>
        <v/>
      </c>
      <c r="M13" s="343" t="str">
        <f t="shared" si="1"/>
        <v/>
      </c>
      <c r="N13" s="343" t="str">
        <f t="shared" si="1"/>
        <v/>
      </c>
      <c r="O13" s="343" t="str">
        <f t="shared" si="1"/>
        <v/>
      </c>
      <c r="P13" s="260" t="str">
        <f t="shared" si="0"/>
        <v/>
      </c>
    </row>
    <row r="14" spans="1:16" x14ac:dyDescent="0.2">
      <c r="A14" s="524" t="s">
        <v>780</v>
      </c>
      <c r="B14" s="254" t="s">
        <v>282</v>
      </c>
      <c r="C14" s="255" t="s">
        <v>162</v>
      </c>
      <c r="D14" s="289"/>
      <c r="E14" s="289"/>
      <c r="F14" s="289"/>
      <c r="G14" s="289"/>
      <c r="H14" s="289"/>
      <c r="I14" s="289"/>
      <c r="J14" s="289"/>
      <c r="K14" s="289"/>
      <c r="L14" s="289"/>
      <c r="M14" s="289"/>
      <c r="N14" s="289"/>
      <c r="O14" s="289"/>
      <c r="P14" s="242" t="str">
        <f t="shared" si="0"/>
        <v/>
      </c>
    </row>
    <row r="15" spans="1:16" x14ac:dyDescent="0.2">
      <c r="A15" s="525"/>
      <c r="B15" s="261" t="s">
        <v>512</v>
      </c>
      <c r="C15" s="262" t="s">
        <v>162</v>
      </c>
      <c r="D15" s="333"/>
      <c r="E15" s="333"/>
      <c r="F15" s="333"/>
      <c r="G15" s="333"/>
      <c r="H15" s="333"/>
      <c r="I15" s="333"/>
      <c r="J15" s="333"/>
      <c r="K15" s="333"/>
      <c r="L15" s="333"/>
      <c r="M15" s="333"/>
      <c r="N15" s="333"/>
      <c r="O15" s="333"/>
      <c r="P15" s="243" t="str">
        <f t="shared" si="0"/>
        <v/>
      </c>
    </row>
    <row r="16" spans="1:16" ht="12.75" customHeight="1" x14ac:dyDescent="0.2">
      <c r="A16" s="526"/>
      <c r="B16" s="258" t="s">
        <v>287</v>
      </c>
      <c r="C16" s="259" t="s">
        <v>162</v>
      </c>
      <c r="D16" s="343" t="str">
        <f t="shared" ref="D16:O16" si="2">IF(SUM(D14:D15)&gt;0,SUM(D14:D15),"")</f>
        <v/>
      </c>
      <c r="E16" s="343" t="str">
        <f t="shared" si="2"/>
        <v/>
      </c>
      <c r="F16" s="343" t="str">
        <f t="shared" si="2"/>
        <v/>
      </c>
      <c r="G16" s="343" t="str">
        <f t="shared" si="2"/>
        <v/>
      </c>
      <c r="H16" s="343" t="str">
        <f t="shared" si="2"/>
        <v/>
      </c>
      <c r="I16" s="343" t="str">
        <f t="shared" si="2"/>
        <v/>
      </c>
      <c r="J16" s="343" t="str">
        <f t="shared" si="2"/>
        <v/>
      </c>
      <c r="K16" s="343" t="str">
        <f t="shared" si="2"/>
        <v/>
      </c>
      <c r="L16" s="343" t="str">
        <f t="shared" si="2"/>
        <v/>
      </c>
      <c r="M16" s="343" t="str">
        <f t="shared" si="2"/>
        <v/>
      </c>
      <c r="N16" s="343" t="str">
        <f t="shared" si="2"/>
        <v/>
      </c>
      <c r="O16" s="343" t="str">
        <f t="shared" si="2"/>
        <v/>
      </c>
      <c r="P16" s="243" t="str">
        <f t="shared" si="0"/>
        <v/>
      </c>
    </row>
    <row r="17" spans="1:16" x14ac:dyDescent="0.2">
      <c r="A17" s="524" t="s">
        <v>781</v>
      </c>
      <c r="B17" s="254" t="s">
        <v>282</v>
      </c>
      <c r="C17" s="255" t="s">
        <v>162</v>
      </c>
      <c r="D17" s="289"/>
      <c r="E17" s="289"/>
      <c r="F17" s="289"/>
      <c r="G17" s="289"/>
      <c r="H17" s="289"/>
      <c r="I17" s="289"/>
      <c r="J17" s="289"/>
      <c r="K17" s="289"/>
      <c r="L17" s="289"/>
      <c r="M17" s="289"/>
      <c r="N17" s="289"/>
      <c r="O17" s="289"/>
      <c r="P17" s="242" t="str">
        <f t="shared" si="0"/>
        <v/>
      </c>
    </row>
    <row r="18" spans="1:16" x14ac:dyDescent="0.2">
      <c r="A18" s="525"/>
      <c r="B18" s="261" t="s">
        <v>512</v>
      </c>
      <c r="C18" s="262" t="s">
        <v>162</v>
      </c>
      <c r="D18" s="290"/>
      <c r="E18" s="290"/>
      <c r="F18" s="290"/>
      <c r="G18" s="290"/>
      <c r="H18" s="290"/>
      <c r="I18" s="290"/>
      <c r="J18" s="290"/>
      <c r="K18" s="290"/>
      <c r="L18" s="290"/>
      <c r="M18" s="290"/>
      <c r="N18" s="290"/>
      <c r="O18" s="290"/>
      <c r="P18" s="243" t="str">
        <f t="shared" si="0"/>
        <v/>
      </c>
    </row>
    <row r="19" spans="1:16" ht="12.75" customHeight="1" x14ac:dyDescent="0.2">
      <c r="A19" s="526"/>
      <c r="B19" s="258" t="s">
        <v>287</v>
      </c>
      <c r="C19" s="259" t="s">
        <v>162</v>
      </c>
      <c r="D19" s="343" t="str">
        <f t="shared" ref="D19:O19" si="3">IF(SUM(D17:D18)&gt;0,SUM(D17:D18),"")</f>
        <v/>
      </c>
      <c r="E19" s="343" t="str">
        <f t="shared" si="3"/>
        <v/>
      </c>
      <c r="F19" s="343" t="str">
        <f t="shared" si="3"/>
        <v/>
      </c>
      <c r="G19" s="343" t="str">
        <f t="shared" si="3"/>
        <v/>
      </c>
      <c r="H19" s="343" t="str">
        <f t="shared" si="3"/>
        <v/>
      </c>
      <c r="I19" s="343" t="str">
        <f t="shared" si="3"/>
        <v/>
      </c>
      <c r="J19" s="343" t="str">
        <f t="shared" si="3"/>
        <v/>
      </c>
      <c r="K19" s="343" t="str">
        <f t="shared" si="3"/>
        <v/>
      </c>
      <c r="L19" s="343" t="str">
        <f t="shared" si="3"/>
        <v/>
      </c>
      <c r="M19" s="343" t="str">
        <f t="shared" si="3"/>
        <v/>
      </c>
      <c r="N19" s="343" t="str">
        <f t="shared" si="3"/>
        <v/>
      </c>
      <c r="O19" s="343" t="str">
        <f t="shared" si="3"/>
        <v/>
      </c>
      <c r="P19" s="243" t="str">
        <f t="shared" si="0"/>
        <v/>
      </c>
    </row>
    <row r="20" spans="1:16" ht="12.75" customHeight="1" x14ac:dyDescent="0.2">
      <c r="A20" s="524" t="s">
        <v>923</v>
      </c>
      <c r="B20" s="254" t="s">
        <v>282</v>
      </c>
      <c r="C20" s="255" t="s">
        <v>782</v>
      </c>
      <c r="D20" s="263"/>
      <c r="E20" s="263"/>
      <c r="F20" s="263"/>
      <c r="G20" s="263"/>
      <c r="H20" s="263"/>
      <c r="I20" s="263"/>
      <c r="J20" s="263"/>
      <c r="K20" s="263"/>
      <c r="L20" s="263"/>
      <c r="M20" s="263"/>
      <c r="N20" s="263"/>
      <c r="O20" s="263"/>
      <c r="P20" s="242"/>
    </row>
    <row r="21" spans="1:16" x14ac:dyDescent="0.2">
      <c r="A21" s="525"/>
      <c r="B21" s="256" t="s">
        <v>512</v>
      </c>
      <c r="C21" s="283" t="s">
        <v>782</v>
      </c>
      <c r="D21" s="264"/>
      <c r="E21" s="264"/>
      <c r="F21" s="264"/>
      <c r="G21" s="264"/>
      <c r="H21" s="264"/>
      <c r="I21" s="264"/>
      <c r="J21" s="264"/>
      <c r="K21" s="264"/>
      <c r="L21" s="264"/>
      <c r="M21" s="264"/>
      <c r="N21" s="264"/>
      <c r="O21" s="264"/>
      <c r="P21" s="257"/>
    </row>
    <row r="22" spans="1:16" ht="12.75" customHeight="1" x14ac:dyDescent="0.2">
      <c r="A22" s="524" t="s">
        <v>783</v>
      </c>
      <c r="B22" s="254" t="s">
        <v>282</v>
      </c>
      <c r="C22" s="255" t="s">
        <v>784</v>
      </c>
      <c r="D22" s="265"/>
      <c r="E22" s="265"/>
      <c r="F22" s="265"/>
      <c r="G22" s="265"/>
      <c r="H22" s="265"/>
      <c r="I22" s="265"/>
      <c r="J22" s="265"/>
      <c r="K22" s="265"/>
      <c r="L22" s="265"/>
      <c r="M22" s="265"/>
      <c r="N22" s="265"/>
      <c r="O22" s="265"/>
      <c r="P22" s="242"/>
    </row>
    <row r="23" spans="1:16" x14ac:dyDescent="0.2">
      <c r="A23" s="526"/>
      <c r="B23" s="292" t="s">
        <v>512</v>
      </c>
      <c r="C23" s="288" t="s">
        <v>784</v>
      </c>
      <c r="D23" s="266"/>
      <c r="E23" s="266"/>
      <c r="F23" s="266"/>
      <c r="G23" s="266"/>
      <c r="H23" s="266"/>
      <c r="I23" s="266"/>
      <c r="J23" s="266"/>
      <c r="K23" s="266"/>
      <c r="L23" s="266"/>
      <c r="M23" s="266"/>
      <c r="N23" s="266"/>
      <c r="O23" s="266"/>
      <c r="P23" s="267"/>
    </row>
    <row r="25" spans="1:16" ht="12.75" customHeight="1" x14ac:dyDescent="0.2">
      <c r="A25" s="192" t="s">
        <v>932</v>
      </c>
    </row>
    <row r="26" spans="1:16" x14ac:dyDescent="0.2">
      <c r="A26" s="192" t="s">
        <v>924</v>
      </c>
    </row>
    <row r="28" spans="1:16" ht="12.75" customHeight="1" x14ac:dyDescent="0.2">
      <c r="A28" s="527" t="s">
        <v>785</v>
      </c>
      <c r="B28" s="528"/>
      <c r="C28" s="521"/>
      <c r="D28" s="523" t="str">
        <f>IF(AND(SUM(P11:P23)=0,C28=""),"Pflichtfeld!","")</f>
        <v>Pflichtfeld!</v>
      </c>
    </row>
    <row r="29" spans="1:16" x14ac:dyDescent="0.2">
      <c r="A29" s="529"/>
      <c r="B29" s="530"/>
      <c r="C29" s="522"/>
      <c r="D29" s="523"/>
    </row>
  </sheetData>
  <sheetProtection algorithmName="SHA-512" hashValue="8c3O+V6KEbbN5kuF98f2DknMOcXxhJl/Rr3s9Z9vdT7eU0zM6EnwRyK+pzyp3YWu+auYEUtanHlvKZZ3dMcDCA==" saltValue="grvr0c55m9namOG1B4XeTw==" spinCount="100000" sheet="1" formatCells="0" formatColumns="0" formatRows="0"/>
  <mergeCells count="12">
    <mergeCell ref="B7:H7"/>
    <mergeCell ref="A6:H6"/>
    <mergeCell ref="A8:H8"/>
    <mergeCell ref="A10:C10"/>
    <mergeCell ref="C28:C29"/>
    <mergeCell ref="D28:D29"/>
    <mergeCell ref="A11:A13"/>
    <mergeCell ref="A14:A16"/>
    <mergeCell ref="A17:A19"/>
    <mergeCell ref="A20:A21"/>
    <mergeCell ref="A22:A23"/>
    <mergeCell ref="A28:B29"/>
  </mergeCells>
  <conditionalFormatting sqref="C28">
    <cfRule type="expression" dxfId="153" priority="1" stopIfTrue="1">
      <formula>AND(SUM($P$11:$P$23)=0,$C$28="")</formula>
    </cfRule>
  </conditionalFormatting>
  <dataValidations disablePrompts="1" count="3">
    <dataValidation type="decimal" allowBlank="1" showInputMessage="1" showErrorMessage="1" error="Nur ganze positive Zahlen erlaubt." sqref="D20:O23" xr:uid="{B49819B7-3306-4FA6-91BF-2051667FE841}">
      <formula1>0</formula1>
      <formula2>900000000000000000000</formula2>
    </dataValidation>
    <dataValidation type="list" allowBlank="1" showInputMessage="1" showErrorMessage="1" sqref="C28" xr:uid="{3230A2DB-0C35-4E5C-90C2-7B849B515F6D}">
      <formula1>$I$1:$I$2</formula1>
    </dataValidation>
    <dataValidation type="whole" allowBlank="1" showInputMessage="1" showErrorMessage="1" error="Nur ganze positive Zahlen erlaubt." sqref="D14:O15 D11:O12 D17:O18" xr:uid="{AEB5EE7E-20E7-42CB-9BEF-4975B5B0F9BA}">
      <formula1>0</formula1>
      <formula2>900000000000000000000</formula2>
    </dataValidation>
  </dataValidations>
  <pageMargins left="0.78740157499999996" right="0.78740157499999996" top="0.984251969" bottom="0.984251969" header="0.4921259845" footer="0.4921259845"/>
  <pageSetup paperSize="9"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DE4BB-FEC7-4943-8F52-0EA2AA057D1A}">
  <sheetPr>
    <tabColor theme="8" tint="0.79998168889431442"/>
    <pageSetUpPr fitToPage="1"/>
  </sheetPr>
  <dimension ref="A1:Z2008"/>
  <sheetViews>
    <sheetView showGridLines="0" zoomScaleNormal="100" workbookViewId="0"/>
  </sheetViews>
  <sheetFormatPr baseColWidth="10" defaultColWidth="10.5703125" defaultRowHeight="12.75" x14ac:dyDescent="0.2"/>
  <cols>
    <col min="1" max="1" width="17.5703125" style="351" customWidth="1"/>
    <col min="2" max="2" width="22.5703125" style="351" customWidth="1"/>
    <col min="3" max="3" width="57.7109375" style="351" customWidth="1"/>
    <col min="4" max="4" width="17.7109375" style="351" customWidth="1"/>
    <col min="5" max="5" width="10.5703125" style="352" customWidth="1"/>
    <col min="6" max="25" width="10.5703125" style="353"/>
    <col min="26" max="26" width="0" style="353" hidden="1" customWidth="1"/>
    <col min="27" max="16384" width="10.5703125" style="353"/>
  </cols>
  <sheetData>
    <row r="1" spans="1:26" s="7" customFormat="1" ht="30" customHeight="1" x14ac:dyDescent="0.2">
      <c r="A1" s="247"/>
      <c r="B1" s="247"/>
      <c r="C1" s="247"/>
      <c r="D1" s="247"/>
      <c r="E1" s="312"/>
    </row>
    <row r="2" spans="1:26" s="187" customFormat="1" x14ac:dyDescent="0.2">
      <c r="B2" s="249"/>
      <c r="C2" s="250"/>
      <c r="D2" s="250"/>
      <c r="E2" s="185"/>
      <c r="F2" s="250"/>
      <c r="G2" s="250"/>
      <c r="H2" s="250"/>
      <c r="I2" s="250"/>
      <c r="J2" s="250"/>
      <c r="K2" s="250"/>
      <c r="Z2" s="250"/>
    </row>
    <row r="3" spans="1:26" s="7" customFormat="1" x14ac:dyDescent="0.2">
      <c r="A3" s="251" t="s">
        <v>7</v>
      </c>
      <c r="B3" s="251"/>
      <c r="C3" s="250"/>
      <c r="D3" s="250"/>
      <c r="E3" s="185"/>
    </row>
    <row r="4" spans="1:26" s="7" customFormat="1" x14ac:dyDescent="0.2">
      <c r="A4" s="251"/>
      <c r="B4" s="251"/>
      <c r="C4" s="250"/>
      <c r="D4" s="250"/>
      <c r="E4" s="185"/>
    </row>
    <row r="5" spans="1:26" s="7" customFormat="1" ht="15.75" x14ac:dyDescent="0.2">
      <c r="A5" s="515" t="s">
        <v>918</v>
      </c>
      <c r="B5" s="549"/>
      <c r="C5" s="549"/>
      <c r="D5" s="550"/>
      <c r="E5" s="309"/>
      <c r="G5" s="540" t="s">
        <v>932</v>
      </c>
      <c r="H5" s="540"/>
      <c r="I5" s="540"/>
      <c r="J5" s="540"/>
      <c r="K5" s="540"/>
      <c r="L5" s="540"/>
      <c r="M5" s="540"/>
      <c r="N5" s="540"/>
      <c r="O5" s="540"/>
      <c r="P5" s="540"/>
    </row>
    <row r="6" spans="1:26" s="7" customFormat="1" ht="15.75" x14ac:dyDescent="0.2">
      <c r="A6" s="253" t="s">
        <v>110</v>
      </c>
      <c r="B6" s="512" t="str">
        <f>IF(U!$B$12&lt;&gt;"",U!$B$12,"")</f>
        <v/>
      </c>
      <c r="C6" s="549"/>
      <c r="D6" s="550"/>
      <c r="E6" s="309"/>
      <c r="G6" s="540"/>
      <c r="H6" s="540"/>
      <c r="I6" s="540"/>
      <c r="J6" s="540"/>
      <c r="K6" s="540"/>
      <c r="L6" s="540"/>
      <c r="M6" s="540"/>
      <c r="N6" s="540"/>
      <c r="O6" s="540"/>
      <c r="P6" s="540"/>
    </row>
    <row r="7" spans="1:26" s="7" customFormat="1" ht="15.75" x14ac:dyDescent="0.2">
      <c r="A7" s="515" t="s">
        <v>935</v>
      </c>
      <c r="B7" s="516"/>
      <c r="C7" s="551"/>
      <c r="D7" s="550"/>
      <c r="E7" s="309"/>
      <c r="G7" s="373" t="s">
        <v>952</v>
      </c>
      <c r="H7" s="374"/>
      <c r="I7" s="374"/>
      <c r="J7" s="374"/>
      <c r="K7" s="374"/>
      <c r="L7" s="374"/>
      <c r="M7" s="374"/>
      <c r="N7" s="374"/>
      <c r="O7" s="374"/>
      <c r="P7" s="374"/>
    </row>
    <row r="8" spans="1:26" s="7" customFormat="1" ht="12.75" customHeight="1" x14ac:dyDescent="0.2">
      <c r="A8" s="250"/>
      <c r="B8" s="250"/>
      <c r="C8" s="250"/>
      <c r="E8" s="185"/>
      <c r="G8" s="375"/>
      <c r="H8" s="374"/>
      <c r="I8" s="374"/>
      <c r="J8" s="374"/>
      <c r="K8" s="374"/>
      <c r="L8" s="374"/>
      <c r="M8" s="374"/>
      <c r="N8" s="374"/>
      <c r="O8" s="374"/>
      <c r="P8" s="374"/>
    </row>
    <row r="9" spans="1:26" s="7" customFormat="1" x14ac:dyDescent="0.2">
      <c r="A9" s="541" t="s">
        <v>790</v>
      </c>
      <c r="B9" s="542"/>
      <c r="C9" s="543"/>
      <c r="D9" s="296"/>
      <c r="E9" s="310"/>
      <c r="F9" s="188" t="s">
        <v>496</v>
      </c>
      <c r="G9" s="110" t="s">
        <v>613</v>
      </c>
      <c r="H9" s="110" t="s">
        <v>614</v>
      </c>
      <c r="I9" s="110" t="s">
        <v>615</v>
      </c>
      <c r="J9" s="110" t="s">
        <v>616</v>
      </c>
      <c r="K9" s="110" t="s">
        <v>617</v>
      </c>
      <c r="L9" s="110" t="s">
        <v>618</v>
      </c>
      <c r="M9" s="110" t="s">
        <v>619</v>
      </c>
      <c r="N9" s="110" t="s">
        <v>620</v>
      </c>
      <c r="O9" s="110" t="s">
        <v>621</v>
      </c>
      <c r="P9" s="110" t="s">
        <v>622</v>
      </c>
      <c r="Q9" s="110" t="s">
        <v>623</v>
      </c>
      <c r="R9" s="110" t="s">
        <v>184</v>
      </c>
      <c r="Z9" s="296"/>
    </row>
    <row r="10" spans="1:26" s="7" customFormat="1" x14ac:dyDescent="0.2">
      <c r="A10" s="544"/>
      <c r="B10" s="545"/>
      <c r="C10" s="546"/>
      <c r="D10" s="297"/>
      <c r="E10" s="311"/>
      <c r="F10" s="110" t="s">
        <v>162</v>
      </c>
      <c r="G10" s="110" t="s">
        <v>162</v>
      </c>
      <c r="H10" s="110" t="s">
        <v>162</v>
      </c>
      <c r="I10" s="110" t="s">
        <v>162</v>
      </c>
      <c r="J10" s="110" t="s">
        <v>162</v>
      </c>
      <c r="K10" s="110" t="s">
        <v>162</v>
      </c>
      <c r="L10" s="110" t="s">
        <v>162</v>
      </c>
      <c r="M10" s="110" t="s">
        <v>162</v>
      </c>
      <c r="N10" s="110" t="s">
        <v>162</v>
      </c>
      <c r="O10" s="110" t="s">
        <v>162</v>
      </c>
      <c r="P10" s="110" t="s">
        <v>162</v>
      </c>
      <c r="Q10" s="110" t="s">
        <v>162</v>
      </c>
      <c r="R10" s="110" t="s">
        <v>162</v>
      </c>
      <c r="Z10" s="297"/>
    </row>
    <row r="11" spans="1:26" s="7" customFormat="1" x14ac:dyDescent="0.2">
      <c r="A11" s="547" t="str">
        <f>L!$E$6&amp;" bitte jeweils auswählen (*)"</f>
        <v>Firmenname bitte jeweils auswählen (*)</v>
      </c>
      <c r="B11" s="547" t="str">
        <f>IF(L!$E$6="Firmenname","EC-Nummer","Firmenname")</f>
        <v>EC-Nummer</v>
      </c>
      <c r="C11" s="189" t="s">
        <v>925</v>
      </c>
      <c r="D11" s="189"/>
      <c r="E11" s="306" t="s">
        <v>162</v>
      </c>
      <c r="F11" s="228" t="str">
        <f>IF(SUMIF($Z$17:$Z$2008,$C11,F$17:F$2008)&gt;0,SUMIF($Z$17:$Z$2008,$C11,F$17:F$2008),"")</f>
        <v/>
      </c>
      <c r="G11" s="228" t="str">
        <f t="shared" ref="G11:Q16" si="0">IF(SUMIF($Z$17:$Z$2008,$C11,G$17:G$2008)&gt;0,SUMIF($Z$17:$Z$2008,$C11,G$17:G$2008),"")</f>
        <v/>
      </c>
      <c r="H11" s="228" t="str">
        <f t="shared" si="0"/>
        <v/>
      </c>
      <c r="I11" s="228" t="str">
        <f t="shared" si="0"/>
        <v/>
      </c>
      <c r="J11" s="228" t="str">
        <f t="shared" si="0"/>
        <v/>
      </c>
      <c r="K11" s="228" t="str">
        <f t="shared" si="0"/>
        <v/>
      </c>
      <c r="L11" s="228" t="str">
        <f t="shared" si="0"/>
        <v/>
      </c>
      <c r="M11" s="228" t="str">
        <f t="shared" si="0"/>
        <v/>
      </c>
      <c r="N11" s="228" t="str">
        <f t="shared" si="0"/>
        <v/>
      </c>
      <c r="O11" s="228" t="str">
        <f t="shared" si="0"/>
        <v/>
      </c>
      <c r="P11" s="228" t="str">
        <f t="shared" si="0"/>
        <v/>
      </c>
      <c r="Q11" s="228" t="str">
        <f t="shared" si="0"/>
        <v/>
      </c>
      <c r="R11" s="228" t="str">
        <f>IF(SUM(F11:Q11)&gt;0,SUM(F11:Q11),"")</f>
        <v/>
      </c>
      <c r="Z11" s="189"/>
    </row>
    <row r="12" spans="1:26" s="7" customFormat="1" x14ac:dyDescent="0.2">
      <c r="A12" s="548"/>
      <c r="B12" s="548"/>
      <c r="C12" s="269" t="s">
        <v>786</v>
      </c>
      <c r="D12" s="269"/>
      <c r="E12" s="307" t="s">
        <v>162</v>
      </c>
      <c r="F12" s="270" t="str">
        <f t="shared" ref="F12:Q16" si="1">IF(SUMIF($Z$17:$Z$2008,$C12,F$17:F$2008)&gt;0,SUMIF($Z$17:$Z$2008,$C12,F$17:F$2008),"")</f>
        <v/>
      </c>
      <c r="G12" s="270" t="str">
        <f t="shared" si="0"/>
        <v/>
      </c>
      <c r="H12" s="270" t="str">
        <f t="shared" si="0"/>
        <v/>
      </c>
      <c r="I12" s="270" t="str">
        <f t="shared" si="0"/>
        <v/>
      </c>
      <c r="J12" s="270" t="str">
        <f t="shared" si="0"/>
        <v/>
      </c>
      <c r="K12" s="270" t="str">
        <f t="shared" si="0"/>
        <v/>
      </c>
      <c r="L12" s="270" t="str">
        <f t="shared" si="0"/>
        <v/>
      </c>
      <c r="M12" s="270" t="str">
        <f t="shared" si="0"/>
        <v/>
      </c>
      <c r="N12" s="270" t="str">
        <f t="shared" si="0"/>
        <v/>
      </c>
      <c r="O12" s="270" t="str">
        <f t="shared" si="0"/>
        <v/>
      </c>
      <c r="P12" s="270" t="str">
        <f t="shared" si="0"/>
        <v/>
      </c>
      <c r="Q12" s="270" t="str">
        <f t="shared" si="0"/>
        <v/>
      </c>
      <c r="R12" s="270" t="str">
        <f t="shared" ref="R12:R75" si="2">IF(SUM(F12:Q12)&gt;0,SUM(F12:Q12),"")</f>
        <v/>
      </c>
      <c r="Z12" s="269"/>
    </row>
    <row r="13" spans="1:26" s="7" customFormat="1" x14ac:dyDescent="0.2">
      <c r="A13" s="548"/>
      <c r="B13" s="548"/>
      <c r="C13" s="269" t="s">
        <v>787</v>
      </c>
      <c r="D13" s="269"/>
      <c r="E13" s="307" t="s">
        <v>162</v>
      </c>
      <c r="F13" s="270" t="str">
        <f t="shared" si="1"/>
        <v/>
      </c>
      <c r="G13" s="270" t="str">
        <f t="shared" si="0"/>
        <v/>
      </c>
      <c r="H13" s="270" t="str">
        <f t="shared" si="0"/>
        <v/>
      </c>
      <c r="I13" s="270" t="str">
        <f t="shared" si="0"/>
        <v/>
      </c>
      <c r="J13" s="270" t="str">
        <f t="shared" si="0"/>
        <v/>
      </c>
      <c r="K13" s="270" t="str">
        <f t="shared" si="0"/>
        <v/>
      </c>
      <c r="L13" s="270" t="str">
        <f t="shared" si="0"/>
        <v/>
      </c>
      <c r="M13" s="270" t="str">
        <f t="shared" si="0"/>
        <v/>
      </c>
      <c r="N13" s="270" t="str">
        <f t="shared" si="0"/>
        <v/>
      </c>
      <c r="O13" s="270" t="str">
        <f t="shared" si="0"/>
        <v/>
      </c>
      <c r="P13" s="270" t="str">
        <f t="shared" si="0"/>
        <v/>
      </c>
      <c r="Q13" s="270" t="str">
        <f t="shared" si="0"/>
        <v/>
      </c>
      <c r="R13" s="270" t="str">
        <f t="shared" si="2"/>
        <v/>
      </c>
      <c r="Z13" s="269"/>
    </row>
    <row r="14" spans="1:26" s="7" customFormat="1" x14ac:dyDescent="0.2">
      <c r="A14" s="548"/>
      <c r="B14" s="548"/>
      <c r="C14" s="269" t="s">
        <v>788</v>
      </c>
      <c r="D14" s="269"/>
      <c r="E14" s="307" t="s">
        <v>162</v>
      </c>
      <c r="F14" s="270" t="str">
        <f t="shared" si="1"/>
        <v/>
      </c>
      <c r="G14" s="270" t="str">
        <f t="shared" si="0"/>
        <v/>
      </c>
      <c r="H14" s="270" t="str">
        <f t="shared" si="0"/>
        <v/>
      </c>
      <c r="I14" s="270" t="str">
        <f t="shared" si="0"/>
        <v/>
      </c>
      <c r="J14" s="270" t="str">
        <f t="shared" si="0"/>
        <v/>
      </c>
      <c r="K14" s="270" t="str">
        <f t="shared" si="0"/>
        <v/>
      </c>
      <c r="L14" s="270" t="str">
        <f t="shared" si="0"/>
        <v/>
      </c>
      <c r="M14" s="270" t="str">
        <f t="shared" si="0"/>
        <v/>
      </c>
      <c r="N14" s="270" t="str">
        <f t="shared" si="0"/>
        <v/>
      </c>
      <c r="O14" s="270" t="str">
        <f t="shared" si="0"/>
        <v/>
      </c>
      <c r="P14" s="270" t="str">
        <f t="shared" si="0"/>
        <v/>
      </c>
      <c r="Q14" s="270" t="str">
        <f t="shared" si="0"/>
        <v/>
      </c>
      <c r="R14" s="270" t="str">
        <f t="shared" si="2"/>
        <v/>
      </c>
      <c r="Z14" s="269"/>
    </row>
    <row r="15" spans="1:26" s="7" customFormat="1" x14ac:dyDescent="0.2">
      <c r="A15" s="548"/>
      <c r="B15" s="548"/>
      <c r="C15" s="269" t="s">
        <v>789</v>
      </c>
      <c r="D15" s="269"/>
      <c r="E15" s="307" t="s">
        <v>162</v>
      </c>
      <c r="F15" s="270" t="str">
        <f t="shared" si="1"/>
        <v/>
      </c>
      <c r="G15" s="270" t="str">
        <f t="shared" si="0"/>
        <v/>
      </c>
      <c r="H15" s="270" t="str">
        <f t="shared" si="0"/>
        <v/>
      </c>
      <c r="I15" s="270" t="str">
        <f t="shared" si="0"/>
        <v/>
      </c>
      <c r="J15" s="270" t="str">
        <f t="shared" si="0"/>
        <v/>
      </c>
      <c r="K15" s="270" t="str">
        <f t="shared" si="0"/>
        <v/>
      </c>
      <c r="L15" s="270" t="str">
        <f t="shared" si="0"/>
        <v/>
      </c>
      <c r="M15" s="270" t="str">
        <f t="shared" si="0"/>
        <v/>
      </c>
      <c r="N15" s="270" t="str">
        <f t="shared" si="0"/>
        <v/>
      </c>
      <c r="O15" s="270" t="str">
        <f t="shared" si="0"/>
        <v/>
      </c>
      <c r="P15" s="270" t="str">
        <f t="shared" si="0"/>
        <v/>
      </c>
      <c r="Q15" s="270" t="str">
        <f t="shared" si="0"/>
        <v/>
      </c>
      <c r="R15" s="270"/>
      <c r="Z15" s="269"/>
    </row>
    <row r="16" spans="1:26" s="7" customFormat="1" x14ac:dyDescent="0.2">
      <c r="A16" s="548"/>
      <c r="B16" s="548"/>
      <c r="C16" s="191" t="s">
        <v>934</v>
      </c>
      <c r="D16" s="191"/>
      <c r="E16" s="308" t="s">
        <v>162</v>
      </c>
      <c r="F16" s="229" t="str">
        <f t="shared" si="1"/>
        <v/>
      </c>
      <c r="G16" s="229" t="str">
        <f t="shared" si="0"/>
        <v/>
      </c>
      <c r="H16" s="229" t="str">
        <f t="shared" si="0"/>
        <v/>
      </c>
      <c r="I16" s="229" t="str">
        <f t="shared" si="0"/>
        <v/>
      </c>
      <c r="J16" s="229" t="str">
        <f t="shared" si="0"/>
        <v/>
      </c>
      <c r="K16" s="229" t="str">
        <f t="shared" si="0"/>
        <v/>
      </c>
      <c r="L16" s="229" t="str">
        <f t="shared" si="0"/>
        <v/>
      </c>
      <c r="M16" s="229" t="str">
        <f t="shared" si="0"/>
        <v/>
      </c>
      <c r="N16" s="229" t="str">
        <f t="shared" si="0"/>
        <v/>
      </c>
      <c r="O16" s="229" t="str">
        <f t="shared" si="0"/>
        <v/>
      </c>
      <c r="P16" s="229" t="str">
        <f t="shared" si="0"/>
        <v/>
      </c>
      <c r="Q16" s="229" t="str">
        <f t="shared" si="0"/>
        <v/>
      </c>
      <c r="R16" s="229"/>
      <c r="Z16" s="191"/>
    </row>
    <row r="17" spans="1:26" s="7" customFormat="1" x14ac:dyDescent="0.2">
      <c r="A17" s="531"/>
      <c r="B17" s="533" t="str">
        <f>IF(A17&lt;&gt;"",IFERROR(VLOOKUP(A17,L!$J$11:$K$260,2,FALSE),"Eingabeart wurde geändert"),"")</f>
        <v/>
      </c>
      <c r="C17" s="535" t="s">
        <v>925</v>
      </c>
      <c r="D17" s="189" t="s">
        <v>282</v>
      </c>
      <c r="E17" s="306" t="s">
        <v>162</v>
      </c>
      <c r="F17" s="271"/>
      <c r="G17" s="271"/>
      <c r="H17" s="271"/>
      <c r="I17" s="271"/>
      <c r="J17" s="271"/>
      <c r="K17" s="271"/>
      <c r="L17" s="271"/>
      <c r="M17" s="271"/>
      <c r="N17" s="271"/>
      <c r="O17" s="271"/>
      <c r="P17" s="271"/>
      <c r="Q17" s="271"/>
      <c r="R17" s="228" t="str">
        <f t="shared" si="2"/>
        <v/>
      </c>
      <c r="Z17" s="189" t="str">
        <f>C17</f>
        <v>letzte Mahnungen mit eingeschriebenem Brief</v>
      </c>
    </row>
    <row r="18" spans="1:26" s="7" customFormat="1" x14ac:dyDescent="0.2">
      <c r="A18" s="532"/>
      <c r="B18" s="534"/>
      <c r="C18" s="536"/>
      <c r="D18" s="269" t="s">
        <v>512</v>
      </c>
      <c r="E18" s="307" t="s">
        <v>162</v>
      </c>
      <c r="F18" s="272"/>
      <c r="G18" s="272"/>
      <c r="H18" s="272"/>
      <c r="I18" s="272"/>
      <c r="J18" s="272"/>
      <c r="K18" s="272"/>
      <c r="L18" s="272"/>
      <c r="M18" s="272"/>
      <c r="N18" s="272"/>
      <c r="O18" s="272"/>
      <c r="P18" s="272"/>
      <c r="Q18" s="272"/>
      <c r="R18" s="270" t="str">
        <f t="shared" si="2"/>
        <v/>
      </c>
      <c r="Z18" s="269" t="str">
        <f>C17</f>
        <v>letzte Mahnungen mit eingeschriebenem Brief</v>
      </c>
    </row>
    <row r="19" spans="1:26" s="7" customFormat="1" x14ac:dyDescent="0.2">
      <c r="A19" s="532"/>
      <c r="B19" s="534"/>
      <c r="C19" s="537" t="s">
        <v>786</v>
      </c>
      <c r="D19" s="269" t="s">
        <v>282</v>
      </c>
      <c r="E19" s="307" t="s">
        <v>162</v>
      </c>
      <c r="F19" s="272"/>
      <c r="G19" s="272"/>
      <c r="H19" s="272"/>
      <c r="I19" s="272"/>
      <c r="J19" s="272"/>
      <c r="K19" s="272"/>
      <c r="L19" s="272"/>
      <c r="M19" s="272"/>
      <c r="N19" s="272"/>
      <c r="O19" s="272"/>
      <c r="P19" s="272"/>
      <c r="Q19" s="272"/>
      <c r="R19" s="270" t="str">
        <f t="shared" si="2"/>
        <v/>
      </c>
      <c r="Z19" s="269" t="str">
        <f>C19</f>
        <v xml:space="preserve">Abschaltungen nach Aussetzung der Vertragsabwicklung </v>
      </c>
    </row>
    <row r="20" spans="1:26" s="7" customFormat="1" x14ac:dyDescent="0.2">
      <c r="A20" s="532"/>
      <c r="B20" s="534"/>
      <c r="C20" s="536"/>
      <c r="D20" s="269" t="s">
        <v>512</v>
      </c>
      <c r="E20" s="307" t="s">
        <v>162</v>
      </c>
      <c r="F20" s="272"/>
      <c r="G20" s="272"/>
      <c r="H20" s="272"/>
      <c r="I20" s="272"/>
      <c r="J20" s="272"/>
      <c r="K20" s="272"/>
      <c r="L20" s="272"/>
      <c r="M20" s="272"/>
      <c r="N20" s="272"/>
      <c r="O20" s="272"/>
      <c r="P20" s="272"/>
      <c r="Q20" s="272"/>
      <c r="R20" s="270" t="str">
        <f t="shared" si="2"/>
        <v/>
      </c>
      <c r="Z20" s="269" t="str">
        <f>C19</f>
        <v xml:space="preserve">Abschaltungen nach Aussetzung der Vertragsabwicklung </v>
      </c>
    </row>
    <row r="21" spans="1:26" s="7" customFormat="1" x14ac:dyDescent="0.2">
      <c r="A21" s="532"/>
      <c r="B21" s="534"/>
      <c r="C21" s="537" t="s">
        <v>787</v>
      </c>
      <c r="D21" s="269" t="s">
        <v>282</v>
      </c>
      <c r="E21" s="307" t="s">
        <v>162</v>
      </c>
      <c r="F21" s="272"/>
      <c r="G21" s="272"/>
      <c r="H21" s="272"/>
      <c r="I21" s="272"/>
      <c r="J21" s="272"/>
      <c r="K21" s="272"/>
      <c r="L21" s="272"/>
      <c r="M21" s="272"/>
      <c r="N21" s="272"/>
      <c r="O21" s="272"/>
      <c r="P21" s="272"/>
      <c r="Q21" s="272"/>
      <c r="R21" s="270" t="str">
        <f t="shared" si="2"/>
        <v/>
      </c>
      <c r="Z21" s="269" t="str">
        <f>C21</f>
        <v>Abschaltungen nach Vertragsauflösung</v>
      </c>
    </row>
    <row r="22" spans="1:26" s="7" customFormat="1" x14ac:dyDescent="0.2">
      <c r="A22" s="532"/>
      <c r="B22" s="534"/>
      <c r="C22" s="536"/>
      <c r="D22" s="269" t="s">
        <v>512</v>
      </c>
      <c r="E22" s="307" t="s">
        <v>162</v>
      </c>
      <c r="F22" s="272"/>
      <c r="G22" s="272"/>
      <c r="H22" s="272"/>
      <c r="I22" s="272"/>
      <c r="J22" s="272"/>
      <c r="K22" s="272"/>
      <c r="L22" s="272"/>
      <c r="M22" s="272"/>
      <c r="N22" s="272"/>
      <c r="O22" s="272"/>
      <c r="P22" s="272"/>
      <c r="Q22" s="272"/>
      <c r="R22" s="270" t="str">
        <f t="shared" si="2"/>
        <v/>
      </c>
      <c r="Z22" s="269" t="str">
        <f>C21</f>
        <v>Abschaltungen nach Vertragsauflösung</v>
      </c>
    </row>
    <row r="23" spans="1:26" s="7" customFormat="1" x14ac:dyDescent="0.2">
      <c r="A23" s="532"/>
      <c r="B23" s="534"/>
      <c r="C23" s="537" t="s">
        <v>788</v>
      </c>
      <c r="D23" s="269" t="s">
        <v>282</v>
      </c>
      <c r="E23" s="307" t="s">
        <v>162</v>
      </c>
      <c r="F23" s="272"/>
      <c r="G23" s="272"/>
      <c r="H23" s="272"/>
      <c r="I23" s="272"/>
      <c r="J23" s="272"/>
      <c r="K23" s="272"/>
      <c r="L23" s="272"/>
      <c r="M23" s="272"/>
      <c r="N23" s="272"/>
      <c r="O23" s="272"/>
      <c r="P23" s="272"/>
      <c r="Q23" s="272"/>
      <c r="R23" s="270" t="str">
        <f t="shared" si="2"/>
        <v/>
      </c>
      <c r="Z23" s="269" t="str">
        <f>C23</f>
        <v>Wiederaufnahmen der Belieferung nach Abschaltung</v>
      </c>
    </row>
    <row r="24" spans="1:26" s="7" customFormat="1" x14ac:dyDescent="0.2">
      <c r="A24" s="532"/>
      <c r="B24" s="534"/>
      <c r="C24" s="536"/>
      <c r="D24" s="269" t="s">
        <v>512</v>
      </c>
      <c r="E24" s="307" t="s">
        <v>162</v>
      </c>
      <c r="F24" s="272"/>
      <c r="G24" s="272"/>
      <c r="H24" s="272"/>
      <c r="I24" s="272"/>
      <c r="J24" s="272"/>
      <c r="K24" s="272"/>
      <c r="L24" s="272"/>
      <c r="M24" s="272"/>
      <c r="N24" s="272"/>
      <c r="O24" s="272"/>
      <c r="P24" s="272"/>
      <c r="Q24" s="272"/>
      <c r="R24" s="270" t="str">
        <f t="shared" si="2"/>
        <v/>
      </c>
      <c r="Z24" s="269" t="str">
        <f>C23</f>
        <v>Wiederaufnahmen der Belieferung nach Abschaltung</v>
      </c>
    </row>
    <row r="25" spans="1:26" s="7" customFormat="1" x14ac:dyDescent="0.2">
      <c r="A25" s="532"/>
      <c r="B25" s="534"/>
      <c r="C25" s="537" t="s">
        <v>789</v>
      </c>
      <c r="D25" s="269" t="s">
        <v>282</v>
      </c>
      <c r="E25" s="307" t="s">
        <v>162</v>
      </c>
      <c r="F25" s="272"/>
      <c r="G25" s="273"/>
      <c r="H25" s="273"/>
      <c r="I25" s="273"/>
      <c r="J25" s="273"/>
      <c r="K25" s="273"/>
      <c r="L25" s="273"/>
      <c r="M25" s="273"/>
      <c r="N25" s="273"/>
      <c r="O25" s="273"/>
      <c r="P25" s="273"/>
      <c r="Q25" s="273"/>
      <c r="R25" s="268"/>
      <c r="Z25" s="269" t="str">
        <f>C25</f>
        <v>Kunden unter Berufung auf Grundversorgung  zum Monatzsletzten</v>
      </c>
    </row>
    <row r="26" spans="1:26" s="7" customFormat="1" x14ac:dyDescent="0.2">
      <c r="A26" s="532"/>
      <c r="B26" s="534"/>
      <c r="C26" s="536"/>
      <c r="D26" s="269" t="s">
        <v>512</v>
      </c>
      <c r="E26" s="307" t="s">
        <v>162</v>
      </c>
      <c r="F26" s="272"/>
      <c r="G26" s="304"/>
      <c r="H26" s="304"/>
      <c r="I26" s="304"/>
      <c r="J26" s="304"/>
      <c r="K26" s="304"/>
      <c r="L26" s="304"/>
      <c r="M26" s="304"/>
      <c r="N26" s="304"/>
      <c r="O26" s="304"/>
      <c r="P26" s="304"/>
      <c r="Q26" s="304"/>
      <c r="R26" s="305"/>
      <c r="Z26" s="269" t="str">
        <f>C25</f>
        <v>Kunden unter Berufung auf Grundversorgung  zum Monatzsletzten</v>
      </c>
    </row>
    <row r="27" spans="1:26" s="7" customFormat="1" x14ac:dyDescent="0.2">
      <c r="A27" s="532"/>
      <c r="B27" s="534"/>
      <c r="C27" s="538" t="s">
        <v>934</v>
      </c>
      <c r="D27" s="234" t="s">
        <v>282</v>
      </c>
      <c r="E27" s="298" t="s">
        <v>162</v>
      </c>
      <c r="F27" s="303"/>
      <c r="G27" s="304"/>
      <c r="H27" s="304"/>
      <c r="I27" s="304"/>
      <c r="J27" s="304"/>
      <c r="K27" s="304"/>
      <c r="L27" s="304"/>
      <c r="M27" s="304"/>
      <c r="N27" s="304"/>
      <c r="O27" s="304"/>
      <c r="P27" s="304"/>
      <c r="Q27" s="304"/>
      <c r="R27" s="305"/>
      <c r="Z27" s="234" t="str">
        <f>C27</f>
        <v>Messgeräte mit aktiver Prepaymentzählung zum Monatsletzten</v>
      </c>
    </row>
    <row r="28" spans="1:26" s="7" customFormat="1" x14ac:dyDescent="0.2">
      <c r="A28" s="532"/>
      <c r="B28" s="534"/>
      <c r="C28" s="539"/>
      <c r="D28" s="191" t="s">
        <v>512</v>
      </c>
      <c r="E28" s="308" t="s">
        <v>162</v>
      </c>
      <c r="F28" s="274"/>
      <c r="G28" s="274"/>
      <c r="H28" s="274"/>
      <c r="I28" s="274"/>
      <c r="J28" s="274"/>
      <c r="K28" s="274"/>
      <c r="L28" s="274"/>
      <c r="M28" s="274"/>
      <c r="N28" s="274"/>
      <c r="O28" s="274"/>
      <c r="P28" s="274"/>
      <c r="Q28" s="274"/>
      <c r="R28" s="229"/>
      <c r="Z28" s="191" t="str">
        <f>C27</f>
        <v>Messgeräte mit aktiver Prepaymentzählung zum Monatsletzten</v>
      </c>
    </row>
    <row r="29" spans="1:26" s="7" customFormat="1" x14ac:dyDescent="0.2">
      <c r="A29" s="531"/>
      <c r="B29" s="533" t="str">
        <f>IF(A29&lt;&gt;"",IFERROR(VLOOKUP(A29,L!$J$11:$K$260,2,FALSE),"Eingabeart wurde geändert"),"")</f>
        <v/>
      </c>
      <c r="C29" s="535" t="s">
        <v>925</v>
      </c>
      <c r="D29" s="189" t="s">
        <v>282</v>
      </c>
      <c r="E29" s="306" t="s">
        <v>162</v>
      </c>
      <c r="F29" s="271"/>
      <c r="G29" s="271"/>
      <c r="H29" s="271"/>
      <c r="I29" s="271"/>
      <c r="J29" s="271"/>
      <c r="K29" s="271"/>
      <c r="L29" s="271"/>
      <c r="M29" s="271"/>
      <c r="N29" s="271"/>
      <c r="O29" s="271"/>
      <c r="P29" s="271"/>
      <c r="Q29" s="271"/>
      <c r="R29" s="228" t="str">
        <f t="shared" si="2"/>
        <v/>
      </c>
      <c r="Z29" s="189" t="str">
        <f>C29</f>
        <v>letzte Mahnungen mit eingeschriebenem Brief</v>
      </c>
    </row>
    <row r="30" spans="1:26" s="7" customFormat="1" x14ac:dyDescent="0.2">
      <c r="A30" s="532"/>
      <c r="B30" s="534"/>
      <c r="C30" s="536"/>
      <c r="D30" s="269" t="s">
        <v>512</v>
      </c>
      <c r="E30" s="307" t="s">
        <v>162</v>
      </c>
      <c r="F30" s="272"/>
      <c r="G30" s="272"/>
      <c r="H30" s="272"/>
      <c r="I30" s="272"/>
      <c r="J30" s="272"/>
      <c r="K30" s="272"/>
      <c r="L30" s="272"/>
      <c r="M30" s="272"/>
      <c r="N30" s="272"/>
      <c r="O30" s="272"/>
      <c r="P30" s="272"/>
      <c r="Q30" s="272"/>
      <c r="R30" s="270" t="str">
        <f t="shared" si="2"/>
        <v/>
      </c>
      <c r="Z30" s="269" t="str">
        <f>C29</f>
        <v>letzte Mahnungen mit eingeschriebenem Brief</v>
      </c>
    </row>
    <row r="31" spans="1:26" s="7" customFormat="1" x14ac:dyDescent="0.2">
      <c r="A31" s="532"/>
      <c r="B31" s="534"/>
      <c r="C31" s="537" t="s">
        <v>786</v>
      </c>
      <c r="D31" s="269" t="s">
        <v>282</v>
      </c>
      <c r="E31" s="307" t="s">
        <v>162</v>
      </c>
      <c r="F31" s="272"/>
      <c r="G31" s="272"/>
      <c r="H31" s="272"/>
      <c r="I31" s="272"/>
      <c r="J31" s="272"/>
      <c r="K31" s="272"/>
      <c r="L31" s="272"/>
      <c r="M31" s="272"/>
      <c r="N31" s="272"/>
      <c r="O31" s="272"/>
      <c r="P31" s="272"/>
      <c r="Q31" s="272"/>
      <c r="R31" s="270" t="str">
        <f t="shared" si="2"/>
        <v/>
      </c>
      <c r="Z31" s="269" t="str">
        <f>C31</f>
        <v xml:space="preserve">Abschaltungen nach Aussetzung der Vertragsabwicklung </v>
      </c>
    </row>
    <row r="32" spans="1:26" s="7" customFormat="1" x14ac:dyDescent="0.2">
      <c r="A32" s="532"/>
      <c r="B32" s="534"/>
      <c r="C32" s="536"/>
      <c r="D32" s="269" t="s">
        <v>512</v>
      </c>
      <c r="E32" s="307" t="s">
        <v>162</v>
      </c>
      <c r="F32" s="272"/>
      <c r="G32" s="272"/>
      <c r="H32" s="272"/>
      <c r="I32" s="272"/>
      <c r="J32" s="272"/>
      <c r="K32" s="272"/>
      <c r="L32" s="272"/>
      <c r="M32" s="272"/>
      <c r="N32" s="272"/>
      <c r="O32" s="272"/>
      <c r="P32" s="272"/>
      <c r="Q32" s="272"/>
      <c r="R32" s="270" t="str">
        <f t="shared" si="2"/>
        <v/>
      </c>
      <c r="Z32" s="269" t="str">
        <f>C31</f>
        <v xml:space="preserve">Abschaltungen nach Aussetzung der Vertragsabwicklung </v>
      </c>
    </row>
    <row r="33" spans="1:26" s="7" customFormat="1" x14ac:dyDescent="0.2">
      <c r="A33" s="532"/>
      <c r="B33" s="534"/>
      <c r="C33" s="537" t="s">
        <v>787</v>
      </c>
      <c r="D33" s="269" t="s">
        <v>282</v>
      </c>
      <c r="E33" s="307" t="s">
        <v>162</v>
      </c>
      <c r="F33" s="272"/>
      <c r="G33" s="272"/>
      <c r="H33" s="272"/>
      <c r="I33" s="272"/>
      <c r="J33" s="272"/>
      <c r="K33" s="272"/>
      <c r="L33" s="272"/>
      <c r="M33" s="272"/>
      <c r="N33" s="272"/>
      <c r="O33" s="272"/>
      <c r="P33" s="272"/>
      <c r="Q33" s="272"/>
      <c r="R33" s="270" t="str">
        <f t="shared" si="2"/>
        <v/>
      </c>
      <c r="Z33" s="269" t="str">
        <f>C33</f>
        <v>Abschaltungen nach Vertragsauflösung</v>
      </c>
    </row>
    <row r="34" spans="1:26" s="7" customFormat="1" x14ac:dyDescent="0.2">
      <c r="A34" s="532"/>
      <c r="B34" s="534"/>
      <c r="C34" s="536"/>
      <c r="D34" s="269" t="s">
        <v>512</v>
      </c>
      <c r="E34" s="307" t="s">
        <v>162</v>
      </c>
      <c r="F34" s="272"/>
      <c r="G34" s="272"/>
      <c r="H34" s="272"/>
      <c r="I34" s="272"/>
      <c r="J34" s="272"/>
      <c r="K34" s="272"/>
      <c r="L34" s="272"/>
      <c r="M34" s="272"/>
      <c r="N34" s="272"/>
      <c r="O34" s="272"/>
      <c r="P34" s="272"/>
      <c r="Q34" s="272"/>
      <c r="R34" s="270" t="str">
        <f t="shared" si="2"/>
        <v/>
      </c>
      <c r="Z34" s="269" t="str">
        <f>C33</f>
        <v>Abschaltungen nach Vertragsauflösung</v>
      </c>
    </row>
    <row r="35" spans="1:26" s="7" customFormat="1" x14ac:dyDescent="0.2">
      <c r="A35" s="532"/>
      <c r="B35" s="534"/>
      <c r="C35" s="537" t="s">
        <v>788</v>
      </c>
      <c r="D35" s="269" t="s">
        <v>282</v>
      </c>
      <c r="E35" s="307" t="s">
        <v>162</v>
      </c>
      <c r="F35" s="272"/>
      <c r="G35" s="272"/>
      <c r="H35" s="272"/>
      <c r="I35" s="272"/>
      <c r="J35" s="272"/>
      <c r="K35" s="272"/>
      <c r="L35" s="272"/>
      <c r="M35" s="272"/>
      <c r="N35" s="272"/>
      <c r="O35" s="272"/>
      <c r="P35" s="272"/>
      <c r="Q35" s="272"/>
      <c r="R35" s="270" t="str">
        <f t="shared" si="2"/>
        <v/>
      </c>
      <c r="Z35" s="269" t="str">
        <f>C35</f>
        <v>Wiederaufnahmen der Belieferung nach Abschaltung</v>
      </c>
    </row>
    <row r="36" spans="1:26" s="7" customFormat="1" x14ac:dyDescent="0.2">
      <c r="A36" s="532"/>
      <c r="B36" s="534"/>
      <c r="C36" s="536"/>
      <c r="D36" s="269" t="s">
        <v>512</v>
      </c>
      <c r="E36" s="307" t="s">
        <v>162</v>
      </c>
      <c r="F36" s="272"/>
      <c r="G36" s="272"/>
      <c r="H36" s="272"/>
      <c r="I36" s="272"/>
      <c r="J36" s="272"/>
      <c r="K36" s="272"/>
      <c r="L36" s="272"/>
      <c r="M36" s="272"/>
      <c r="N36" s="272"/>
      <c r="O36" s="272"/>
      <c r="P36" s="272"/>
      <c r="Q36" s="272"/>
      <c r="R36" s="270" t="str">
        <f t="shared" si="2"/>
        <v/>
      </c>
      <c r="Z36" s="269" t="str">
        <f>C35</f>
        <v>Wiederaufnahmen der Belieferung nach Abschaltung</v>
      </c>
    </row>
    <row r="37" spans="1:26" s="7" customFormat="1" x14ac:dyDescent="0.2">
      <c r="A37" s="532"/>
      <c r="B37" s="534"/>
      <c r="C37" s="537" t="s">
        <v>789</v>
      </c>
      <c r="D37" s="269" t="s">
        <v>282</v>
      </c>
      <c r="E37" s="307" t="s">
        <v>162</v>
      </c>
      <c r="F37" s="272"/>
      <c r="G37" s="273"/>
      <c r="H37" s="273"/>
      <c r="I37" s="273"/>
      <c r="J37" s="273"/>
      <c r="K37" s="273"/>
      <c r="L37" s="273"/>
      <c r="M37" s="273"/>
      <c r="N37" s="273"/>
      <c r="O37" s="273"/>
      <c r="P37" s="273"/>
      <c r="Q37" s="273"/>
      <c r="R37" s="268"/>
      <c r="Z37" s="269" t="str">
        <f>C37</f>
        <v>Kunden unter Berufung auf Grundversorgung  zum Monatzsletzten</v>
      </c>
    </row>
    <row r="38" spans="1:26" s="7" customFormat="1" x14ac:dyDescent="0.2">
      <c r="A38" s="532"/>
      <c r="B38" s="534"/>
      <c r="C38" s="536"/>
      <c r="D38" s="269" t="s">
        <v>512</v>
      </c>
      <c r="E38" s="307" t="s">
        <v>162</v>
      </c>
      <c r="F38" s="272"/>
      <c r="G38" s="304"/>
      <c r="H38" s="304"/>
      <c r="I38" s="304"/>
      <c r="J38" s="304"/>
      <c r="K38" s="304"/>
      <c r="L38" s="304"/>
      <c r="M38" s="304"/>
      <c r="N38" s="304"/>
      <c r="O38" s="304"/>
      <c r="P38" s="304"/>
      <c r="Q38" s="304"/>
      <c r="R38" s="305"/>
      <c r="Z38" s="269" t="str">
        <f>C37</f>
        <v>Kunden unter Berufung auf Grundversorgung  zum Monatzsletzten</v>
      </c>
    </row>
    <row r="39" spans="1:26" s="7" customFormat="1" x14ac:dyDescent="0.2">
      <c r="A39" s="532"/>
      <c r="B39" s="534"/>
      <c r="C39" s="538" t="s">
        <v>934</v>
      </c>
      <c r="D39" s="234" t="s">
        <v>282</v>
      </c>
      <c r="E39" s="298" t="s">
        <v>162</v>
      </c>
      <c r="F39" s="303"/>
      <c r="G39" s="304"/>
      <c r="H39" s="304"/>
      <c r="I39" s="304"/>
      <c r="J39" s="304"/>
      <c r="K39" s="304"/>
      <c r="L39" s="304"/>
      <c r="M39" s="304"/>
      <c r="N39" s="304"/>
      <c r="O39" s="304"/>
      <c r="P39" s="304"/>
      <c r="Q39" s="304"/>
      <c r="R39" s="305"/>
      <c r="Z39" s="234" t="str">
        <f>C39</f>
        <v>Messgeräte mit aktiver Prepaymentzählung zum Monatsletzten</v>
      </c>
    </row>
    <row r="40" spans="1:26" s="7" customFormat="1" x14ac:dyDescent="0.2">
      <c r="A40" s="532"/>
      <c r="B40" s="534"/>
      <c r="C40" s="539"/>
      <c r="D40" s="191" t="s">
        <v>512</v>
      </c>
      <c r="E40" s="308" t="s">
        <v>162</v>
      </c>
      <c r="F40" s="274"/>
      <c r="G40" s="274"/>
      <c r="H40" s="274"/>
      <c r="I40" s="274"/>
      <c r="J40" s="274"/>
      <c r="K40" s="274"/>
      <c r="L40" s="274"/>
      <c r="M40" s="274"/>
      <c r="N40" s="274"/>
      <c r="O40" s="274"/>
      <c r="P40" s="274"/>
      <c r="Q40" s="274"/>
      <c r="R40" s="229"/>
      <c r="Z40" s="191" t="str">
        <f>C39</f>
        <v>Messgeräte mit aktiver Prepaymentzählung zum Monatsletzten</v>
      </c>
    </row>
    <row r="41" spans="1:26" s="7" customFormat="1" x14ac:dyDescent="0.2">
      <c r="A41" s="531"/>
      <c r="B41" s="533" t="str">
        <f>IF(A41&lt;&gt;"",IFERROR(VLOOKUP(A41,L!$J$11:$K$260,2,FALSE),"Eingabeart wurde geändert"),"")</f>
        <v/>
      </c>
      <c r="C41" s="535" t="s">
        <v>925</v>
      </c>
      <c r="D41" s="189" t="s">
        <v>282</v>
      </c>
      <c r="E41" s="306" t="s">
        <v>162</v>
      </c>
      <c r="F41" s="271"/>
      <c r="G41" s="271"/>
      <c r="H41" s="271"/>
      <c r="I41" s="271"/>
      <c r="J41" s="271"/>
      <c r="K41" s="271"/>
      <c r="L41" s="271"/>
      <c r="M41" s="271"/>
      <c r="N41" s="271"/>
      <c r="O41" s="271"/>
      <c r="P41" s="271"/>
      <c r="Q41" s="271"/>
      <c r="R41" s="228" t="str">
        <f t="shared" si="2"/>
        <v/>
      </c>
      <c r="Z41" s="189" t="str">
        <f>C41</f>
        <v>letzte Mahnungen mit eingeschriebenem Brief</v>
      </c>
    </row>
    <row r="42" spans="1:26" s="7" customFormat="1" x14ac:dyDescent="0.2">
      <c r="A42" s="532"/>
      <c r="B42" s="534"/>
      <c r="C42" s="536"/>
      <c r="D42" s="269" t="s">
        <v>512</v>
      </c>
      <c r="E42" s="307" t="s">
        <v>162</v>
      </c>
      <c r="F42" s="272"/>
      <c r="G42" s="272"/>
      <c r="H42" s="272"/>
      <c r="I42" s="272"/>
      <c r="J42" s="272"/>
      <c r="K42" s="272"/>
      <c r="L42" s="272"/>
      <c r="M42" s="272"/>
      <c r="N42" s="272"/>
      <c r="O42" s="272"/>
      <c r="P42" s="272"/>
      <c r="Q42" s="272"/>
      <c r="R42" s="270" t="str">
        <f t="shared" si="2"/>
        <v/>
      </c>
      <c r="Z42" s="269" t="str">
        <f>C41</f>
        <v>letzte Mahnungen mit eingeschriebenem Brief</v>
      </c>
    </row>
    <row r="43" spans="1:26" s="7" customFormat="1" x14ac:dyDescent="0.2">
      <c r="A43" s="532"/>
      <c r="B43" s="534"/>
      <c r="C43" s="537" t="s">
        <v>786</v>
      </c>
      <c r="D43" s="269" t="s">
        <v>282</v>
      </c>
      <c r="E43" s="307" t="s">
        <v>162</v>
      </c>
      <c r="F43" s="272"/>
      <c r="G43" s="272"/>
      <c r="H43" s="272"/>
      <c r="I43" s="272"/>
      <c r="J43" s="272"/>
      <c r="K43" s="272"/>
      <c r="L43" s="272"/>
      <c r="M43" s="272"/>
      <c r="N43" s="272"/>
      <c r="O43" s="272"/>
      <c r="P43" s="272"/>
      <c r="Q43" s="272"/>
      <c r="R43" s="270" t="str">
        <f t="shared" si="2"/>
        <v/>
      </c>
      <c r="Z43" s="269" t="str">
        <f>C43</f>
        <v xml:space="preserve">Abschaltungen nach Aussetzung der Vertragsabwicklung </v>
      </c>
    </row>
    <row r="44" spans="1:26" s="7" customFormat="1" x14ac:dyDescent="0.2">
      <c r="A44" s="532"/>
      <c r="B44" s="534"/>
      <c r="C44" s="536"/>
      <c r="D44" s="269" t="s">
        <v>512</v>
      </c>
      <c r="E44" s="307" t="s">
        <v>162</v>
      </c>
      <c r="F44" s="272"/>
      <c r="G44" s="272"/>
      <c r="H44" s="272"/>
      <c r="I44" s="272"/>
      <c r="J44" s="272"/>
      <c r="K44" s="272"/>
      <c r="L44" s="272"/>
      <c r="M44" s="272"/>
      <c r="N44" s="272"/>
      <c r="O44" s="272"/>
      <c r="P44" s="272"/>
      <c r="Q44" s="272"/>
      <c r="R44" s="270" t="str">
        <f t="shared" si="2"/>
        <v/>
      </c>
      <c r="Z44" s="269" t="str">
        <f>C43</f>
        <v xml:space="preserve">Abschaltungen nach Aussetzung der Vertragsabwicklung </v>
      </c>
    </row>
    <row r="45" spans="1:26" s="7" customFormat="1" x14ac:dyDescent="0.2">
      <c r="A45" s="532"/>
      <c r="B45" s="534"/>
      <c r="C45" s="537" t="s">
        <v>787</v>
      </c>
      <c r="D45" s="269" t="s">
        <v>282</v>
      </c>
      <c r="E45" s="307" t="s">
        <v>162</v>
      </c>
      <c r="F45" s="272"/>
      <c r="G45" s="272"/>
      <c r="H45" s="272"/>
      <c r="I45" s="272"/>
      <c r="J45" s="272"/>
      <c r="K45" s="272"/>
      <c r="L45" s="272"/>
      <c r="M45" s="272"/>
      <c r="N45" s="272"/>
      <c r="O45" s="272"/>
      <c r="P45" s="272"/>
      <c r="Q45" s="272"/>
      <c r="R45" s="270" t="str">
        <f t="shared" si="2"/>
        <v/>
      </c>
      <c r="Z45" s="269" t="str">
        <f>C45</f>
        <v>Abschaltungen nach Vertragsauflösung</v>
      </c>
    </row>
    <row r="46" spans="1:26" s="7" customFormat="1" x14ac:dyDescent="0.2">
      <c r="A46" s="532"/>
      <c r="B46" s="534"/>
      <c r="C46" s="536"/>
      <c r="D46" s="269" t="s">
        <v>512</v>
      </c>
      <c r="E46" s="307" t="s">
        <v>162</v>
      </c>
      <c r="F46" s="272"/>
      <c r="G46" s="272"/>
      <c r="H46" s="272"/>
      <c r="I46" s="272"/>
      <c r="J46" s="272"/>
      <c r="K46" s="272"/>
      <c r="L46" s="272"/>
      <c r="M46" s="272"/>
      <c r="N46" s="272"/>
      <c r="O46" s="272"/>
      <c r="P46" s="272"/>
      <c r="Q46" s="272"/>
      <c r="R46" s="270" t="str">
        <f t="shared" si="2"/>
        <v/>
      </c>
      <c r="Z46" s="269" t="str">
        <f>C45</f>
        <v>Abschaltungen nach Vertragsauflösung</v>
      </c>
    </row>
    <row r="47" spans="1:26" s="7" customFormat="1" x14ac:dyDescent="0.2">
      <c r="A47" s="532"/>
      <c r="B47" s="534"/>
      <c r="C47" s="537" t="s">
        <v>788</v>
      </c>
      <c r="D47" s="269" t="s">
        <v>282</v>
      </c>
      <c r="E47" s="307" t="s">
        <v>162</v>
      </c>
      <c r="F47" s="272"/>
      <c r="G47" s="272"/>
      <c r="H47" s="272"/>
      <c r="I47" s="272"/>
      <c r="J47" s="272"/>
      <c r="K47" s="272"/>
      <c r="L47" s="272"/>
      <c r="M47" s="272"/>
      <c r="N47" s="272"/>
      <c r="O47" s="272"/>
      <c r="P47" s="272"/>
      <c r="Q47" s="272"/>
      <c r="R47" s="270" t="str">
        <f t="shared" si="2"/>
        <v/>
      </c>
      <c r="Z47" s="269" t="str">
        <f>C47</f>
        <v>Wiederaufnahmen der Belieferung nach Abschaltung</v>
      </c>
    </row>
    <row r="48" spans="1:26" s="7" customFormat="1" x14ac:dyDescent="0.2">
      <c r="A48" s="532"/>
      <c r="B48" s="534"/>
      <c r="C48" s="536"/>
      <c r="D48" s="269" t="s">
        <v>512</v>
      </c>
      <c r="E48" s="307" t="s">
        <v>162</v>
      </c>
      <c r="F48" s="272"/>
      <c r="G48" s="272"/>
      <c r="H48" s="272"/>
      <c r="I48" s="272"/>
      <c r="J48" s="272"/>
      <c r="K48" s="272"/>
      <c r="L48" s="272"/>
      <c r="M48" s="272"/>
      <c r="N48" s="272"/>
      <c r="O48" s="272"/>
      <c r="P48" s="272"/>
      <c r="Q48" s="272"/>
      <c r="R48" s="270" t="str">
        <f t="shared" si="2"/>
        <v/>
      </c>
      <c r="Z48" s="269" t="str">
        <f>C47</f>
        <v>Wiederaufnahmen der Belieferung nach Abschaltung</v>
      </c>
    </row>
    <row r="49" spans="1:26" s="7" customFormat="1" x14ac:dyDescent="0.2">
      <c r="A49" s="532"/>
      <c r="B49" s="534"/>
      <c r="C49" s="537" t="s">
        <v>789</v>
      </c>
      <c r="D49" s="269" t="s">
        <v>282</v>
      </c>
      <c r="E49" s="307" t="s">
        <v>162</v>
      </c>
      <c r="F49" s="272"/>
      <c r="G49" s="273"/>
      <c r="H49" s="273"/>
      <c r="I49" s="273"/>
      <c r="J49" s="273"/>
      <c r="K49" s="273"/>
      <c r="L49" s="273"/>
      <c r="M49" s="273"/>
      <c r="N49" s="273"/>
      <c r="O49" s="273"/>
      <c r="P49" s="273"/>
      <c r="Q49" s="273"/>
      <c r="R49" s="268"/>
      <c r="Z49" s="269" t="str">
        <f>C49</f>
        <v>Kunden unter Berufung auf Grundversorgung  zum Monatzsletzten</v>
      </c>
    </row>
    <row r="50" spans="1:26" s="7" customFormat="1" x14ac:dyDescent="0.2">
      <c r="A50" s="532"/>
      <c r="B50" s="534"/>
      <c r="C50" s="536"/>
      <c r="D50" s="269" t="s">
        <v>512</v>
      </c>
      <c r="E50" s="307" t="s">
        <v>162</v>
      </c>
      <c r="F50" s="272"/>
      <c r="G50" s="304"/>
      <c r="H50" s="304"/>
      <c r="I50" s="304"/>
      <c r="J50" s="304"/>
      <c r="K50" s="304"/>
      <c r="L50" s="304"/>
      <c r="M50" s="304"/>
      <c r="N50" s="304"/>
      <c r="O50" s="304"/>
      <c r="P50" s="304"/>
      <c r="Q50" s="304"/>
      <c r="R50" s="305"/>
      <c r="Z50" s="269" t="str">
        <f>C49</f>
        <v>Kunden unter Berufung auf Grundversorgung  zum Monatzsletzten</v>
      </c>
    </row>
    <row r="51" spans="1:26" s="7" customFormat="1" x14ac:dyDescent="0.2">
      <c r="A51" s="532"/>
      <c r="B51" s="534"/>
      <c r="C51" s="538" t="s">
        <v>934</v>
      </c>
      <c r="D51" s="234" t="s">
        <v>282</v>
      </c>
      <c r="E51" s="298" t="s">
        <v>162</v>
      </c>
      <c r="F51" s="303"/>
      <c r="G51" s="304"/>
      <c r="H51" s="304"/>
      <c r="I51" s="304"/>
      <c r="J51" s="304"/>
      <c r="K51" s="304"/>
      <c r="L51" s="304"/>
      <c r="M51" s="304"/>
      <c r="N51" s="304"/>
      <c r="O51" s="304"/>
      <c r="P51" s="304"/>
      <c r="Q51" s="304"/>
      <c r="R51" s="305"/>
      <c r="Z51" s="234" t="str">
        <f>C51</f>
        <v>Messgeräte mit aktiver Prepaymentzählung zum Monatsletzten</v>
      </c>
    </row>
    <row r="52" spans="1:26" s="7" customFormat="1" x14ac:dyDescent="0.2">
      <c r="A52" s="532"/>
      <c r="B52" s="534"/>
      <c r="C52" s="539"/>
      <c r="D52" s="191" t="s">
        <v>512</v>
      </c>
      <c r="E52" s="308" t="s">
        <v>162</v>
      </c>
      <c r="F52" s="274"/>
      <c r="G52" s="274"/>
      <c r="H52" s="274"/>
      <c r="I52" s="274"/>
      <c r="J52" s="274"/>
      <c r="K52" s="274"/>
      <c r="L52" s="274"/>
      <c r="M52" s="274"/>
      <c r="N52" s="274"/>
      <c r="O52" s="274"/>
      <c r="P52" s="274"/>
      <c r="Q52" s="274"/>
      <c r="R52" s="229"/>
      <c r="Z52" s="191" t="str">
        <f>C51</f>
        <v>Messgeräte mit aktiver Prepaymentzählung zum Monatsletzten</v>
      </c>
    </row>
    <row r="53" spans="1:26" s="7" customFormat="1" x14ac:dyDescent="0.2">
      <c r="A53" s="531"/>
      <c r="B53" s="533" t="str">
        <f>IF(A53&lt;&gt;"",IFERROR(VLOOKUP(A53,L!$J$11:$K$260,2,FALSE),"Eingabeart wurde geändert"),"")</f>
        <v/>
      </c>
      <c r="C53" s="535" t="s">
        <v>925</v>
      </c>
      <c r="D53" s="189" t="s">
        <v>282</v>
      </c>
      <c r="E53" s="306" t="s">
        <v>162</v>
      </c>
      <c r="F53" s="271"/>
      <c r="G53" s="271"/>
      <c r="H53" s="271"/>
      <c r="I53" s="271"/>
      <c r="J53" s="271"/>
      <c r="K53" s="271"/>
      <c r="L53" s="271"/>
      <c r="M53" s="271"/>
      <c r="N53" s="271"/>
      <c r="O53" s="271"/>
      <c r="P53" s="271"/>
      <c r="Q53" s="271"/>
      <c r="R53" s="228" t="str">
        <f t="shared" si="2"/>
        <v/>
      </c>
      <c r="Z53" s="189" t="str">
        <f>C53</f>
        <v>letzte Mahnungen mit eingeschriebenem Brief</v>
      </c>
    </row>
    <row r="54" spans="1:26" s="7" customFormat="1" x14ac:dyDescent="0.2">
      <c r="A54" s="532"/>
      <c r="B54" s="534"/>
      <c r="C54" s="536"/>
      <c r="D54" s="269" t="s">
        <v>512</v>
      </c>
      <c r="E54" s="307" t="s">
        <v>162</v>
      </c>
      <c r="F54" s="272"/>
      <c r="G54" s="272"/>
      <c r="H54" s="272"/>
      <c r="I54" s="272"/>
      <c r="J54" s="272"/>
      <c r="K54" s="272"/>
      <c r="L54" s="272"/>
      <c r="M54" s="272"/>
      <c r="N54" s="272"/>
      <c r="O54" s="272"/>
      <c r="P54" s="272"/>
      <c r="Q54" s="272"/>
      <c r="R54" s="270" t="str">
        <f t="shared" si="2"/>
        <v/>
      </c>
      <c r="Z54" s="269" t="str">
        <f>C53</f>
        <v>letzte Mahnungen mit eingeschriebenem Brief</v>
      </c>
    </row>
    <row r="55" spans="1:26" s="7" customFormat="1" x14ac:dyDescent="0.2">
      <c r="A55" s="532"/>
      <c r="B55" s="534"/>
      <c r="C55" s="537" t="s">
        <v>786</v>
      </c>
      <c r="D55" s="269" t="s">
        <v>282</v>
      </c>
      <c r="E55" s="307" t="s">
        <v>162</v>
      </c>
      <c r="F55" s="272"/>
      <c r="G55" s="272"/>
      <c r="H55" s="272"/>
      <c r="I55" s="272"/>
      <c r="J55" s="272"/>
      <c r="K55" s="272"/>
      <c r="L55" s="272"/>
      <c r="M55" s="272"/>
      <c r="N55" s="272"/>
      <c r="O55" s="272"/>
      <c r="P55" s="272"/>
      <c r="Q55" s="272"/>
      <c r="R55" s="270" t="str">
        <f t="shared" si="2"/>
        <v/>
      </c>
      <c r="Z55" s="269" t="str">
        <f>C55</f>
        <v xml:space="preserve">Abschaltungen nach Aussetzung der Vertragsabwicklung </v>
      </c>
    </row>
    <row r="56" spans="1:26" s="7" customFormat="1" x14ac:dyDescent="0.2">
      <c r="A56" s="532"/>
      <c r="B56" s="534"/>
      <c r="C56" s="536"/>
      <c r="D56" s="269" t="s">
        <v>512</v>
      </c>
      <c r="E56" s="307" t="s">
        <v>162</v>
      </c>
      <c r="F56" s="272"/>
      <c r="G56" s="272"/>
      <c r="H56" s="272"/>
      <c r="I56" s="272"/>
      <c r="J56" s="272"/>
      <c r="K56" s="272"/>
      <c r="L56" s="272"/>
      <c r="M56" s="272"/>
      <c r="N56" s="272"/>
      <c r="O56" s="272"/>
      <c r="P56" s="272"/>
      <c r="Q56" s="272"/>
      <c r="R56" s="270" t="str">
        <f t="shared" si="2"/>
        <v/>
      </c>
      <c r="Z56" s="269" t="str">
        <f>C55</f>
        <v xml:space="preserve">Abschaltungen nach Aussetzung der Vertragsabwicklung </v>
      </c>
    </row>
    <row r="57" spans="1:26" s="7" customFormat="1" x14ac:dyDescent="0.2">
      <c r="A57" s="532"/>
      <c r="B57" s="534"/>
      <c r="C57" s="537" t="s">
        <v>787</v>
      </c>
      <c r="D57" s="269" t="s">
        <v>282</v>
      </c>
      <c r="E57" s="307" t="s">
        <v>162</v>
      </c>
      <c r="F57" s="272"/>
      <c r="G57" s="272"/>
      <c r="H57" s="272"/>
      <c r="I57" s="272"/>
      <c r="J57" s="272"/>
      <c r="K57" s="272"/>
      <c r="L57" s="272"/>
      <c r="M57" s="272"/>
      <c r="N57" s="272"/>
      <c r="O57" s="272"/>
      <c r="P57" s="272"/>
      <c r="Q57" s="272"/>
      <c r="R57" s="270" t="str">
        <f t="shared" si="2"/>
        <v/>
      </c>
      <c r="Z57" s="269" t="str">
        <f>C57</f>
        <v>Abschaltungen nach Vertragsauflösung</v>
      </c>
    </row>
    <row r="58" spans="1:26" s="7" customFormat="1" x14ac:dyDescent="0.2">
      <c r="A58" s="532"/>
      <c r="B58" s="534"/>
      <c r="C58" s="536"/>
      <c r="D58" s="269" t="s">
        <v>512</v>
      </c>
      <c r="E58" s="307" t="s">
        <v>162</v>
      </c>
      <c r="F58" s="272"/>
      <c r="G58" s="272"/>
      <c r="H58" s="272"/>
      <c r="I58" s="272"/>
      <c r="J58" s="272"/>
      <c r="K58" s="272"/>
      <c r="L58" s="272"/>
      <c r="M58" s="272"/>
      <c r="N58" s="272"/>
      <c r="O58" s="272"/>
      <c r="P58" s="272"/>
      <c r="Q58" s="272"/>
      <c r="R58" s="270" t="str">
        <f t="shared" si="2"/>
        <v/>
      </c>
      <c r="Z58" s="269" t="str">
        <f>C57</f>
        <v>Abschaltungen nach Vertragsauflösung</v>
      </c>
    </row>
    <row r="59" spans="1:26" s="7" customFormat="1" x14ac:dyDescent="0.2">
      <c r="A59" s="532"/>
      <c r="B59" s="534"/>
      <c r="C59" s="537" t="s">
        <v>788</v>
      </c>
      <c r="D59" s="269" t="s">
        <v>282</v>
      </c>
      <c r="E59" s="307" t="s">
        <v>162</v>
      </c>
      <c r="F59" s="272"/>
      <c r="G59" s="272"/>
      <c r="H59" s="272"/>
      <c r="I59" s="272"/>
      <c r="J59" s="272"/>
      <c r="K59" s="272"/>
      <c r="L59" s="272"/>
      <c r="M59" s="272"/>
      <c r="N59" s="272"/>
      <c r="O59" s="272"/>
      <c r="P59" s="272"/>
      <c r="Q59" s="272"/>
      <c r="R59" s="270" t="str">
        <f t="shared" si="2"/>
        <v/>
      </c>
      <c r="Z59" s="269" t="str">
        <f>C59</f>
        <v>Wiederaufnahmen der Belieferung nach Abschaltung</v>
      </c>
    </row>
    <row r="60" spans="1:26" s="7" customFormat="1" x14ac:dyDescent="0.2">
      <c r="A60" s="532"/>
      <c r="B60" s="534"/>
      <c r="C60" s="536"/>
      <c r="D60" s="269" t="s">
        <v>512</v>
      </c>
      <c r="E60" s="307" t="s">
        <v>162</v>
      </c>
      <c r="F60" s="272"/>
      <c r="G60" s="272"/>
      <c r="H60" s="272"/>
      <c r="I60" s="272"/>
      <c r="J60" s="272"/>
      <c r="K60" s="272"/>
      <c r="L60" s="272"/>
      <c r="M60" s="272"/>
      <c r="N60" s="272"/>
      <c r="O60" s="272"/>
      <c r="P60" s="272"/>
      <c r="Q60" s="272"/>
      <c r="R60" s="270" t="str">
        <f t="shared" si="2"/>
        <v/>
      </c>
      <c r="Z60" s="269" t="str">
        <f>C59</f>
        <v>Wiederaufnahmen der Belieferung nach Abschaltung</v>
      </c>
    </row>
    <row r="61" spans="1:26" s="7" customFormat="1" x14ac:dyDescent="0.2">
      <c r="A61" s="532"/>
      <c r="B61" s="534"/>
      <c r="C61" s="537" t="s">
        <v>789</v>
      </c>
      <c r="D61" s="269" t="s">
        <v>282</v>
      </c>
      <c r="E61" s="307" t="s">
        <v>162</v>
      </c>
      <c r="F61" s="272"/>
      <c r="G61" s="273"/>
      <c r="H61" s="273"/>
      <c r="I61" s="273"/>
      <c r="J61" s="273"/>
      <c r="K61" s="273"/>
      <c r="L61" s="273"/>
      <c r="M61" s="273"/>
      <c r="N61" s="273"/>
      <c r="O61" s="273"/>
      <c r="P61" s="273"/>
      <c r="Q61" s="273"/>
      <c r="R61" s="268"/>
      <c r="Z61" s="269" t="str">
        <f>C61</f>
        <v>Kunden unter Berufung auf Grundversorgung  zum Monatzsletzten</v>
      </c>
    </row>
    <row r="62" spans="1:26" s="7" customFormat="1" x14ac:dyDescent="0.2">
      <c r="A62" s="532"/>
      <c r="B62" s="534"/>
      <c r="C62" s="536"/>
      <c r="D62" s="269" t="s">
        <v>512</v>
      </c>
      <c r="E62" s="307" t="s">
        <v>162</v>
      </c>
      <c r="F62" s="272"/>
      <c r="G62" s="304"/>
      <c r="H62" s="304"/>
      <c r="I62" s="304"/>
      <c r="J62" s="304"/>
      <c r="K62" s="304"/>
      <c r="L62" s="304"/>
      <c r="M62" s="304"/>
      <c r="N62" s="304"/>
      <c r="O62" s="304"/>
      <c r="P62" s="304"/>
      <c r="Q62" s="304"/>
      <c r="R62" s="305"/>
      <c r="Z62" s="269" t="str">
        <f>C61</f>
        <v>Kunden unter Berufung auf Grundversorgung  zum Monatzsletzten</v>
      </c>
    </row>
    <row r="63" spans="1:26" s="7" customFormat="1" x14ac:dyDescent="0.2">
      <c r="A63" s="532"/>
      <c r="B63" s="534"/>
      <c r="C63" s="538" t="s">
        <v>934</v>
      </c>
      <c r="D63" s="234" t="s">
        <v>282</v>
      </c>
      <c r="E63" s="298" t="s">
        <v>162</v>
      </c>
      <c r="F63" s="303"/>
      <c r="G63" s="304"/>
      <c r="H63" s="304"/>
      <c r="I63" s="304"/>
      <c r="J63" s="304"/>
      <c r="K63" s="304"/>
      <c r="L63" s="304"/>
      <c r="M63" s="304"/>
      <c r="N63" s="304"/>
      <c r="O63" s="304"/>
      <c r="P63" s="304"/>
      <c r="Q63" s="304"/>
      <c r="R63" s="305"/>
      <c r="Z63" s="234" t="str">
        <f>C63</f>
        <v>Messgeräte mit aktiver Prepaymentzählung zum Monatsletzten</v>
      </c>
    </row>
    <row r="64" spans="1:26" s="7" customFormat="1" x14ac:dyDescent="0.2">
      <c r="A64" s="532"/>
      <c r="B64" s="534"/>
      <c r="C64" s="539"/>
      <c r="D64" s="191" t="s">
        <v>512</v>
      </c>
      <c r="E64" s="308" t="s">
        <v>162</v>
      </c>
      <c r="F64" s="274"/>
      <c r="G64" s="274"/>
      <c r="H64" s="274"/>
      <c r="I64" s="274"/>
      <c r="J64" s="274"/>
      <c r="K64" s="274"/>
      <c r="L64" s="274"/>
      <c r="M64" s="274"/>
      <c r="N64" s="274"/>
      <c r="O64" s="274"/>
      <c r="P64" s="274"/>
      <c r="Q64" s="274"/>
      <c r="R64" s="229"/>
      <c r="Z64" s="191" t="str">
        <f>C63</f>
        <v>Messgeräte mit aktiver Prepaymentzählung zum Monatsletzten</v>
      </c>
    </row>
    <row r="65" spans="1:26" s="7" customFormat="1" x14ac:dyDescent="0.2">
      <c r="A65" s="531"/>
      <c r="B65" s="533" t="str">
        <f>IF(A65&lt;&gt;"",IFERROR(VLOOKUP(A65,L!$J$11:$K$260,2,FALSE),"Eingabeart wurde geändert"),"")</f>
        <v/>
      </c>
      <c r="C65" s="535" t="s">
        <v>925</v>
      </c>
      <c r="D65" s="189" t="s">
        <v>282</v>
      </c>
      <c r="E65" s="306" t="s">
        <v>162</v>
      </c>
      <c r="F65" s="271"/>
      <c r="G65" s="271"/>
      <c r="H65" s="271"/>
      <c r="I65" s="271"/>
      <c r="J65" s="271"/>
      <c r="K65" s="271"/>
      <c r="L65" s="271"/>
      <c r="M65" s="271"/>
      <c r="N65" s="271"/>
      <c r="O65" s="271"/>
      <c r="P65" s="271"/>
      <c r="Q65" s="271"/>
      <c r="R65" s="228" t="str">
        <f t="shared" si="2"/>
        <v/>
      </c>
      <c r="Z65" s="189" t="str">
        <f>C65</f>
        <v>letzte Mahnungen mit eingeschriebenem Brief</v>
      </c>
    </row>
    <row r="66" spans="1:26" s="7" customFormat="1" x14ac:dyDescent="0.2">
      <c r="A66" s="532"/>
      <c r="B66" s="534"/>
      <c r="C66" s="536"/>
      <c r="D66" s="269" t="s">
        <v>512</v>
      </c>
      <c r="E66" s="307" t="s">
        <v>162</v>
      </c>
      <c r="F66" s="272"/>
      <c r="G66" s="272"/>
      <c r="H66" s="272"/>
      <c r="I66" s="272"/>
      <c r="J66" s="272"/>
      <c r="K66" s="272"/>
      <c r="L66" s="272"/>
      <c r="M66" s="272"/>
      <c r="N66" s="272"/>
      <c r="O66" s="272"/>
      <c r="P66" s="272"/>
      <c r="Q66" s="272"/>
      <c r="R66" s="270" t="str">
        <f t="shared" si="2"/>
        <v/>
      </c>
      <c r="Z66" s="269" t="str">
        <f>C65</f>
        <v>letzte Mahnungen mit eingeschriebenem Brief</v>
      </c>
    </row>
    <row r="67" spans="1:26" s="7" customFormat="1" x14ac:dyDescent="0.2">
      <c r="A67" s="532"/>
      <c r="B67" s="534"/>
      <c r="C67" s="537" t="s">
        <v>786</v>
      </c>
      <c r="D67" s="269" t="s">
        <v>282</v>
      </c>
      <c r="E67" s="307" t="s">
        <v>162</v>
      </c>
      <c r="F67" s="272"/>
      <c r="G67" s="272"/>
      <c r="H67" s="272"/>
      <c r="I67" s="272"/>
      <c r="J67" s="272"/>
      <c r="K67" s="272"/>
      <c r="L67" s="272"/>
      <c r="M67" s="272"/>
      <c r="N67" s="272"/>
      <c r="O67" s="272"/>
      <c r="P67" s="272"/>
      <c r="Q67" s="272"/>
      <c r="R67" s="270" t="str">
        <f t="shared" si="2"/>
        <v/>
      </c>
      <c r="Z67" s="269" t="str">
        <f>C67</f>
        <v xml:space="preserve">Abschaltungen nach Aussetzung der Vertragsabwicklung </v>
      </c>
    </row>
    <row r="68" spans="1:26" s="7" customFormat="1" x14ac:dyDescent="0.2">
      <c r="A68" s="532"/>
      <c r="B68" s="534"/>
      <c r="C68" s="536"/>
      <c r="D68" s="269" t="s">
        <v>512</v>
      </c>
      <c r="E68" s="307" t="s">
        <v>162</v>
      </c>
      <c r="F68" s="272"/>
      <c r="G68" s="272"/>
      <c r="H68" s="272"/>
      <c r="I68" s="272"/>
      <c r="J68" s="272"/>
      <c r="K68" s="272"/>
      <c r="L68" s="272"/>
      <c r="M68" s="272"/>
      <c r="N68" s="272"/>
      <c r="O68" s="272"/>
      <c r="P68" s="272"/>
      <c r="Q68" s="272"/>
      <c r="R68" s="270" t="str">
        <f t="shared" si="2"/>
        <v/>
      </c>
      <c r="Z68" s="269" t="str">
        <f>C67</f>
        <v xml:space="preserve">Abschaltungen nach Aussetzung der Vertragsabwicklung </v>
      </c>
    </row>
    <row r="69" spans="1:26" s="7" customFormat="1" x14ac:dyDescent="0.2">
      <c r="A69" s="532"/>
      <c r="B69" s="534"/>
      <c r="C69" s="537" t="s">
        <v>787</v>
      </c>
      <c r="D69" s="269" t="s">
        <v>282</v>
      </c>
      <c r="E69" s="307" t="s">
        <v>162</v>
      </c>
      <c r="F69" s="272"/>
      <c r="G69" s="272"/>
      <c r="H69" s="272"/>
      <c r="I69" s="272"/>
      <c r="J69" s="272"/>
      <c r="K69" s="272"/>
      <c r="L69" s="272"/>
      <c r="M69" s="272"/>
      <c r="N69" s="272"/>
      <c r="O69" s="272"/>
      <c r="P69" s="272"/>
      <c r="Q69" s="272"/>
      <c r="R69" s="270" t="str">
        <f t="shared" si="2"/>
        <v/>
      </c>
      <c r="Z69" s="269" t="str">
        <f>C69</f>
        <v>Abschaltungen nach Vertragsauflösung</v>
      </c>
    </row>
    <row r="70" spans="1:26" s="7" customFormat="1" x14ac:dyDescent="0.2">
      <c r="A70" s="532"/>
      <c r="B70" s="534"/>
      <c r="C70" s="536"/>
      <c r="D70" s="269" t="s">
        <v>512</v>
      </c>
      <c r="E70" s="307" t="s">
        <v>162</v>
      </c>
      <c r="F70" s="272"/>
      <c r="G70" s="272"/>
      <c r="H70" s="272"/>
      <c r="I70" s="272"/>
      <c r="J70" s="272"/>
      <c r="K70" s="272"/>
      <c r="L70" s="272"/>
      <c r="M70" s="272"/>
      <c r="N70" s="272"/>
      <c r="O70" s="272"/>
      <c r="P70" s="272"/>
      <c r="Q70" s="272"/>
      <c r="R70" s="270" t="str">
        <f t="shared" si="2"/>
        <v/>
      </c>
      <c r="Z70" s="269" t="str">
        <f>C69</f>
        <v>Abschaltungen nach Vertragsauflösung</v>
      </c>
    </row>
    <row r="71" spans="1:26" s="7" customFormat="1" x14ac:dyDescent="0.2">
      <c r="A71" s="532"/>
      <c r="B71" s="534"/>
      <c r="C71" s="537" t="s">
        <v>788</v>
      </c>
      <c r="D71" s="269" t="s">
        <v>282</v>
      </c>
      <c r="E71" s="307" t="s">
        <v>162</v>
      </c>
      <c r="F71" s="272"/>
      <c r="G71" s="272"/>
      <c r="H71" s="272"/>
      <c r="I71" s="272"/>
      <c r="J71" s="272"/>
      <c r="K71" s="272"/>
      <c r="L71" s="272"/>
      <c r="M71" s="272"/>
      <c r="N71" s="272"/>
      <c r="O71" s="272"/>
      <c r="P71" s="272"/>
      <c r="Q71" s="272"/>
      <c r="R71" s="270" t="str">
        <f t="shared" si="2"/>
        <v/>
      </c>
      <c r="Z71" s="269" t="str">
        <f>C71</f>
        <v>Wiederaufnahmen der Belieferung nach Abschaltung</v>
      </c>
    </row>
    <row r="72" spans="1:26" s="7" customFormat="1" x14ac:dyDescent="0.2">
      <c r="A72" s="532"/>
      <c r="B72" s="534"/>
      <c r="C72" s="536"/>
      <c r="D72" s="269" t="s">
        <v>512</v>
      </c>
      <c r="E72" s="307" t="s">
        <v>162</v>
      </c>
      <c r="F72" s="272"/>
      <c r="G72" s="272"/>
      <c r="H72" s="272"/>
      <c r="I72" s="272"/>
      <c r="J72" s="272"/>
      <c r="K72" s="272"/>
      <c r="L72" s="272"/>
      <c r="M72" s="272"/>
      <c r="N72" s="272"/>
      <c r="O72" s="272"/>
      <c r="P72" s="272"/>
      <c r="Q72" s="272"/>
      <c r="R72" s="270" t="str">
        <f t="shared" si="2"/>
        <v/>
      </c>
      <c r="Z72" s="269" t="str">
        <f>C71</f>
        <v>Wiederaufnahmen der Belieferung nach Abschaltung</v>
      </c>
    </row>
    <row r="73" spans="1:26" s="7" customFormat="1" x14ac:dyDescent="0.2">
      <c r="A73" s="532"/>
      <c r="B73" s="534"/>
      <c r="C73" s="537" t="s">
        <v>789</v>
      </c>
      <c r="D73" s="269" t="s">
        <v>282</v>
      </c>
      <c r="E73" s="307" t="s">
        <v>162</v>
      </c>
      <c r="F73" s="272"/>
      <c r="G73" s="273"/>
      <c r="H73" s="273"/>
      <c r="I73" s="273"/>
      <c r="J73" s="273"/>
      <c r="K73" s="273"/>
      <c r="L73" s="273"/>
      <c r="M73" s="273"/>
      <c r="N73" s="273"/>
      <c r="O73" s="273"/>
      <c r="P73" s="273"/>
      <c r="Q73" s="273"/>
      <c r="R73" s="268"/>
      <c r="Z73" s="269" t="str">
        <f>C73</f>
        <v>Kunden unter Berufung auf Grundversorgung  zum Monatzsletzten</v>
      </c>
    </row>
    <row r="74" spans="1:26" s="7" customFormat="1" x14ac:dyDescent="0.2">
      <c r="A74" s="532"/>
      <c r="B74" s="534"/>
      <c r="C74" s="536"/>
      <c r="D74" s="269" t="s">
        <v>512</v>
      </c>
      <c r="E74" s="307" t="s">
        <v>162</v>
      </c>
      <c r="F74" s="272"/>
      <c r="G74" s="304"/>
      <c r="H74" s="304"/>
      <c r="I74" s="304"/>
      <c r="J74" s="304"/>
      <c r="K74" s="304"/>
      <c r="L74" s="304"/>
      <c r="M74" s="304"/>
      <c r="N74" s="304"/>
      <c r="O74" s="304"/>
      <c r="P74" s="304"/>
      <c r="Q74" s="304"/>
      <c r="R74" s="305"/>
      <c r="Z74" s="269" t="str">
        <f>C73</f>
        <v>Kunden unter Berufung auf Grundversorgung  zum Monatzsletzten</v>
      </c>
    </row>
    <row r="75" spans="1:26" s="7" customFormat="1" x14ac:dyDescent="0.2">
      <c r="A75" s="532"/>
      <c r="B75" s="534"/>
      <c r="C75" s="538" t="s">
        <v>934</v>
      </c>
      <c r="D75" s="234" t="s">
        <v>282</v>
      </c>
      <c r="E75" s="298" t="s">
        <v>162</v>
      </c>
      <c r="F75" s="303"/>
      <c r="G75" s="304"/>
      <c r="H75" s="304"/>
      <c r="I75" s="304"/>
      <c r="J75" s="304"/>
      <c r="K75" s="304"/>
      <c r="L75" s="304"/>
      <c r="M75" s="304"/>
      <c r="N75" s="304"/>
      <c r="O75" s="304"/>
      <c r="P75" s="304"/>
      <c r="Q75" s="304"/>
      <c r="R75" s="305"/>
      <c r="Z75" s="234" t="str">
        <f>C75</f>
        <v>Messgeräte mit aktiver Prepaymentzählung zum Monatsletzten</v>
      </c>
    </row>
    <row r="76" spans="1:26" s="7" customFormat="1" x14ac:dyDescent="0.2">
      <c r="A76" s="532"/>
      <c r="B76" s="534"/>
      <c r="C76" s="539"/>
      <c r="D76" s="191" t="s">
        <v>512</v>
      </c>
      <c r="E76" s="308" t="s">
        <v>162</v>
      </c>
      <c r="F76" s="274"/>
      <c r="G76" s="274"/>
      <c r="H76" s="274"/>
      <c r="I76" s="274"/>
      <c r="J76" s="274"/>
      <c r="K76" s="274"/>
      <c r="L76" s="274"/>
      <c r="M76" s="274"/>
      <c r="N76" s="274"/>
      <c r="O76" s="274"/>
      <c r="P76" s="274"/>
      <c r="Q76" s="274"/>
      <c r="R76" s="229"/>
      <c r="Z76" s="191" t="str">
        <f>C75</f>
        <v>Messgeräte mit aktiver Prepaymentzählung zum Monatsletzten</v>
      </c>
    </row>
    <row r="77" spans="1:26" s="7" customFormat="1" x14ac:dyDescent="0.2">
      <c r="A77" s="531"/>
      <c r="B77" s="533" t="str">
        <f>IF(A77&lt;&gt;"",IFERROR(VLOOKUP(A77,L!$J$11:$K$260,2,FALSE),"Eingabeart wurde geändert"),"")</f>
        <v/>
      </c>
      <c r="C77" s="535" t="s">
        <v>925</v>
      </c>
      <c r="D77" s="189" t="s">
        <v>282</v>
      </c>
      <c r="E77" s="306" t="s">
        <v>162</v>
      </c>
      <c r="F77" s="271"/>
      <c r="G77" s="271"/>
      <c r="H77" s="271"/>
      <c r="I77" s="271"/>
      <c r="J77" s="271"/>
      <c r="K77" s="271"/>
      <c r="L77" s="271"/>
      <c r="M77" s="271"/>
      <c r="N77" s="271"/>
      <c r="O77" s="271"/>
      <c r="P77" s="271"/>
      <c r="Q77" s="271"/>
      <c r="R77" s="228" t="str">
        <f t="shared" ref="R77:R140" si="3">IF(SUM(F77:Q77)&gt;0,SUM(F77:Q77),"")</f>
        <v/>
      </c>
      <c r="Z77" s="189" t="str">
        <f>C77</f>
        <v>letzte Mahnungen mit eingeschriebenem Brief</v>
      </c>
    </row>
    <row r="78" spans="1:26" s="7" customFormat="1" x14ac:dyDescent="0.2">
      <c r="A78" s="532"/>
      <c r="B78" s="534"/>
      <c r="C78" s="536"/>
      <c r="D78" s="269" t="s">
        <v>512</v>
      </c>
      <c r="E78" s="307" t="s">
        <v>162</v>
      </c>
      <c r="F78" s="272"/>
      <c r="G78" s="272"/>
      <c r="H78" s="272"/>
      <c r="I78" s="272"/>
      <c r="J78" s="272"/>
      <c r="K78" s="272"/>
      <c r="L78" s="272"/>
      <c r="M78" s="272"/>
      <c r="N78" s="272"/>
      <c r="O78" s="272"/>
      <c r="P78" s="272"/>
      <c r="Q78" s="272"/>
      <c r="R78" s="270" t="str">
        <f t="shared" si="3"/>
        <v/>
      </c>
      <c r="Z78" s="269" t="str">
        <f>C77</f>
        <v>letzte Mahnungen mit eingeschriebenem Brief</v>
      </c>
    </row>
    <row r="79" spans="1:26" s="7" customFormat="1" x14ac:dyDescent="0.2">
      <c r="A79" s="532"/>
      <c r="B79" s="534"/>
      <c r="C79" s="537" t="s">
        <v>786</v>
      </c>
      <c r="D79" s="269" t="s">
        <v>282</v>
      </c>
      <c r="E79" s="307" t="s">
        <v>162</v>
      </c>
      <c r="F79" s="272"/>
      <c r="G79" s="272"/>
      <c r="H79" s="272"/>
      <c r="I79" s="272"/>
      <c r="J79" s="272"/>
      <c r="K79" s="272"/>
      <c r="L79" s="272"/>
      <c r="M79" s="272"/>
      <c r="N79" s="272"/>
      <c r="O79" s="272"/>
      <c r="P79" s="272"/>
      <c r="Q79" s="272"/>
      <c r="R79" s="270" t="str">
        <f t="shared" si="3"/>
        <v/>
      </c>
      <c r="Z79" s="269" t="str">
        <f>C79</f>
        <v xml:space="preserve">Abschaltungen nach Aussetzung der Vertragsabwicklung </v>
      </c>
    </row>
    <row r="80" spans="1:26" s="7" customFormat="1" x14ac:dyDescent="0.2">
      <c r="A80" s="532"/>
      <c r="B80" s="534"/>
      <c r="C80" s="536"/>
      <c r="D80" s="269" t="s">
        <v>512</v>
      </c>
      <c r="E80" s="307" t="s">
        <v>162</v>
      </c>
      <c r="F80" s="272"/>
      <c r="G80" s="272"/>
      <c r="H80" s="272"/>
      <c r="I80" s="272"/>
      <c r="J80" s="272"/>
      <c r="K80" s="272"/>
      <c r="L80" s="272"/>
      <c r="M80" s="272"/>
      <c r="N80" s="272"/>
      <c r="O80" s="272"/>
      <c r="P80" s="272"/>
      <c r="Q80" s="272"/>
      <c r="R80" s="270" t="str">
        <f t="shared" si="3"/>
        <v/>
      </c>
      <c r="Z80" s="269" t="str">
        <f>C79</f>
        <v xml:space="preserve">Abschaltungen nach Aussetzung der Vertragsabwicklung </v>
      </c>
    </row>
    <row r="81" spans="1:26" s="7" customFormat="1" x14ac:dyDescent="0.2">
      <c r="A81" s="532"/>
      <c r="B81" s="534"/>
      <c r="C81" s="537" t="s">
        <v>787</v>
      </c>
      <c r="D81" s="269" t="s">
        <v>282</v>
      </c>
      <c r="E81" s="307" t="s">
        <v>162</v>
      </c>
      <c r="F81" s="272"/>
      <c r="G81" s="272"/>
      <c r="H81" s="272"/>
      <c r="I81" s="272"/>
      <c r="J81" s="272"/>
      <c r="K81" s="272"/>
      <c r="L81" s="272"/>
      <c r="M81" s="272"/>
      <c r="N81" s="272"/>
      <c r="O81" s="272"/>
      <c r="P81" s="272"/>
      <c r="Q81" s="272"/>
      <c r="R81" s="270" t="str">
        <f t="shared" si="3"/>
        <v/>
      </c>
      <c r="Z81" s="269" t="str">
        <f>C81</f>
        <v>Abschaltungen nach Vertragsauflösung</v>
      </c>
    </row>
    <row r="82" spans="1:26" s="7" customFormat="1" x14ac:dyDescent="0.2">
      <c r="A82" s="532"/>
      <c r="B82" s="534"/>
      <c r="C82" s="536"/>
      <c r="D82" s="269" t="s">
        <v>512</v>
      </c>
      <c r="E82" s="307" t="s">
        <v>162</v>
      </c>
      <c r="F82" s="272"/>
      <c r="G82" s="272"/>
      <c r="H82" s="272"/>
      <c r="I82" s="272"/>
      <c r="J82" s="272"/>
      <c r="K82" s="272"/>
      <c r="L82" s="272"/>
      <c r="M82" s="272"/>
      <c r="N82" s="272"/>
      <c r="O82" s="272"/>
      <c r="P82" s="272"/>
      <c r="Q82" s="272"/>
      <c r="R82" s="270" t="str">
        <f t="shared" si="3"/>
        <v/>
      </c>
      <c r="Z82" s="269" t="str">
        <f>C81</f>
        <v>Abschaltungen nach Vertragsauflösung</v>
      </c>
    </row>
    <row r="83" spans="1:26" s="7" customFormat="1" x14ac:dyDescent="0.2">
      <c r="A83" s="532"/>
      <c r="B83" s="534"/>
      <c r="C83" s="537" t="s">
        <v>788</v>
      </c>
      <c r="D83" s="269" t="s">
        <v>282</v>
      </c>
      <c r="E83" s="307" t="s">
        <v>162</v>
      </c>
      <c r="F83" s="272"/>
      <c r="G83" s="272"/>
      <c r="H83" s="272"/>
      <c r="I83" s="272"/>
      <c r="J83" s="272"/>
      <c r="K83" s="272"/>
      <c r="L83" s="272"/>
      <c r="M83" s="272"/>
      <c r="N83" s="272"/>
      <c r="O83" s="272"/>
      <c r="P83" s="272"/>
      <c r="Q83" s="272"/>
      <c r="R83" s="270" t="str">
        <f t="shared" si="3"/>
        <v/>
      </c>
      <c r="Z83" s="269" t="str">
        <f>C83</f>
        <v>Wiederaufnahmen der Belieferung nach Abschaltung</v>
      </c>
    </row>
    <row r="84" spans="1:26" s="7" customFormat="1" x14ac:dyDescent="0.2">
      <c r="A84" s="532"/>
      <c r="B84" s="534"/>
      <c r="C84" s="536"/>
      <c r="D84" s="269" t="s">
        <v>512</v>
      </c>
      <c r="E84" s="307" t="s">
        <v>162</v>
      </c>
      <c r="F84" s="272"/>
      <c r="G84" s="272"/>
      <c r="H84" s="272"/>
      <c r="I84" s="272"/>
      <c r="J84" s="272"/>
      <c r="K84" s="272"/>
      <c r="L84" s="272"/>
      <c r="M84" s="272"/>
      <c r="N84" s="272"/>
      <c r="O84" s="272"/>
      <c r="P84" s="272"/>
      <c r="Q84" s="272"/>
      <c r="R84" s="270" t="str">
        <f t="shared" si="3"/>
        <v/>
      </c>
      <c r="Z84" s="269" t="str">
        <f>C83</f>
        <v>Wiederaufnahmen der Belieferung nach Abschaltung</v>
      </c>
    </row>
    <row r="85" spans="1:26" s="7" customFormat="1" x14ac:dyDescent="0.2">
      <c r="A85" s="532"/>
      <c r="B85" s="534"/>
      <c r="C85" s="537" t="s">
        <v>789</v>
      </c>
      <c r="D85" s="269" t="s">
        <v>282</v>
      </c>
      <c r="E85" s="307" t="s">
        <v>162</v>
      </c>
      <c r="F85" s="272"/>
      <c r="G85" s="273"/>
      <c r="H85" s="273"/>
      <c r="I85" s="273"/>
      <c r="J85" s="273"/>
      <c r="K85" s="273"/>
      <c r="L85" s="273"/>
      <c r="M85" s="273"/>
      <c r="N85" s="273"/>
      <c r="O85" s="273"/>
      <c r="P85" s="273"/>
      <c r="Q85" s="273"/>
      <c r="R85" s="268"/>
      <c r="Z85" s="269" t="str">
        <f>C85</f>
        <v>Kunden unter Berufung auf Grundversorgung  zum Monatzsletzten</v>
      </c>
    </row>
    <row r="86" spans="1:26" s="7" customFormat="1" x14ac:dyDescent="0.2">
      <c r="A86" s="532"/>
      <c r="B86" s="534"/>
      <c r="C86" s="536"/>
      <c r="D86" s="269" t="s">
        <v>512</v>
      </c>
      <c r="E86" s="307" t="s">
        <v>162</v>
      </c>
      <c r="F86" s="272"/>
      <c r="G86" s="304"/>
      <c r="H86" s="304"/>
      <c r="I86" s="304"/>
      <c r="J86" s="304"/>
      <c r="K86" s="304"/>
      <c r="L86" s="304"/>
      <c r="M86" s="304"/>
      <c r="N86" s="304"/>
      <c r="O86" s="304"/>
      <c r="P86" s="304"/>
      <c r="Q86" s="304"/>
      <c r="R86" s="305"/>
      <c r="Z86" s="269" t="str">
        <f>C85</f>
        <v>Kunden unter Berufung auf Grundversorgung  zum Monatzsletzten</v>
      </c>
    </row>
    <row r="87" spans="1:26" s="7" customFormat="1" x14ac:dyDescent="0.2">
      <c r="A87" s="532"/>
      <c r="B87" s="534"/>
      <c r="C87" s="538" t="s">
        <v>934</v>
      </c>
      <c r="D87" s="234" t="s">
        <v>282</v>
      </c>
      <c r="E87" s="298" t="s">
        <v>162</v>
      </c>
      <c r="F87" s="303"/>
      <c r="G87" s="304"/>
      <c r="H87" s="304"/>
      <c r="I87" s="304"/>
      <c r="J87" s="304"/>
      <c r="K87" s="304"/>
      <c r="L87" s="304"/>
      <c r="M87" s="304"/>
      <c r="N87" s="304"/>
      <c r="O87" s="304"/>
      <c r="P87" s="304"/>
      <c r="Q87" s="304"/>
      <c r="R87" s="305"/>
      <c r="Z87" s="234" t="str">
        <f>C87</f>
        <v>Messgeräte mit aktiver Prepaymentzählung zum Monatsletzten</v>
      </c>
    </row>
    <row r="88" spans="1:26" s="7" customFormat="1" x14ac:dyDescent="0.2">
      <c r="A88" s="532"/>
      <c r="B88" s="534"/>
      <c r="C88" s="539"/>
      <c r="D88" s="191" t="s">
        <v>512</v>
      </c>
      <c r="E88" s="308" t="s">
        <v>162</v>
      </c>
      <c r="F88" s="274"/>
      <c r="G88" s="274"/>
      <c r="H88" s="274"/>
      <c r="I88" s="274"/>
      <c r="J88" s="274"/>
      <c r="K88" s="274"/>
      <c r="L88" s="274"/>
      <c r="M88" s="274"/>
      <c r="N88" s="274"/>
      <c r="O88" s="274"/>
      <c r="P88" s="274"/>
      <c r="Q88" s="274"/>
      <c r="R88" s="229"/>
      <c r="Z88" s="191" t="str">
        <f>C87</f>
        <v>Messgeräte mit aktiver Prepaymentzählung zum Monatsletzten</v>
      </c>
    </row>
    <row r="89" spans="1:26" s="7" customFormat="1" x14ac:dyDescent="0.2">
      <c r="A89" s="531"/>
      <c r="B89" s="533" t="str">
        <f>IF(A89&lt;&gt;"",IFERROR(VLOOKUP(A89,L!$J$11:$K$260,2,FALSE),"Eingabeart wurde geändert"),"")</f>
        <v/>
      </c>
      <c r="C89" s="535" t="s">
        <v>925</v>
      </c>
      <c r="D89" s="189" t="s">
        <v>282</v>
      </c>
      <c r="E89" s="306" t="s">
        <v>162</v>
      </c>
      <c r="F89" s="271"/>
      <c r="G89" s="271"/>
      <c r="H89" s="271"/>
      <c r="I89" s="271"/>
      <c r="J89" s="271"/>
      <c r="K89" s="271"/>
      <c r="L89" s="271"/>
      <c r="M89" s="271"/>
      <c r="N89" s="271"/>
      <c r="O89" s="271"/>
      <c r="P89" s="271"/>
      <c r="Q89" s="271"/>
      <c r="R89" s="228" t="str">
        <f t="shared" si="3"/>
        <v/>
      </c>
      <c r="Z89" s="189" t="str">
        <f>C89</f>
        <v>letzte Mahnungen mit eingeschriebenem Brief</v>
      </c>
    </row>
    <row r="90" spans="1:26" s="7" customFormat="1" x14ac:dyDescent="0.2">
      <c r="A90" s="532"/>
      <c r="B90" s="534"/>
      <c r="C90" s="536"/>
      <c r="D90" s="269" t="s">
        <v>512</v>
      </c>
      <c r="E90" s="307" t="s">
        <v>162</v>
      </c>
      <c r="F90" s="272"/>
      <c r="G90" s="272"/>
      <c r="H90" s="272"/>
      <c r="I90" s="272"/>
      <c r="J90" s="272"/>
      <c r="K90" s="272"/>
      <c r="L90" s="272"/>
      <c r="M90" s="272"/>
      <c r="N90" s="272"/>
      <c r="O90" s="272"/>
      <c r="P90" s="272"/>
      <c r="Q90" s="272"/>
      <c r="R90" s="270" t="str">
        <f t="shared" si="3"/>
        <v/>
      </c>
      <c r="Z90" s="269" t="str">
        <f>C89</f>
        <v>letzte Mahnungen mit eingeschriebenem Brief</v>
      </c>
    </row>
    <row r="91" spans="1:26" s="7" customFormat="1" x14ac:dyDescent="0.2">
      <c r="A91" s="532"/>
      <c r="B91" s="534"/>
      <c r="C91" s="537" t="s">
        <v>786</v>
      </c>
      <c r="D91" s="269" t="s">
        <v>282</v>
      </c>
      <c r="E91" s="307" t="s">
        <v>162</v>
      </c>
      <c r="F91" s="272"/>
      <c r="G91" s="272"/>
      <c r="H91" s="272"/>
      <c r="I91" s="272"/>
      <c r="J91" s="272"/>
      <c r="K91" s="272"/>
      <c r="L91" s="272"/>
      <c r="M91" s="272"/>
      <c r="N91" s="272"/>
      <c r="O91" s="272"/>
      <c r="P91" s="272"/>
      <c r="Q91" s="272"/>
      <c r="R91" s="270" t="str">
        <f t="shared" si="3"/>
        <v/>
      </c>
      <c r="Z91" s="269" t="str">
        <f>C91</f>
        <v xml:space="preserve">Abschaltungen nach Aussetzung der Vertragsabwicklung </v>
      </c>
    </row>
    <row r="92" spans="1:26" s="7" customFormat="1" x14ac:dyDescent="0.2">
      <c r="A92" s="532"/>
      <c r="B92" s="534"/>
      <c r="C92" s="536"/>
      <c r="D92" s="269" t="s">
        <v>512</v>
      </c>
      <c r="E92" s="307" t="s">
        <v>162</v>
      </c>
      <c r="F92" s="272"/>
      <c r="G92" s="272"/>
      <c r="H92" s="272"/>
      <c r="I92" s="272"/>
      <c r="J92" s="272"/>
      <c r="K92" s="272"/>
      <c r="L92" s="272"/>
      <c r="M92" s="272"/>
      <c r="N92" s="272"/>
      <c r="O92" s="272"/>
      <c r="P92" s="272"/>
      <c r="Q92" s="272"/>
      <c r="R92" s="270" t="str">
        <f t="shared" si="3"/>
        <v/>
      </c>
      <c r="Z92" s="269" t="str">
        <f>C91</f>
        <v xml:space="preserve">Abschaltungen nach Aussetzung der Vertragsabwicklung </v>
      </c>
    </row>
    <row r="93" spans="1:26" s="7" customFormat="1" x14ac:dyDescent="0.2">
      <c r="A93" s="532"/>
      <c r="B93" s="534"/>
      <c r="C93" s="537" t="s">
        <v>787</v>
      </c>
      <c r="D93" s="269" t="s">
        <v>282</v>
      </c>
      <c r="E93" s="307" t="s">
        <v>162</v>
      </c>
      <c r="F93" s="272"/>
      <c r="G93" s="272"/>
      <c r="H93" s="272"/>
      <c r="I93" s="272"/>
      <c r="J93" s="272"/>
      <c r="K93" s="272"/>
      <c r="L93" s="272"/>
      <c r="M93" s="272"/>
      <c r="N93" s="272"/>
      <c r="O93" s="272"/>
      <c r="P93" s="272"/>
      <c r="Q93" s="272"/>
      <c r="R93" s="270" t="str">
        <f t="shared" si="3"/>
        <v/>
      </c>
      <c r="Z93" s="269" t="str">
        <f>C93</f>
        <v>Abschaltungen nach Vertragsauflösung</v>
      </c>
    </row>
    <row r="94" spans="1:26" s="7" customFormat="1" x14ac:dyDescent="0.2">
      <c r="A94" s="532"/>
      <c r="B94" s="534"/>
      <c r="C94" s="536"/>
      <c r="D94" s="269" t="s">
        <v>512</v>
      </c>
      <c r="E94" s="307" t="s">
        <v>162</v>
      </c>
      <c r="F94" s="272"/>
      <c r="G94" s="272"/>
      <c r="H94" s="272"/>
      <c r="I94" s="272"/>
      <c r="J94" s="272"/>
      <c r="K94" s="272"/>
      <c r="L94" s="272"/>
      <c r="M94" s="272"/>
      <c r="N94" s="272"/>
      <c r="O94" s="272"/>
      <c r="P94" s="272"/>
      <c r="Q94" s="272"/>
      <c r="R94" s="270" t="str">
        <f t="shared" si="3"/>
        <v/>
      </c>
      <c r="Z94" s="269" t="str">
        <f>C93</f>
        <v>Abschaltungen nach Vertragsauflösung</v>
      </c>
    </row>
    <row r="95" spans="1:26" s="7" customFormat="1" x14ac:dyDescent="0.2">
      <c r="A95" s="532"/>
      <c r="B95" s="534"/>
      <c r="C95" s="537" t="s">
        <v>788</v>
      </c>
      <c r="D95" s="269" t="s">
        <v>282</v>
      </c>
      <c r="E95" s="307" t="s">
        <v>162</v>
      </c>
      <c r="F95" s="272"/>
      <c r="G95" s="272"/>
      <c r="H95" s="272"/>
      <c r="I95" s="272"/>
      <c r="J95" s="272"/>
      <c r="K95" s="272"/>
      <c r="L95" s="272"/>
      <c r="M95" s="272"/>
      <c r="N95" s="272"/>
      <c r="O95" s="272"/>
      <c r="P95" s="272"/>
      <c r="Q95" s="272"/>
      <c r="R95" s="270" t="str">
        <f t="shared" si="3"/>
        <v/>
      </c>
      <c r="Z95" s="269" t="str">
        <f>C95</f>
        <v>Wiederaufnahmen der Belieferung nach Abschaltung</v>
      </c>
    </row>
    <row r="96" spans="1:26" s="7" customFormat="1" x14ac:dyDescent="0.2">
      <c r="A96" s="532"/>
      <c r="B96" s="534"/>
      <c r="C96" s="536"/>
      <c r="D96" s="269" t="s">
        <v>512</v>
      </c>
      <c r="E96" s="307" t="s">
        <v>162</v>
      </c>
      <c r="F96" s="272"/>
      <c r="G96" s="272"/>
      <c r="H96" s="272"/>
      <c r="I96" s="272"/>
      <c r="J96" s="272"/>
      <c r="K96" s="272"/>
      <c r="L96" s="272"/>
      <c r="M96" s="272"/>
      <c r="N96" s="272"/>
      <c r="O96" s="272"/>
      <c r="P96" s="272"/>
      <c r="Q96" s="272"/>
      <c r="R96" s="270" t="str">
        <f t="shared" si="3"/>
        <v/>
      </c>
      <c r="Z96" s="269" t="str">
        <f>C95</f>
        <v>Wiederaufnahmen der Belieferung nach Abschaltung</v>
      </c>
    </row>
    <row r="97" spans="1:26" s="7" customFormat="1" x14ac:dyDescent="0.2">
      <c r="A97" s="532"/>
      <c r="B97" s="534"/>
      <c r="C97" s="537" t="s">
        <v>789</v>
      </c>
      <c r="D97" s="269" t="s">
        <v>282</v>
      </c>
      <c r="E97" s="307" t="s">
        <v>162</v>
      </c>
      <c r="F97" s="272"/>
      <c r="G97" s="273"/>
      <c r="H97" s="273"/>
      <c r="I97" s="273"/>
      <c r="J97" s="273"/>
      <c r="K97" s="273"/>
      <c r="L97" s="273"/>
      <c r="M97" s="273"/>
      <c r="N97" s="273"/>
      <c r="O97" s="273"/>
      <c r="P97" s="273"/>
      <c r="Q97" s="273"/>
      <c r="R97" s="268"/>
      <c r="Z97" s="269" t="str">
        <f>C97</f>
        <v>Kunden unter Berufung auf Grundversorgung  zum Monatzsletzten</v>
      </c>
    </row>
    <row r="98" spans="1:26" s="7" customFormat="1" x14ac:dyDescent="0.2">
      <c r="A98" s="532"/>
      <c r="B98" s="534"/>
      <c r="C98" s="536"/>
      <c r="D98" s="269" t="s">
        <v>512</v>
      </c>
      <c r="E98" s="307" t="s">
        <v>162</v>
      </c>
      <c r="F98" s="272"/>
      <c r="G98" s="304"/>
      <c r="H98" s="304"/>
      <c r="I98" s="304"/>
      <c r="J98" s="304"/>
      <c r="K98" s="304"/>
      <c r="L98" s="304"/>
      <c r="M98" s="304"/>
      <c r="N98" s="304"/>
      <c r="O98" s="304"/>
      <c r="P98" s="304"/>
      <c r="Q98" s="304"/>
      <c r="R98" s="305"/>
      <c r="Z98" s="269" t="str">
        <f>C97</f>
        <v>Kunden unter Berufung auf Grundversorgung  zum Monatzsletzten</v>
      </c>
    </row>
    <row r="99" spans="1:26" s="7" customFormat="1" x14ac:dyDescent="0.2">
      <c r="A99" s="532"/>
      <c r="B99" s="534"/>
      <c r="C99" s="538" t="s">
        <v>934</v>
      </c>
      <c r="D99" s="234" t="s">
        <v>282</v>
      </c>
      <c r="E99" s="298" t="s">
        <v>162</v>
      </c>
      <c r="F99" s="303"/>
      <c r="G99" s="304"/>
      <c r="H99" s="304"/>
      <c r="I99" s="304"/>
      <c r="J99" s="304"/>
      <c r="K99" s="304"/>
      <c r="L99" s="304"/>
      <c r="M99" s="304"/>
      <c r="N99" s="304"/>
      <c r="O99" s="304"/>
      <c r="P99" s="304"/>
      <c r="Q99" s="304"/>
      <c r="R99" s="305"/>
      <c r="Z99" s="234" t="str">
        <f>C99</f>
        <v>Messgeräte mit aktiver Prepaymentzählung zum Monatsletzten</v>
      </c>
    </row>
    <row r="100" spans="1:26" s="7" customFormat="1" x14ac:dyDescent="0.2">
      <c r="A100" s="532"/>
      <c r="B100" s="534"/>
      <c r="C100" s="539"/>
      <c r="D100" s="191" t="s">
        <v>512</v>
      </c>
      <c r="E100" s="308" t="s">
        <v>162</v>
      </c>
      <c r="F100" s="274"/>
      <c r="G100" s="274"/>
      <c r="H100" s="274"/>
      <c r="I100" s="274"/>
      <c r="J100" s="274"/>
      <c r="K100" s="274"/>
      <c r="L100" s="274"/>
      <c r="M100" s="274"/>
      <c r="N100" s="274"/>
      <c r="O100" s="274"/>
      <c r="P100" s="274"/>
      <c r="Q100" s="274"/>
      <c r="R100" s="229"/>
      <c r="Z100" s="191" t="str">
        <f>C99</f>
        <v>Messgeräte mit aktiver Prepaymentzählung zum Monatsletzten</v>
      </c>
    </row>
    <row r="101" spans="1:26" s="7" customFormat="1" ht="12.75" customHeight="1" x14ac:dyDescent="0.2">
      <c r="A101" s="531"/>
      <c r="B101" s="533" t="str">
        <f>IF(A101&lt;&gt;"",IFERROR(VLOOKUP(A101,L!$J$11:$K$260,2,FALSE),"Eingabeart wurde geändert"),"")</f>
        <v/>
      </c>
      <c r="C101" s="535" t="s">
        <v>925</v>
      </c>
      <c r="D101" s="189" t="s">
        <v>282</v>
      </c>
      <c r="E101" s="306" t="s">
        <v>162</v>
      </c>
      <c r="F101" s="271"/>
      <c r="G101" s="271"/>
      <c r="H101" s="271"/>
      <c r="I101" s="271"/>
      <c r="J101" s="271"/>
      <c r="K101" s="271"/>
      <c r="L101" s="271"/>
      <c r="M101" s="271"/>
      <c r="N101" s="271"/>
      <c r="O101" s="271"/>
      <c r="P101" s="271"/>
      <c r="Q101" s="271"/>
      <c r="R101" s="228" t="str">
        <f t="shared" si="3"/>
        <v/>
      </c>
      <c r="Z101" s="189" t="str">
        <f>C101</f>
        <v>letzte Mahnungen mit eingeschriebenem Brief</v>
      </c>
    </row>
    <row r="102" spans="1:26" s="7" customFormat="1" x14ac:dyDescent="0.2">
      <c r="A102" s="532"/>
      <c r="B102" s="534"/>
      <c r="C102" s="536"/>
      <c r="D102" s="269" t="s">
        <v>512</v>
      </c>
      <c r="E102" s="307" t="s">
        <v>162</v>
      </c>
      <c r="F102" s="272"/>
      <c r="G102" s="272"/>
      <c r="H102" s="272"/>
      <c r="I102" s="272"/>
      <c r="J102" s="272"/>
      <c r="K102" s="272"/>
      <c r="L102" s="272"/>
      <c r="M102" s="272"/>
      <c r="N102" s="272"/>
      <c r="O102" s="272"/>
      <c r="P102" s="272"/>
      <c r="Q102" s="272"/>
      <c r="R102" s="270" t="str">
        <f t="shared" si="3"/>
        <v/>
      </c>
      <c r="Z102" s="269" t="str">
        <f>C101</f>
        <v>letzte Mahnungen mit eingeschriebenem Brief</v>
      </c>
    </row>
    <row r="103" spans="1:26" s="7" customFormat="1" x14ac:dyDescent="0.2">
      <c r="A103" s="532"/>
      <c r="B103" s="534"/>
      <c r="C103" s="537" t="s">
        <v>786</v>
      </c>
      <c r="D103" s="269" t="s">
        <v>282</v>
      </c>
      <c r="E103" s="307" t="s">
        <v>162</v>
      </c>
      <c r="F103" s="272"/>
      <c r="G103" s="272"/>
      <c r="H103" s="272"/>
      <c r="I103" s="272"/>
      <c r="J103" s="272"/>
      <c r="K103" s="272"/>
      <c r="L103" s="272"/>
      <c r="M103" s="272"/>
      <c r="N103" s="272"/>
      <c r="O103" s="272"/>
      <c r="P103" s="272"/>
      <c r="Q103" s="272"/>
      <c r="R103" s="270" t="str">
        <f t="shared" si="3"/>
        <v/>
      </c>
      <c r="Z103" s="269" t="str">
        <f>C103</f>
        <v xml:space="preserve">Abschaltungen nach Aussetzung der Vertragsabwicklung </v>
      </c>
    </row>
    <row r="104" spans="1:26" s="7" customFormat="1" x14ac:dyDescent="0.2">
      <c r="A104" s="532"/>
      <c r="B104" s="534"/>
      <c r="C104" s="536"/>
      <c r="D104" s="269" t="s">
        <v>512</v>
      </c>
      <c r="E104" s="307" t="s">
        <v>162</v>
      </c>
      <c r="F104" s="272"/>
      <c r="G104" s="272"/>
      <c r="H104" s="272"/>
      <c r="I104" s="272"/>
      <c r="J104" s="272"/>
      <c r="K104" s="272"/>
      <c r="L104" s="272"/>
      <c r="M104" s="272"/>
      <c r="N104" s="272"/>
      <c r="O104" s="272"/>
      <c r="P104" s="272"/>
      <c r="Q104" s="272"/>
      <c r="R104" s="270" t="str">
        <f t="shared" si="3"/>
        <v/>
      </c>
      <c r="Z104" s="269" t="str">
        <f>C103</f>
        <v xml:space="preserve">Abschaltungen nach Aussetzung der Vertragsabwicklung </v>
      </c>
    </row>
    <row r="105" spans="1:26" s="7" customFormat="1" x14ac:dyDescent="0.2">
      <c r="A105" s="532"/>
      <c r="B105" s="534"/>
      <c r="C105" s="537" t="s">
        <v>787</v>
      </c>
      <c r="D105" s="269" t="s">
        <v>282</v>
      </c>
      <c r="E105" s="307" t="s">
        <v>162</v>
      </c>
      <c r="F105" s="272"/>
      <c r="G105" s="272"/>
      <c r="H105" s="272"/>
      <c r="I105" s="272"/>
      <c r="J105" s="272"/>
      <c r="K105" s="272"/>
      <c r="L105" s="272"/>
      <c r="M105" s="272"/>
      <c r="N105" s="272"/>
      <c r="O105" s="272"/>
      <c r="P105" s="272"/>
      <c r="Q105" s="272"/>
      <c r="R105" s="270" t="str">
        <f t="shared" si="3"/>
        <v/>
      </c>
      <c r="Z105" s="269" t="str">
        <f>C105</f>
        <v>Abschaltungen nach Vertragsauflösung</v>
      </c>
    </row>
    <row r="106" spans="1:26" s="7" customFormat="1" x14ac:dyDescent="0.2">
      <c r="A106" s="532"/>
      <c r="B106" s="534"/>
      <c r="C106" s="536"/>
      <c r="D106" s="269" t="s">
        <v>512</v>
      </c>
      <c r="E106" s="307" t="s">
        <v>162</v>
      </c>
      <c r="F106" s="272"/>
      <c r="G106" s="272"/>
      <c r="H106" s="272"/>
      <c r="I106" s="272"/>
      <c r="J106" s="272"/>
      <c r="K106" s="272"/>
      <c r="L106" s="272"/>
      <c r="M106" s="272"/>
      <c r="N106" s="272"/>
      <c r="O106" s="272"/>
      <c r="P106" s="272"/>
      <c r="Q106" s="272"/>
      <c r="R106" s="270" t="str">
        <f t="shared" si="3"/>
        <v/>
      </c>
      <c r="Z106" s="269" t="str">
        <f>C105</f>
        <v>Abschaltungen nach Vertragsauflösung</v>
      </c>
    </row>
    <row r="107" spans="1:26" s="7" customFormat="1" x14ac:dyDescent="0.2">
      <c r="A107" s="532"/>
      <c r="B107" s="534"/>
      <c r="C107" s="537" t="s">
        <v>788</v>
      </c>
      <c r="D107" s="269" t="s">
        <v>282</v>
      </c>
      <c r="E107" s="307" t="s">
        <v>162</v>
      </c>
      <c r="F107" s="272"/>
      <c r="G107" s="272"/>
      <c r="H107" s="272"/>
      <c r="I107" s="272"/>
      <c r="J107" s="272"/>
      <c r="K107" s="272"/>
      <c r="L107" s="272"/>
      <c r="M107" s="272"/>
      <c r="N107" s="272"/>
      <c r="O107" s="272"/>
      <c r="P107" s="272"/>
      <c r="Q107" s="272"/>
      <c r="R107" s="270" t="str">
        <f t="shared" si="3"/>
        <v/>
      </c>
      <c r="Z107" s="269" t="str">
        <f>C107</f>
        <v>Wiederaufnahmen der Belieferung nach Abschaltung</v>
      </c>
    </row>
    <row r="108" spans="1:26" s="7" customFormat="1" x14ac:dyDescent="0.2">
      <c r="A108" s="532"/>
      <c r="B108" s="534"/>
      <c r="C108" s="536"/>
      <c r="D108" s="269" t="s">
        <v>512</v>
      </c>
      <c r="E108" s="307" t="s">
        <v>162</v>
      </c>
      <c r="F108" s="272"/>
      <c r="G108" s="272"/>
      <c r="H108" s="272"/>
      <c r="I108" s="272"/>
      <c r="J108" s="272"/>
      <c r="K108" s="272"/>
      <c r="L108" s="272"/>
      <c r="M108" s="272"/>
      <c r="N108" s="272"/>
      <c r="O108" s="272"/>
      <c r="P108" s="272"/>
      <c r="Q108" s="272"/>
      <c r="R108" s="270" t="str">
        <f t="shared" si="3"/>
        <v/>
      </c>
      <c r="Z108" s="269" t="str">
        <f>C107</f>
        <v>Wiederaufnahmen der Belieferung nach Abschaltung</v>
      </c>
    </row>
    <row r="109" spans="1:26" s="7" customFormat="1" x14ac:dyDescent="0.2">
      <c r="A109" s="532"/>
      <c r="B109" s="534"/>
      <c r="C109" s="537" t="s">
        <v>789</v>
      </c>
      <c r="D109" s="269" t="s">
        <v>282</v>
      </c>
      <c r="E109" s="307" t="s">
        <v>162</v>
      </c>
      <c r="F109" s="272"/>
      <c r="G109" s="273"/>
      <c r="H109" s="273"/>
      <c r="I109" s="273"/>
      <c r="J109" s="273"/>
      <c r="K109" s="273"/>
      <c r="L109" s="273"/>
      <c r="M109" s="273"/>
      <c r="N109" s="273"/>
      <c r="O109" s="273"/>
      <c r="P109" s="273"/>
      <c r="Q109" s="273"/>
      <c r="R109" s="268"/>
      <c r="Z109" s="269" t="str">
        <f>C109</f>
        <v>Kunden unter Berufung auf Grundversorgung  zum Monatzsletzten</v>
      </c>
    </row>
    <row r="110" spans="1:26" s="7" customFormat="1" x14ac:dyDescent="0.2">
      <c r="A110" s="532"/>
      <c r="B110" s="534"/>
      <c r="C110" s="536"/>
      <c r="D110" s="269" t="s">
        <v>512</v>
      </c>
      <c r="E110" s="307" t="s">
        <v>162</v>
      </c>
      <c r="F110" s="272"/>
      <c r="G110" s="304"/>
      <c r="H110" s="304"/>
      <c r="I110" s="304"/>
      <c r="J110" s="304"/>
      <c r="K110" s="304"/>
      <c r="L110" s="304"/>
      <c r="M110" s="304"/>
      <c r="N110" s="304"/>
      <c r="O110" s="304"/>
      <c r="P110" s="304"/>
      <c r="Q110" s="304"/>
      <c r="R110" s="305"/>
      <c r="Z110" s="269" t="str">
        <f>C109</f>
        <v>Kunden unter Berufung auf Grundversorgung  zum Monatzsletzten</v>
      </c>
    </row>
    <row r="111" spans="1:26" s="7" customFormat="1" x14ac:dyDescent="0.2">
      <c r="A111" s="532"/>
      <c r="B111" s="534"/>
      <c r="C111" s="538" t="s">
        <v>934</v>
      </c>
      <c r="D111" s="234" t="s">
        <v>282</v>
      </c>
      <c r="E111" s="298" t="s">
        <v>162</v>
      </c>
      <c r="F111" s="303"/>
      <c r="G111" s="304"/>
      <c r="H111" s="304"/>
      <c r="I111" s="304"/>
      <c r="J111" s="304"/>
      <c r="K111" s="304"/>
      <c r="L111" s="304"/>
      <c r="M111" s="304"/>
      <c r="N111" s="304"/>
      <c r="O111" s="304"/>
      <c r="P111" s="304"/>
      <c r="Q111" s="304"/>
      <c r="R111" s="305"/>
      <c r="Z111" s="234" t="str">
        <f>C111</f>
        <v>Messgeräte mit aktiver Prepaymentzählung zum Monatsletzten</v>
      </c>
    </row>
    <row r="112" spans="1:26" s="7" customFormat="1" x14ac:dyDescent="0.2">
      <c r="A112" s="532"/>
      <c r="B112" s="534"/>
      <c r="C112" s="539"/>
      <c r="D112" s="191" t="s">
        <v>512</v>
      </c>
      <c r="E112" s="308" t="s">
        <v>162</v>
      </c>
      <c r="F112" s="274"/>
      <c r="G112" s="274"/>
      <c r="H112" s="274"/>
      <c r="I112" s="274"/>
      <c r="J112" s="274"/>
      <c r="K112" s="274"/>
      <c r="L112" s="274"/>
      <c r="M112" s="274"/>
      <c r="N112" s="274"/>
      <c r="O112" s="274"/>
      <c r="P112" s="274"/>
      <c r="Q112" s="274"/>
      <c r="R112" s="229"/>
      <c r="Z112" s="191" t="str">
        <f>C111</f>
        <v>Messgeräte mit aktiver Prepaymentzählung zum Monatsletzten</v>
      </c>
    </row>
    <row r="113" spans="1:26" s="7" customFormat="1" x14ac:dyDescent="0.2">
      <c r="A113" s="531"/>
      <c r="B113" s="533" t="str">
        <f>IF(A113&lt;&gt;"",IFERROR(VLOOKUP(A113,L!$J$11:$K$260,2,FALSE),"Eingabeart wurde geändert"),"")</f>
        <v/>
      </c>
      <c r="C113" s="535" t="s">
        <v>925</v>
      </c>
      <c r="D113" s="189" t="s">
        <v>282</v>
      </c>
      <c r="E113" s="306" t="s">
        <v>162</v>
      </c>
      <c r="F113" s="271"/>
      <c r="G113" s="271"/>
      <c r="H113" s="271"/>
      <c r="I113" s="271"/>
      <c r="J113" s="271"/>
      <c r="K113" s="271"/>
      <c r="L113" s="271"/>
      <c r="M113" s="271"/>
      <c r="N113" s="271"/>
      <c r="O113" s="271"/>
      <c r="P113" s="271"/>
      <c r="Q113" s="271"/>
      <c r="R113" s="228" t="str">
        <f t="shared" si="3"/>
        <v/>
      </c>
      <c r="Z113" s="189" t="str">
        <f>C113</f>
        <v>letzte Mahnungen mit eingeschriebenem Brief</v>
      </c>
    </row>
    <row r="114" spans="1:26" s="7" customFormat="1" x14ac:dyDescent="0.2">
      <c r="A114" s="532"/>
      <c r="B114" s="534"/>
      <c r="C114" s="536"/>
      <c r="D114" s="269" t="s">
        <v>512</v>
      </c>
      <c r="E114" s="307" t="s">
        <v>162</v>
      </c>
      <c r="F114" s="272"/>
      <c r="G114" s="272"/>
      <c r="H114" s="272"/>
      <c r="I114" s="272"/>
      <c r="J114" s="272"/>
      <c r="K114" s="272"/>
      <c r="L114" s="272"/>
      <c r="M114" s="272"/>
      <c r="N114" s="272"/>
      <c r="O114" s="272"/>
      <c r="P114" s="272"/>
      <c r="Q114" s="272"/>
      <c r="R114" s="270" t="str">
        <f t="shared" si="3"/>
        <v/>
      </c>
      <c r="Z114" s="269" t="str">
        <f>C113</f>
        <v>letzte Mahnungen mit eingeschriebenem Brief</v>
      </c>
    </row>
    <row r="115" spans="1:26" s="7" customFormat="1" x14ac:dyDescent="0.2">
      <c r="A115" s="532"/>
      <c r="B115" s="534"/>
      <c r="C115" s="537" t="s">
        <v>786</v>
      </c>
      <c r="D115" s="269" t="s">
        <v>282</v>
      </c>
      <c r="E115" s="307" t="s">
        <v>162</v>
      </c>
      <c r="F115" s="272"/>
      <c r="G115" s="272"/>
      <c r="H115" s="272"/>
      <c r="I115" s="272"/>
      <c r="J115" s="272"/>
      <c r="K115" s="272"/>
      <c r="L115" s="272"/>
      <c r="M115" s="272"/>
      <c r="N115" s="272"/>
      <c r="O115" s="272"/>
      <c r="P115" s="272"/>
      <c r="Q115" s="272"/>
      <c r="R115" s="270" t="str">
        <f t="shared" si="3"/>
        <v/>
      </c>
      <c r="Z115" s="269" t="str">
        <f>C115</f>
        <v xml:space="preserve">Abschaltungen nach Aussetzung der Vertragsabwicklung </v>
      </c>
    </row>
    <row r="116" spans="1:26" s="7" customFormat="1" x14ac:dyDescent="0.2">
      <c r="A116" s="532"/>
      <c r="B116" s="534"/>
      <c r="C116" s="536"/>
      <c r="D116" s="269" t="s">
        <v>512</v>
      </c>
      <c r="E116" s="307" t="s">
        <v>162</v>
      </c>
      <c r="F116" s="272"/>
      <c r="G116" s="272"/>
      <c r="H116" s="272"/>
      <c r="I116" s="272"/>
      <c r="J116" s="272"/>
      <c r="K116" s="272"/>
      <c r="L116" s="272"/>
      <c r="M116" s="272"/>
      <c r="N116" s="272"/>
      <c r="O116" s="272"/>
      <c r="P116" s="272"/>
      <c r="Q116" s="272"/>
      <c r="R116" s="270" t="str">
        <f t="shared" si="3"/>
        <v/>
      </c>
      <c r="Z116" s="269" t="str">
        <f>C115</f>
        <v xml:space="preserve">Abschaltungen nach Aussetzung der Vertragsabwicklung </v>
      </c>
    </row>
    <row r="117" spans="1:26" s="7" customFormat="1" x14ac:dyDescent="0.2">
      <c r="A117" s="532"/>
      <c r="B117" s="534"/>
      <c r="C117" s="537" t="s">
        <v>787</v>
      </c>
      <c r="D117" s="269" t="s">
        <v>282</v>
      </c>
      <c r="E117" s="307" t="s">
        <v>162</v>
      </c>
      <c r="F117" s="272"/>
      <c r="G117" s="272"/>
      <c r="H117" s="272"/>
      <c r="I117" s="272"/>
      <c r="J117" s="272"/>
      <c r="K117" s="272"/>
      <c r="L117" s="272"/>
      <c r="M117" s="272"/>
      <c r="N117" s="272"/>
      <c r="O117" s="272"/>
      <c r="P117" s="272"/>
      <c r="Q117" s="272"/>
      <c r="R117" s="270" t="str">
        <f t="shared" si="3"/>
        <v/>
      </c>
      <c r="Z117" s="269" t="str">
        <f>C117</f>
        <v>Abschaltungen nach Vertragsauflösung</v>
      </c>
    </row>
    <row r="118" spans="1:26" s="7" customFormat="1" x14ac:dyDescent="0.2">
      <c r="A118" s="532"/>
      <c r="B118" s="534"/>
      <c r="C118" s="536"/>
      <c r="D118" s="269" t="s">
        <v>512</v>
      </c>
      <c r="E118" s="307" t="s">
        <v>162</v>
      </c>
      <c r="F118" s="272"/>
      <c r="G118" s="272"/>
      <c r="H118" s="272"/>
      <c r="I118" s="272"/>
      <c r="J118" s="272"/>
      <c r="K118" s="272"/>
      <c r="L118" s="272"/>
      <c r="M118" s="272"/>
      <c r="N118" s="272"/>
      <c r="O118" s="272"/>
      <c r="P118" s="272"/>
      <c r="Q118" s="272"/>
      <c r="R118" s="270" t="str">
        <f t="shared" si="3"/>
        <v/>
      </c>
      <c r="Z118" s="269" t="str">
        <f>C117</f>
        <v>Abschaltungen nach Vertragsauflösung</v>
      </c>
    </row>
    <row r="119" spans="1:26" s="7" customFormat="1" x14ac:dyDescent="0.2">
      <c r="A119" s="532"/>
      <c r="B119" s="534"/>
      <c r="C119" s="537" t="s">
        <v>788</v>
      </c>
      <c r="D119" s="269" t="s">
        <v>282</v>
      </c>
      <c r="E119" s="307" t="s">
        <v>162</v>
      </c>
      <c r="F119" s="272"/>
      <c r="G119" s="272"/>
      <c r="H119" s="272"/>
      <c r="I119" s="272"/>
      <c r="J119" s="272"/>
      <c r="K119" s="272"/>
      <c r="L119" s="272"/>
      <c r="M119" s="272"/>
      <c r="N119" s="272"/>
      <c r="O119" s="272"/>
      <c r="P119" s="272"/>
      <c r="Q119" s="272"/>
      <c r="R119" s="270" t="str">
        <f t="shared" si="3"/>
        <v/>
      </c>
      <c r="Z119" s="269" t="str">
        <f>C119</f>
        <v>Wiederaufnahmen der Belieferung nach Abschaltung</v>
      </c>
    </row>
    <row r="120" spans="1:26" s="7" customFormat="1" x14ac:dyDescent="0.2">
      <c r="A120" s="532"/>
      <c r="B120" s="534"/>
      <c r="C120" s="536"/>
      <c r="D120" s="269" t="s">
        <v>512</v>
      </c>
      <c r="E120" s="307" t="s">
        <v>162</v>
      </c>
      <c r="F120" s="272"/>
      <c r="G120" s="272"/>
      <c r="H120" s="272"/>
      <c r="I120" s="272"/>
      <c r="J120" s="272"/>
      <c r="K120" s="272"/>
      <c r="L120" s="272"/>
      <c r="M120" s="272"/>
      <c r="N120" s="272"/>
      <c r="O120" s="272"/>
      <c r="P120" s="272"/>
      <c r="Q120" s="272"/>
      <c r="R120" s="270" t="str">
        <f t="shared" si="3"/>
        <v/>
      </c>
      <c r="Z120" s="269" t="str">
        <f>C119</f>
        <v>Wiederaufnahmen der Belieferung nach Abschaltung</v>
      </c>
    </row>
    <row r="121" spans="1:26" s="7" customFormat="1" x14ac:dyDescent="0.2">
      <c r="A121" s="532"/>
      <c r="B121" s="534"/>
      <c r="C121" s="537" t="s">
        <v>789</v>
      </c>
      <c r="D121" s="269" t="s">
        <v>282</v>
      </c>
      <c r="E121" s="307" t="s">
        <v>162</v>
      </c>
      <c r="F121" s="272"/>
      <c r="G121" s="273"/>
      <c r="H121" s="273"/>
      <c r="I121" s="273"/>
      <c r="J121" s="273"/>
      <c r="K121" s="273"/>
      <c r="L121" s="273"/>
      <c r="M121" s="273"/>
      <c r="N121" s="273"/>
      <c r="O121" s="273"/>
      <c r="P121" s="273"/>
      <c r="Q121" s="273"/>
      <c r="R121" s="268"/>
      <c r="Z121" s="269" t="str">
        <f>C121</f>
        <v>Kunden unter Berufung auf Grundversorgung  zum Monatzsletzten</v>
      </c>
    </row>
    <row r="122" spans="1:26" s="7" customFormat="1" x14ac:dyDescent="0.2">
      <c r="A122" s="532"/>
      <c r="B122" s="534"/>
      <c r="C122" s="536"/>
      <c r="D122" s="269" t="s">
        <v>512</v>
      </c>
      <c r="E122" s="307" t="s">
        <v>162</v>
      </c>
      <c r="F122" s="272"/>
      <c r="G122" s="304"/>
      <c r="H122" s="304"/>
      <c r="I122" s="304"/>
      <c r="J122" s="304"/>
      <c r="K122" s="304"/>
      <c r="L122" s="304"/>
      <c r="M122" s="304"/>
      <c r="N122" s="304"/>
      <c r="O122" s="304"/>
      <c r="P122" s="304"/>
      <c r="Q122" s="304"/>
      <c r="R122" s="305"/>
      <c r="Z122" s="269" t="str">
        <f>C121</f>
        <v>Kunden unter Berufung auf Grundversorgung  zum Monatzsletzten</v>
      </c>
    </row>
    <row r="123" spans="1:26" s="7" customFormat="1" x14ac:dyDescent="0.2">
      <c r="A123" s="532"/>
      <c r="B123" s="534"/>
      <c r="C123" s="538" t="s">
        <v>934</v>
      </c>
      <c r="D123" s="234" t="s">
        <v>282</v>
      </c>
      <c r="E123" s="298" t="s">
        <v>162</v>
      </c>
      <c r="F123" s="303"/>
      <c r="G123" s="304"/>
      <c r="H123" s="304"/>
      <c r="I123" s="304"/>
      <c r="J123" s="304"/>
      <c r="K123" s="304"/>
      <c r="L123" s="304"/>
      <c r="M123" s="304"/>
      <c r="N123" s="304"/>
      <c r="O123" s="304"/>
      <c r="P123" s="304"/>
      <c r="Q123" s="304"/>
      <c r="R123" s="305"/>
      <c r="Z123" s="234" t="str">
        <f>C123</f>
        <v>Messgeräte mit aktiver Prepaymentzählung zum Monatsletzten</v>
      </c>
    </row>
    <row r="124" spans="1:26" s="7" customFormat="1" x14ac:dyDescent="0.2">
      <c r="A124" s="532"/>
      <c r="B124" s="534"/>
      <c r="C124" s="539"/>
      <c r="D124" s="191" t="s">
        <v>512</v>
      </c>
      <c r="E124" s="308" t="s">
        <v>162</v>
      </c>
      <c r="F124" s="274"/>
      <c r="G124" s="274"/>
      <c r="H124" s="274"/>
      <c r="I124" s="274"/>
      <c r="J124" s="274"/>
      <c r="K124" s="274"/>
      <c r="L124" s="274"/>
      <c r="M124" s="274"/>
      <c r="N124" s="274"/>
      <c r="O124" s="274"/>
      <c r="P124" s="274"/>
      <c r="Q124" s="274"/>
      <c r="R124" s="229"/>
      <c r="Z124" s="191" t="str">
        <f>C123</f>
        <v>Messgeräte mit aktiver Prepaymentzählung zum Monatsletzten</v>
      </c>
    </row>
    <row r="125" spans="1:26" s="7" customFormat="1" x14ac:dyDescent="0.2">
      <c r="A125" s="531"/>
      <c r="B125" s="533" t="str">
        <f>IF(A125&lt;&gt;"",IFERROR(VLOOKUP(A125,L!$J$11:$K$260,2,FALSE),"Eingabeart wurde geändert"),"")</f>
        <v/>
      </c>
      <c r="C125" s="535" t="s">
        <v>925</v>
      </c>
      <c r="D125" s="189" t="s">
        <v>282</v>
      </c>
      <c r="E125" s="306" t="s">
        <v>162</v>
      </c>
      <c r="F125" s="271"/>
      <c r="G125" s="271"/>
      <c r="H125" s="271"/>
      <c r="I125" s="271"/>
      <c r="J125" s="271"/>
      <c r="K125" s="271"/>
      <c r="L125" s="271"/>
      <c r="M125" s="271"/>
      <c r="N125" s="271"/>
      <c r="O125" s="271"/>
      <c r="P125" s="271"/>
      <c r="Q125" s="271"/>
      <c r="R125" s="228" t="str">
        <f t="shared" si="3"/>
        <v/>
      </c>
      <c r="Z125" s="189" t="str">
        <f>C125</f>
        <v>letzte Mahnungen mit eingeschriebenem Brief</v>
      </c>
    </row>
    <row r="126" spans="1:26" s="7" customFormat="1" x14ac:dyDescent="0.2">
      <c r="A126" s="532"/>
      <c r="B126" s="534"/>
      <c r="C126" s="536"/>
      <c r="D126" s="269" t="s">
        <v>512</v>
      </c>
      <c r="E126" s="307" t="s">
        <v>162</v>
      </c>
      <c r="F126" s="272"/>
      <c r="G126" s="272"/>
      <c r="H126" s="272"/>
      <c r="I126" s="272"/>
      <c r="J126" s="272"/>
      <c r="K126" s="272"/>
      <c r="L126" s="272"/>
      <c r="M126" s="272"/>
      <c r="N126" s="272"/>
      <c r="O126" s="272"/>
      <c r="P126" s="272"/>
      <c r="Q126" s="272"/>
      <c r="R126" s="270" t="str">
        <f t="shared" si="3"/>
        <v/>
      </c>
      <c r="Z126" s="269" t="str">
        <f>C125</f>
        <v>letzte Mahnungen mit eingeschriebenem Brief</v>
      </c>
    </row>
    <row r="127" spans="1:26" s="7" customFormat="1" x14ac:dyDescent="0.2">
      <c r="A127" s="532"/>
      <c r="B127" s="534"/>
      <c r="C127" s="537" t="s">
        <v>786</v>
      </c>
      <c r="D127" s="269" t="s">
        <v>282</v>
      </c>
      <c r="E127" s="307" t="s">
        <v>162</v>
      </c>
      <c r="F127" s="272"/>
      <c r="G127" s="272"/>
      <c r="H127" s="272"/>
      <c r="I127" s="272"/>
      <c r="J127" s="272"/>
      <c r="K127" s="272"/>
      <c r="L127" s="272"/>
      <c r="M127" s="272"/>
      <c r="N127" s="272"/>
      <c r="O127" s="272"/>
      <c r="P127" s="272"/>
      <c r="Q127" s="272"/>
      <c r="R127" s="270" t="str">
        <f t="shared" si="3"/>
        <v/>
      </c>
      <c r="Z127" s="269" t="str">
        <f>C127</f>
        <v xml:space="preserve">Abschaltungen nach Aussetzung der Vertragsabwicklung </v>
      </c>
    </row>
    <row r="128" spans="1:26" s="7" customFormat="1" x14ac:dyDescent="0.2">
      <c r="A128" s="532"/>
      <c r="B128" s="534"/>
      <c r="C128" s="536"/>
      <c r="D128" s="269" t="s">
        <v>512</v>
      </c>
      <c r="E128" s="307" t="s">
        <v>162</v>
      </c>
      <c r="F128" s="272"/>
      <c r="G128" s="272"/>
      <c r="H128" s="272"/>
      <c r="I128" s="272"/>
      <c r="J128" s="272"/>
      <c r="K128" s="272"/>
      <c r="L128" s="272"/>
      <c r="M128" s="272"/>
      <c r="N128" s="272"/>
      <c r="O128" s="272"/>
      <c r="P128" s="272"/>
      <c r="Q128" s="272"/>
      <c r="R128" s="270" t="str">
        <f t="shared" si="3"/>
        <v/>
      </c>
      <c r="Z128" s="269" t="str">
        <f>C127</f>
        <v xml:space="preserve">Abschaltungen nach Aussetzung der Vertragsabwicklung </v>
      </c>
    </row>
    <row r="129" spans="1:26" s="7" customFormat="1" x14ac:dyDescent="0.2">
      <c r="A129" s="532"/>
      <c r="B129" s="534"/>
      <c r="C129" s="537" t="s">
        <v>787</v>
      </c>
      <c r="D129" s="269" t="s">
        <v>282</v>
      </c>
      <c r="E129" s="307" t="s">
        <v>162</v>
      </c>
      <c r="F129" s="272"/>
      <c r="G129" s="272"/>
      <c r="H129" s="272"/>
      <c r="I129" s="272"/>
      <c r="J129" s="272"/>
      <c r="K129" s="272"/>
      <c r="L129" s="272"/>
      <c r="M129" s="272"/>
      <c r="N129" s="272"/>
      <c r="O129" s="272"/>
      <c r="P129" s="272"/>
      <c r="Q129" s="272"/>
      <c r="R129" s="270" t="str">
        <f t="shared" si="3"/>
        <v/>
      </c>
      <c r="Z129" s="269" t="str">
        <f>C129</f>
        <v>Abschaltungen nach Vertragsauflösung</v>
      </c>
    </row>
    <row r="130" spans="1:26" s="7" customFormat="1" x14ac:dyDescent="0.2">
      <c r="A130" s="532"/>
      <c r="B130" s="534"/>
      <c r="C130" s="536"/>
      <c r="D130" s="269" t="s">
        <v>512</v>
      </c>
      <c r="E130" s="307" t="s">
        <v>162</v>
      </c>
      <c r="F130" s="272"/>
      <c r="G130" s="272"/>
      <c r="H130" s="272"/>
      <c r="I130" s="272"/>
      <c r="J130" s="272"/>
      <c r="K130" s="272"/>
      <c r="L130" s="272"/>
      <c r="M130" s="272"/>
      <c r="N130" s="272"/>
      <c r="O130" s="272"/>
      <c r="P130" s="272"/>
      <c r="Q130" s="272"/>
      <c r="R130" s="270" t="str">
        <f t="shared" si="3"/>
        <v/>
      </c>
      <c r="Z130" s="269" t="str">
        <f>C129</f>
        <v>Abschaltungen nach Vertragsauflösung</v>
      </c>
    </row>
    <row r="131" spans="1:26" s="7" customFormat="1" x14ac:dyDescent="0.2">
      <c r="A131" s="532"/>
      <c r="B131" s="534"/>
      <c r="C131" s="537" t="s">
        <v>788</v>
      </c>
      <c r="D131" s="269" t="s">
        <v>282</v>
      </c>
      <c r="E131" s="307" t="s">
        <v>162</v>
      </c>
      <c r="F131" s="272"/>
      <c r="G131" s="272"/>
      <c r="H131" s="272"/>
      <c r="I131" s="272"/>
      <c r="J131" s="272"/>
      <c r="K131" s="272"/>
      <c r="L131" s="272"/>
      <c r="M131" s="272"/>
      <c r="N131" s="272"/>
      <c r="O131" s="272"/>
      <c r="P131" s="272"/>
      <c r="Q131" s="272"/>
      <c r="R131" s="270" t="str">
        <f t="shared" si="3"/>
        <v/>
      </c>
      <c r="Z131" s="269" t="str">
        <f>C131</f>
        <v>Wiederaufnahmen der Belieferung nach Abschaltung</v>
      </c>
    </row>
    <row r="132" spans="1:26" s="7" customFormat="1" x14ac:dyDescent="0.2">
      <c r="A132" s="532"/>
      <c r="B132" s="534"/>
      <c r="C132" s="536"/>
      <c r="D132" s="269" t="s">
        <v>512</v>
      </c>
      <c r="E132" s="307" t="s">
        <v>162</v>
      </c>
      <c r="F132" s="272"/>
      <c r="G132" s="272"/>
      <c r="H132" s="272"/>
      <c r="I132" s="272"/>
      <c r="J132" s="272"/>
      <c r="K132" s="272"/>
      <c r="L132" s="272"/>
      <c r="M132" s="272"/>
      <c r="N132" s="272"/>
      <c r="O132" s="272"/>
      <c r="P132" s="272"/>
      <c r="Q132" s="272"/>
      <c r="R132" s="270" t="str">
        <f t="shared" si="3"/>
        <v/>
      </c>
      <c r="Z132" s="269" t="str">
        <f>C131</f>
        <v>Wiederaufnahmen der Belieferung nach Abschaltung</v>
      </c>
    </row>
    <row r="133" spans="1:26" s="7" customFormat="1" x14ac:dyDescent="0.2">
      <c r="A133" s="532"/>
      <c r="B133" s="534"/>
      <c r="C133" s="537" t="s">
        <v>789</v>
      </c>
      <c r="D133" s="269" t="s">
        <v>282</v>
      </c>
      <c r="E133" s="307" t="s">
        <v>162</v>
      </c>
      <c r="F133" s="272"/>
      <c r="G133" s="273"/>
      <c r="H133" s="273"/>
      <c r="I133" s="273"/>
      <c r="J133" s="273"/>
      <c r="K133" s="273"/>
      <c r="L133" s="273"/>
      <c r="M133" s="273"/>
      <c r="N133" s="273"/>
      <c r="O133" s="273"/>
      <c r="P133" s="273"/>
      <c r="Q133" s="273"/>
      <c r="R133" s="268"/>
      <c r="Z133" s="269" t="str">
        <f>C133</f>
        <v>Kunden unter Berufung auf Grundversorgung  zum Monatzsletzten</v>
      </c>
    </row>
    <row r="134" spans="1:26" s="7" customFormat="1" x14ac:dyDescent="0.2">
      <c r="A134" s="532"/>
      <c r="B134" s="534"/>
      <c r="C134" s="536"/>
      <c r="D134" s="269" t="s">
        <v>512</v>
      </c>
      <c r="E134" s="307" t="s">
        <v>162</v>
      </c>
      <c r="F134" s="272"/>
      <c r="G134" s="304"/>
      <c r="H134" s="304"/>
      <c r="I134" s="304"/>
      <c r="J134" s="304"/>
      <c r="K134" s="304"/>
      <c r="L134" s="304"/>
      <c r="M134" s="304"/>
      <c r="N134" s="304"/>
      <c r="O134" s="304"/>
      <c r="P134" s="304"/>
      <c r="Q134" s="304"/>
      <c r="R134" s="305"/>
      <c r="Z134" s="269" t="str">
        <f>C133</f>
        <v>Kunden unter Berufung auf Grundversorgung  zum Monatzsletzten</v>
      </c>
    </row>
    <row r="135" spans="1:26" s="7" customFormat="1" x14ac:dyDescent="0.2">
      <c r="A135" s="532"/>
      <c r="B135" s="534"/>
      <c r="C135" s="538" t="s">
        <v>934</v>
      </c>
      <c r="D135" s="234" t="s">
        <v>282</v>
      </c>
      <c r="E135" s="298" t="s">
        <v>162</v>
      </c>
      <c r="F135" s="303"/>
      <c r="G135" s="304"/>
      <c r="H135" s="304"/>
      <c r="I135" s="304"/>
      <c r="J135" s="304"/>
      <c r="K135" s="304"/>
      <c r="L135" s="304"/>
      <c r="M135" s="304"/>
      <c r="N135" s="304"/>
      <c r="O135" s="304"/>
      <c r="P135" s="304"/>
      <c r="Q135" s="304"/>
      <c r="R135" s="305"/>
      <c r="Z135" s="234" t="str">
        <f>C135</f>
        <v>Messgeräte mit aktiver Prepaymentzählung zum Monatsletzten</v>
      </c>
    </row>
    <row r="136" spans="1:26" s="7" customFormat="1" x14ac:dyDescent="0.2">
      <c r="A136" s="532"/>
      <c r="B136" s="534"/>
      <c r="C136" s="539"/>
      <c r="D136" s="191" t="s">
        <v>512</v>
      </c>
      <c r="E136" s="308" t="s">
        <v>162</v>
      </c>
      <c r="F136" s="274"/>
      <c r="G136" s="274"/>
      <c r="H136" s="274"/>
      <c r="I136" s="274"/>
      <c r="J136" s="274"/>
      <c r="K136" s="274"/>
      <c r="L136" s="274"/>
      <c r="M136" s="274"/>
      <c r="N136" s="274"/>
      <c r="O136" s="274"/>
      <c r="P136" s="274"/>
      <c r="Q136" s="274"/>
      <c r="R136" s="229"/>
      <c r="Z136" s="191" t="str">
        <f>C135</f>
        <v>Messgeräte mit aktiver Prepaymentzählung zum Monatsletzten</v>
      </c>
    </row>
    <row r="137" spans="1:26" s="7" customFormat="1" x14ac:dyDescent="0.2">
      <c r="A137" s="531"/>
      <c r="B137" s="533" t="str">
        <f>IF(A137&lt;&gt;"",IFERROR(VLOOKUP(A137,L!$J$11:$K$260,2,FALSE),"Eingabeart wurde geändert"),"")</f>
        <v/>
      </c>
      <c r="C137" s="535" t="s">
        <v>925</v>
      </c>
      <c r="D137" s="189" t="s">
        <v>282</v>
      </c>
      <c r="E137" s="306" t="s">
        <v>162</v>
      </c>
      <c r="F137" s="271"/>
      <c r="G137" s="271"/>
      <c r="H137" s="271"/>
      <c r="I137" s="271"/>
      <c r="J137" s="271"/>
      <c r="K137" s="271"/>
      <c r="L137" s="271"/>
      <c r="M137" s="271"/>
      <c r="N137" s="271"/>
      <c r="O137" s="271"/>
      <c r="P137" s="271"/>
      <c r="Q137" s="271"/>
      <c r="R137" s="228" t="str">
        <f t="shared" si="3"/>
        <v/>
      </c>
      <c r="Z137" s="189" t="str">
        <f>C137</f>
        <v>letzte Mahnungen mit eingeschriebenem Brief</v>
      </c>
    </row>
    <row r="138" spans="1:26" s="7" customFormat="1" x14ac:dyDescent="0.2">
      <c r="A138" s="532"/>
      <c r="B138" s="534"/>
      <c r="C138" s="536"/>
      <c r="D138" s="269" t="s">
        <v>512</v>
      </c>
      <c r="E138" s="307" t="s">
        <v>162</v>
      </c>
      <c r="F138" s="272"/>
      <c r="G138" s="272"/>
      <c r="H138" s="272"/>
      <c r="I138" s="272"/>
      <c r="J138" s="272"/>
      <c r="K138" s="272"/>
      <c r="L138" s="272"/>
      <c r="M138" s="272"/>
      <c r="N138" s="272"/>
      <c r="O138" s="272"/>
      <c r="P138" s="272"/>
      <c r="Q138" s="272"/>
      <c r="R138" s="270" t="str">
        <f t="shared" si="3"/>
        <v/>
      </c>
      <c r="Z138" s="269" t="str">
        <f>C137</f>
        <v>letzte Mahnungen mit eingeschriebenem Brief</v>
      </c>
    </row>
    <row r="139" spans="1:26" s="7" customFormat="1" x14ac:dyDescent="0.2">
      <c r="A139" s="532"/>
      <c r="B139" s="534"/>
      <c r="C139" s="537" t="s">
        <v>786</v>
      </c>
      <c r="D139" s="269" t="s">
        <v>282</v>
      </c>
      <c r="E139" s="307" t="s">
        <v>162</v>
      </c>
      <c r="F139" s="272"/>
      <c r="G139" s="272"/>
      <c r="H139" s="272"/>
      <c r="I139" s="272"/>
      <c r="J139" s="272"/>
      <c r="K139" s="272"/>
      <c r="L139" s="272"/>
      <c r="M139" s="272"/>
      <c r="N139" s="272"/>
      <c r="O139" s="272"/>
      <c r="P139" s="272"/>
      <c r="Q139" s="272"/>
      <c r="R139" s="270" t="str">
        <f t="shared" si="3"/>
        <v/>
      </c>
      <c r="Z139" s="269" t="str">
        <f>C139</f>
        <v xml:space="preserve">Abschaltungen nach Aussetzung der Vertragsabwicklung </v>
      </c>
    </row>
    <row r="140" spans="1:26" s="7" customFormat="1" x14ac:dyDescent="0.2">
      <c r="A140" s="532"/>
      <c r="B140" s="534"/>
      <c r="C140" s="536"/>
      <c r="D140" s="269" t="s">
        <v>512</v>
      </c>
      <c r="E140" s="307" t="s">
        <v>162</v>
      </c>
      <c r="F140" s="272"/>
      <c r="G140" s="272"/>
      <c r="H140" s="272"/>
      <c r="I140" s="272"/>
      <c r="J140" s="272"/>
      <c r="K140" s="272"/>
      <c r="L140" s="272"/>
      <c r="M140" s="272"/>
      <c r="N140" s="272"/>
      <c r="O140" s="272"/>
      <c r="P140" s="272"/>
      <c r="Q140" s="272"/>
      <c r="R140" s="270" t="str">
        <f t="shared" si="3"/>
        <v/>
      </c>
      <c r="Z140" s="269" t="str">
        <f>C139</f>
        <v xml:space="preserve">Abschaltungen nach Aussetzung der Vertragsabwicklung </v>
      </c>
    </row>
    <row r="141" spans="1:26" s="7" customFormat="1" x14ac:dyDescent="0.2">
      <c r="A141" s="532"/>
      <c r="B141" s="534"/>
      <c r="C141" s="537" t="s">
        <v>787</v>
      </c>
      <c r="D141" s="269" t="s">
        <v>282</v>
      </c>
      <c r="E141" s="307" t="s">
        <v>162</v>
      </c>
      <c r="F141" s="272"/>
      <c r="G141" s="272"/>
      <c r="H141" s="272"/>
      <c r="I141" s="272"/>
      <c r="J141" s="272"/>
      <c r="K141" s="272"/>
      <c r="L141" s="272"/>
      <c r="M141" s="272"/>
      <c r="N141" s="272"/>
      <c r="O141" s="272"/>
      <c r="P141" s="272"/>
      <c r="Q141" s="272"/>
      <c r="R141" s="270" t="str">
        <f t="shared" ref="R141:R204" si="4">IF(SUM(F141:Q141)&gt;0,SUM(F141:Q141),"")</f>
        <v/>
      </c>
      <c r="Z141" s="269" t="str">
        <f>C141</f>
        <v>Abschaltungen nach Vertragsauflösung</v>
      </c>
    </row>
    <row r="142" spans="1:26" s="7" customFormat="1" x14ac:dyDescent="0.2">
      <c r="A142" s="532"/>
      <c r="B142" s="534"/>
      <c r="C142" s="536"/>
      <c r="D142" s="269" t="s">
        <v>512</v>
      </c>
      <c r="E142" s="307" t="s">
        <v>162</v>
      </c>
      <c r="F142" s="272"/>
      <c r="G142" s="272"/>
      <c r="H142" s="272"/>
      <c r="I142" s="272"/>
      <c r="J142" s="272"/>
      <c r="K142" s="272"/>
      <c r="L142" s="272"/>
      <c r="M142" s="272"/>
      <c r="N142" s="272"/>
      <c r="O142" s="272"/>
      <c r="P142" s="272"/>
      <c r="Q142" s="272"/>
      <c r="R142" s="270" t="str">
        <f t="shared" si="4"/>
        <v/>
      </c>
      <c r="Z142" s="269" t="str">
        <f>C141</f>
        <v>Abschaltungen nach Vertragsauflösung</v>
      </c>
    </row>
    <row r="143" spans="1:26" s="7" customFormat="1" x14ac:dyDescent="0.2">
      <c r="A143" s="532"/>
      <c r="B143" s="534"/>
      <c r="C143" s="537" t="s">
        <v>788</v>
      </c>
      <c r="D143" s="269" t="s">
        <v>282</v>
      </c>
      <c r="E143" s="307" t="s">
        <v>162</v>
      </c>
      <c r="F143" s="272"/>
      <c r="G143" s="272"/>
      <c r="H143" s="272"/>
      <c r="I143" s="272"/>
      <c r="J143" s="272"/>
      <c r="K143" s="272"/>
      <c r="L143" s="272"/>
      <c r="M143" s="272"/>
      <c r="N143" s="272"/>
      <c r="O143" s="272"/>
      <c r="P143" s="272"/>
      <c r="Q143" s="272"/>
      <c r="R143" s="270" t="str">
        <f t="shared" si="4"/>
        <v/>
      </c>
      <c r="Z143" s="269" t="str">
        <f>C143</f>
        <v>Wiederaufnahmen der Belieferung nach Abschaltung</v>
      </c>
    </row>
    <row r="144" spans="1:26" s="7" customFormat="1" x14ac:dyDescent="0.2">
      <c r="A144" s="532"/>
      <c r="B144" s="534"/>
      <c r="C144" s="536"/>
      <c r="D144" s="269" t="s">
        <v>512</v>
      </c>
      <c r="E144" s="307" t="s">
        <v>162</v>
      </c>
      <c r="F144" s="272"/>
      <c r="G144" s="272"/>
      <c r="H144" s="272"/>
      <c r="I144" s="272"/>
      <c r="J144" s="272"/>
      <c r="K144" s="272"/>
      <c r="L144" s="272"/>
      <c r="M144" s="272"/>
      <c r="N144" s="272"/>
      <c r="O144" s="272"/>
      <c r="P144" s="272"/>
      <c r="Q144" s="272"/>
      <c r="R144" s="270" t="str">
        <f t="shared" si="4"/>
        <v/>
      </c>
      <c r="Z144" s="269" t="str">
        <f>C143</f>
        <v>Wiederaufnahmen der Belieferung nach Abschaltung</v>
      </c>
    </row>
    <row r="145" spans="1:26" s="7" customFormat="1" x14ac:dyDescent="0.2">
      <c r="A145" s="532"/>
      <c r="B145" s="534"/>
      <c r="C145" s="537" t="s">
        <v>789</v>
      </c>
      <c r="D145" s="269" t="s">
        <v>282</v>
      </c>
      <c r="E145" s="307" t="s">
        <v>162</v>
      </c>
      <c r="F145" s="272"/>
      <c r="G145" s="273"/>
      <c r="H145" s="273"/>
      <c r="I145" s="273"/>
      <c r="J145" s="273"/>
      <c r="K145" s="273"/>
      <c r="L145" s="273"/>
      <c r="M145" s="273"/>
      <c r="N145" s="273"/>
      <c r="O145" s="273"/>
      <c r="P145" s="273"/>
      <c r="Q145" s="273"/>
      <c r="R145" s="268"/>
      <c r="Z145" s="269" t="str">
        <f>C145</f>
        <v>Kunden unter Berufung auf Grundversorgung  zum Monatzsletzten</v>
      </c>
    </row>
    <row r="146" spans="1:26" s="7" customFormat="1" x14ac:dyDescent="0.2">
      <c r="A146" s="532"/>
      <c r="B146" s="534"/>
      <c r="C146" s="536"/>
      <c r="D146" s="269" t="s">
        <v>512</v>
      </c>
      <c r="E146" s="307" t="s">
        <v>162</v>
      </c>
      <c r="F146" s="272"/>
      <c r="G146" s="304"/>
      <c r="H146" s="304"/>
      <c r="I146" s="304"/>
      <c r="J146" s="304"/>
      <c r="K146" s="304"/>
      <c r="L146" s="304"/>
      <c r="M146" s="304"/>
      <c r="N146" s="304"/>
      <c r="O146" s="304"/>
      <c r="P146" s="304"/>
      <c r="Q146" s="304"/>
      <c r="R146" s="305"/>
      <c r="Z146" s="269" t="str">
        <f>C145</f>
        <v>Kunden unter Berufung auf Grundversorgung  zum Monatzsletzten</v>
      </c>
    </row>
    <row r="147" spans="1:26" s="7" customFormat="1" x14ac:dyDescent="0.2">
      <c r="A147" s="532"/>
      <c r="B147" s="534"/>
      <c r="C147" s="538" t="s">
        <v>934</v>
      </c>
      <c r="D147" s="234" t="s">
        <v>282</v>
      </c>
      <c r="E147" s="298" t="s">
        <v>162</v>
      </c>
      <c r="F147" s="303"/>
      <c r="G147" s="304"/>
      <c r="H147" s="304"/>
      <c r="I147" s="304"/>
      <c r="J147" s="304"/>
      <c r="K147" s="304"/>
      <c r="L147" s="304"/>
      <c r="M147" s="304"/>
      <c r="N147" s="304"/>
      <c r="O147" s="304"/>
      <c r="P147" s="304"/>
      <c r="Q147" s="304"/>
      <c r="R147" s="305"/>
      <c r="Z147" s="234" t="str">
        <f>C147</f>
        <v>Messgeräte mit aktiver Prepaymentzählung zum Monatsletzten</v>
      </c>
    </row>
    <row r="148" spans="1:26" s="7" customFormat="1" x14ac:dyDescent="0.2">
      <c r="A148" s="532"/>
      <c r="B148" s="534"/>
      <c r="C148" s="539"/>
      <c r="D148" s="191" t="s">
        <v>512</v>
      </c>
      <c r="E148" s="308" t="s">
        <v>162</v>
      </c>
      <c r="F148" s="274"/>
      <c r="G148" s="274"/>
      <c r="H148" s="274"/>
      <c r="I148" s="274"/>
      <c r="J148" s="274"/>
      <c r="K148" s="274"/>
      <c r="L148" s="274"/>
      <c r="M148" s="274"/>
      <c r="N148" s="274"/>
      <c r="O148" s="274"/>
      <c r="P148" s="274"/>
      <c r="Q148" s="274"/>
      <c r="R148" s="229"/>
      <c r="Z148" s="191" t="str">
        <f>C147</f>
        <v>Messgeräte mit aktiver Prepaymentzählung zum Monatsletzten</v>
      </c>
    </row>
    <row r="149" spans="1:26" s="7" customFormat="1" x14ac:dyDescent="0.2">
      <c r="A149" s="531"/>
      <c r="B149" s="533" t="str">
        <f>IF(A149&lt;&gt;"",IFERROR(VLOOKUP(A149,L!$J$11:$K$260,2,FALSE),"Eingabeart wurde geändert"),"")</f>
        <v/>
      </c>
      <c r="C149" s="535" t="s">
        <v>925</v>
      </c>
      <c r="D149" s="189" t="s">
        <v>282</v>
      </c>
      <c r="E149" s="306" t="s">
        <v>162</v>
      </c>
      <c r="F149" s="271"/>
      <c r="G149" s="271"/>
      <c r="H149" s="271"/>
      <c r="I149" s="271"/>
      <c r="J149" s="271"/>
      <c r="K149" s="271"/>
      <c r="L149" s="271"/>
      <c r="M149" s="271"/>
      <c r="N149" s="271"/>
      <c r="O149" s="271"/>
      <c r="P149" s="271"/>
      <c r="Q149" s="271"/>
      <c r="R149" s="228" t="str">
        <f t="shared" si="4"/>
        <v/>
      </c>
      <c r="Z149" s="189" t="str">
        <f>C149</f>
        <v>letzte Mahnungen mit eingeschriebenem Brief</v>
      </c>
    </row>
    <row r="150" spans="1:26" s="7" customFormat="1" x14ac:dyDescent="0.2">
      <c r="A150" s="532"/>
      <c r="B150" s="534"/>
      <c r="C150" s="536"/>
      <c r="D150" s="269" t="s">
        <v>512</v>
      </c>
      <c r="E150" s="307" t="s">
        <v>162</v>
      </c>
      <c r="F150" s="272"/>
      <c r="G150" s="272"/>
      <c r="H150" s="272"/>
      <c r="I150" s="272"/>
      <c r="J150" s="272"/>
      <c r="K150" s="272"/>
      <c r="L150" s="272"/>
      <c r="M150" s="272"/>
      <c r="N150" s="272"/>
      <c r="O150" s="272"/>
      <c r="P150" s="272"/>
      <c r="Q150" s="272"/>
      <c r="R150" s="270" t="str">
        <f t="shared" si="4"/>
        <v/>
      </c>
      <c r="Z150" s="269" t="str">
        <f>C149</f>
        <v>letzte Mahnungen mit eingeschriebenem Brief</v>
      </c>
    </row>
    <row r="151" spans="1:26" s="7" customFormat="1" x14ac:dyDescent="0.2">
      <c r="A151" s="532"/>
      <c r="B151" s="534"/>
      <c r="C151" s="537" t="s">
        <v>786</v>
      </c>
      <c r="D151" s="269" t="s">
        <v>282</v>
      </c>
      <c r="E151" s="307" t="s">
        <v>162</v>
      </c>
      <c r="F151" s="272"/>
      <c r="G151" s="272"/>
      <c r="H151" s="272"/>
      <c r="I151" s="272"/>
      <c r="J151" s="272"/>
      <c r="K151" s="272"/>
      <c r="L151" s="272"/>
      <c r="M151" s="272"/>
      <c r="N151" s="272"/>
      <c r="O151" s="272"/>
      <c r="P151" s="272"/>
      <c r="Q151" s="272"/>
      <c r="R151" s="270" t="str">
        <f t="shared" si="4"/>
        <v/>
      </c>
      <c r="Z151" s="269" t="str">
        <f>C151</f>
        <v xml:space="preserve">Abschaltungen nach Aussetzung der Vertragsabwicklung </v>
      </c>
    </row>
    <row r="152" spans="1:26" s="7" customFormat="1" x14ac:dyDescent="0.2">
      <c r="A152" s="532"/>
      <c r="B152" s="534"/>
      <c r="C152" s="536"/>
      <c r="D152" s="269" t="s">
        <v>512</v>
      </c>
      <c r="E152" s="307" t="s">
        <v>162</v>
      </c>
      <c r="F152" s="272"/>
      <c r="G152" s="272"/>
      <c r="H152" s="272"/>
      <c r="I152" s="272"/>
      <c r="J152" s="272"/>
      <c r="K152" s="272"/>
      <c r="L152" s="272"/>
      <c r="M152" s="272"/>
      <c r="N152" s="272"/>
      <c r="O152" s="272"/>
      <c r="P152" s="272"/>
      <c r="Q152" s="272"/>
      <c r="R152" s="270" t="str">
        <f t="shared" si="4"/>
        <v/>
      </c>
      <c r="Z152" s="269" t="str">
        <f>C151</f>
        <v xml:space="preserve">Abschaltungen nach Aussetzung der Vertragsabwicklung </v>
      </c>
    </row>
    <row r="153" spans="1:26" s="7" customFormat="1" x14ac:dyDescent="0.2">
      <c r="A153" s="532"/>
      <c r="B153" s="534"/>
      <c r="C153" s="537" t="s">
        <v>787</v>
      </c>
      <c r="D153" s="269" t="s">
        <v>282</v>
      </c>
      <c r="E153" s="307" t="s">
        <v>162</v>
      </c>
      <c r="F153" s="272"/>
      <c r="G153" s="272"/>
      <c r="H153" s="272"/>
      <c r="I153" s="272"/>
      <c r="J153" s="272"/>
      <c r="K153" s="272"/>
      <c r="L153" s="272"/>
      <c r="M153" s="272"/>
      <c r="N153" s="272"/>
      <c r="O153" s="272"/>
      <c r="P153" s="272"/>
      <c r="Q153" s="272"/>
      <c r="R153" s="270" t="str">
        <f t="shared" si="4"/>
        <v/>
      </c>
      <c r="Z153" s="269" t="str">
        <f>C153</f>
        <v>Abschaltungen nach Vertragsauflösung</v>
      </c>
    </row>
    <row r="154" spans="1:26" s="7" customFormat="1" x14ac:dyDescent="0.2">
      <c r="A154" s="532"/>
      <c r="B154" s="534"/>
      <c r="C154" s="536"/>
      <c r="D154" s="269" t="s">
        <v>512</v>
      </c>
      <c r="E154" s="307" t="s">
        <v>162</v>
      </c>
      <c r="F154" s="272"/>
      <c r="G154" s="272"/>
      <c r="H154" s="272"/>
      <c r="I154" s="272"/>
      <c r="J154" s="272"/>
      <c r="K154" s="272"/>
      <c r="L154" s="272"/>
      <c r="M154" s="272"/>
      <c r="N154" s="272"/>
      <c r="O154" s="272"/>
      <c r="P154" s="272"/>
      <c r="Q154" s="272"/>
      <c r="R154" s="270" t="str">
        <f t="shared" si="4"/>
        <v/>
      </c>
      <c r="Z154" s="269" t="str">
        <f>C153</f>
        <v>Abschaltungen nach Vertragsauflösung</v>
      </c>
    </row>
    <row r="155" spans="1:26" s="7" customFormat="1" x14ac:dyDescent="0.2">
      <c r="A155" s="532"/>
      <c r="B155" s="534"/>
      <c r="C155" s="537" t="s">
        <v>788</v>
      </c>
      <c r="D155" s="269" t="s">
        <v>282</v>
      </c>
      <c r="E155" s="307" t="s">
        <v>162</v>
      </c>
      <c r="F155" s="272"/>
      <c r="G155" s="272"/>
      <c r="H155" s="272"/>
      <c r="I155" s="272"/>
      <c r="J155" s="272"/>
      <c r="K155" s="272"/>
      <c r="L155" s="272"/>
      <c r="M155" s="272"/>
      <c r="N155" s="272"/>
      <c r="O155" s="272"/>
      <c r="P155" s="272"/>
      <c r="Q155" s="272"/>
      <c r="R155" s="270" t="str">
        <f t="shared" si="4"/>
        <v/>
      </c>
      <c r="Z155" s="269" t="str">
        <f>C155</f>
        <v>Wiederaufnahmen der Belieferung nach Abschaltung</v>
      </c>
    </row>
    <row r="156" spans="1:26" s="7" customFormat="1" x14ac:dyDescent="0.2">
      <c r="A156" s="532"/>
      <c r="B156" s="534"/>
      <c r="C156" s="536"/>
      <c r="D156" s="269" t="s">
        <v>512</v>
      </c>
      <c r="E156" s="307" t="s">
        <v>162</v>
      </c>
      <c r="F156" s="272"/>
      <c r="G156" s="272"/>
      <c r="H156" s="272"/>
      <c r="I156" s="272"/>
      <c r="J156" s="272"/>
      <c r="K156" s="272"/>
      <c r="L156" s="272"/>
      <c r="M156" s="272"/>
      <c r="N156" s="272"/>
      <c r="O156" s="272"/>
      <c r="P156" s="272"/>
      <c r="Q156" s="272"/>
      <c r="R156" s="270" t="str">
        <f t="shared" si="4"/>
        <v/>
      </c>
      <c r="Z156" s="269" t="str">
        <f>C155</f>
        <v>Wiederaufnahmen der Belieferung nach Abschaltung</v>
      </c>
    </row>
    <row r="157" spans="1:26" s="7" customFormat="1" x14ac:dyDescent="0.2">
      <c r="A157" s="532"/>
      <c r="B157" s="534"/>
      <c r="C157" s="537" t="s">
        <v>789</v>
      </c>
      <c r="D157" s="269" t="s">
        <v>282</v>
      </c>
      <c r="E157" s="307" t="s">
        <v>162</v>
      </c>
      <c r="F157" s="272"/>
      <c r="G157" s="273"/>
      <c r="H157" s="273"/>
      <c r="I157" s="273"/>
      <c r="J157" s="273"/>
      <c r="K157" s="273"/>
      <c r="L157" s="273"/>
      <c r="M157" s="273"/>
      <c r="N157" s="273"/>
      <c r="O157" s="273"/>
      <c r="P157" s="273"/>
      <c r="Q157" s="273"/>
      <c r="R157" s="268"/>
      <c r="Z157" s="269" t="str">
        <f>C157</f>
        <v>Kunden unter Berufung auf Grundversorgung  zum Monatzsletzten</v>
      </c>
    </row>
    <row r="158" spans="1:26" s="7" customFormat="1" x14ac:dyDescent="0.2">
      <c r="A158" s="532"/>
      <c r="B158" s="534"/>
      <c r="C158" s="536"/>
      <c r="D158" s="269" t="s">
        <v>512</v>
      </c>
      <c r="E158" s="307" t="s">
        <v>162</v>
      </c>
      <c r="F158" s="272"/>
      <c r="G158" s="304"/>
      <c r="H158" s="304"/>
      <c r="I158" s="304"/>
      <c r="J158" s="304"/>
      <c r="K158" s="304"/>
      <c r="L158" s="304"/>
      <c r="M158" s="304"/>
      <c r="N158" s="304"/>
      <c r="O158" s="304"/>
      <c r="P158" s="304"/>
      <c r="Q158" s="304"/>
      <c r="R158" s="305"/>
      <c r="Z158" s="269" t="str">
        <f>C157</f>
        <v>Kunden unter Berufung auf Grundversorgung  zum Monatzsletzten</v>
      </c>
    </row>
    <row r="159" spans="1:26" s="7" customFormat="1" x14ac:dyDescent="0.2">
      <c r="A159" s="532"/>
      <c r="B159" s="534"/>
      <c r="C159" s="538" t="s">
        <v>934</v>
      </c>
      <c r="D159" s="234" t="s">
        <v>282</v>
      </c>
      <c r="E159" s="298" t="s">
        <v>162</v>
      </c>
      <c r="F159" s="303"/>
      <c r="G159" s="304"/>
      <c r="H159" s="304"/>
      <c r="I159" s="304"/>
      <c r="J159" s="304"/>
      <c r="K159" s="304"/>
      <c r="L159" s="304"/>
      <c r="M159" s="304"/>
      <c r="N159" s="304"/>
      <c r="O159" s="304"/>
      <c r="P159" s="304"/>
      <c r="Q159" s="304"/>
      <c r="R159" s="305"/>
      <c r="Z159" s="234" t="str">
        <f>C159</f>
        <v>Messgeräte mit aktiver Prepaymentzählung zum Monatsletzten</v>
      </c>
    </row>
    <row r="160" spans="1:26" s="7" customFormat="1" x14ac:dyDescent="0.2">
      <c r="A160" s="532"/>
      <c r="B160" s="534"/>
      <c r="C160" s="539"/>
      <c r="D160" s="191" t="s">
        <v>512</v>
      </c>
      <c r="E160" s="308" t="s">
        <v>162</v>
      </c>
      <c r="F160" s="274"/>
      <c r="G160" s="274"/>
      <c r="H160" s="274"/>
      <c r="I160" s="274"/>
      <c r="J160" s="274"/>
      <c r="K160" s="274"/>
      <c r="L160" s="274"/>
      <c r="M160" s="274"/>
      <c r="N160" s="274"/>
      <c r="O160" s="274"/>
      <c r="P160" s="274"/>
      <c r="Q160" s="274"/>
      <c r="R160" s="229"/>
      <c r="Z160" s="191" t="str">
        <f>C159</f>
        <v>Messgeräte mit aktiver Prepaymentzählung zum Monatsletzten</v>
      </c>
    </row>
    <row r="161" spans="1:26" s="7" customFormat="1" x14ac:dyDescent="0.2">
      <c r="A161" s="531"/>
      <c r="B161" s="533" t="str">
        <f>IF(A161&lt;&gt;"",IFERROR(VLOOKUP(A161,L!$J$11:$K$260,2,FALSE),"Eingabeart wurde geändert"),"")</f>
        <v/>
      </c>
      <c r="C161" s="535" t="s">
        <v>925</v>
      </c>
      <c r="D161" s="189" t="s">
        <v>282</v>
      </c>
      <c r="E161" s="306" t="s">
        <v>162</v>
      </c>
      <c r="F161" s="271"/>
      <c r="G161" s="271"/>
      <c r="H161" s="271"/>
      <c r="I161" s="271"/>
      <c r="J161" s="271"/>
      <c r="K161" s="271"/>
      <c r="L161" s="271"/>
      <c r="M161" s="271"/>
      <c r="N161" s="271"/>
      <c r="O161" s="271"/>
      <c r="P161" s="271"/>
      <c r="Q161" s="271"/>
      <c r="R161" s="228" t="str">
        <f t="shared" si="4"/>
        <v/>
      </c>
      <c r="Z161" s="189" t="str">
        <f>C161</f>
        <v>letzte Mahnungen mit eingeschriebenem Brief</v>
      </c>
    </row>
    <row r="162" spans="1:26" s="7" customFormat="1" x14ac:dyDescent="0.2">
      <c r="A162" s="532"/>
      <c r="B162" s="534"/>
      <c r="C162" s="536"/>
      <c r="D162" s="269" t="s">
        <v>512</v>
      </c>
      <c r="E162" s="307" t="s">
        <v>162</v>
      </c>
      <c r="F162" s="272"/>
      <c r="G162" s="272"/>
      <c r="H162" s="272"/>
      <c r="I162" s="272"/>
      <c r="J162" s="272"/>
      <c r="K162" s="272"/>
      <c r="L162" s="272"/>
      <c r="M162" s="272"/>
      <c r="N162" s="272"/>
      <c r="O162" s="272"/>
      <c r="P162" s="272"/>
      <c r="Q162" s="272"/>
      <c r="R162" s="270" t="str">
        <f t="shared" si="4"/>
        <v/>
      </c>
      <c r="Z162" s="269" t="str">
        <f>C161</f>
        <v>letzte Mahnungen mit eingeschriebenem Brief</v>
      </c>
    </row>
    <row r="163" spans="1:26" s="7" customFormat="1" x14ac:dyDescent="0.2">
      <c r="A163" s="532"/>
      <c r="B163" s="534"/>
      <c r="C163" s="537" t="s">
        <v>786</v>
      </c>
      <c r="D163" s="269" t="s">
        <v>282</v>
      </c>
      <c r="E163" s="307" t="s">
        <v>162</v>
      </c>
      <c r="F163" s="272"/>
      <c r="G163" s="272"/>
      <c r="H163" s="272"/>
      <c r="I163" s="272"/>
      <c r="J163" s="272"/>
      <c r="K163" s="272"/>
      <c r="L163" s="272"/>
      <c r="M163" s="272"/>
      <c r="N163" s="272"/>
      <c r="O163" s="272"/>
      <c r="P163" s="272"/>
      <c r="Q163" s="272"/>
      <c r="R163" s="270" t="str">
        <f t="shared" si="4"/>
        <v/>
      </c>
      <c r="Z163" s="269" t="str">
        <f>C163</f>
        <v xml:space="preserve">Abschaltungen nach Aussetzung der Vertragsabwicklung </v>
      </c>
    </row>
    <row r="164" spans="1:26" s="7" customFormat="1" x14ac:dyDescent="0.2">
      <c r="A164" s="532"/>
      <c r="B164" s="534"/>
      <c r="C164" s="536"/>
      <c r="D164" s="269" t="s">
        <v>512</v>
      </c>
      <c r="E164" s="307" t="s">
        <v>162</v>
      </c>
      <c r="F164" s="272"/>
      <c r="G164" s="272"/>
      <c r="H164" s="272"/>
      <c r="I164" s="272"/>
      <c r="J164" s="272"/>
      <c r="K164" s="272"/>
      <c r="L164" s="272"/>
      <c r="M164" s="272"/>
      <c r="N164" s="272"/>
      <c r="O164" s="272"/>
      <c r="P164" s="272"/>
      <c r="Q164" s="272"/>
      <c r="R164" s="270" t="str">
        <f t="shared" si="4"/>
        <v/>
      </c>
      <c r="Z164" s="269" t="str">
        <f>C163</f>
        <v xml:space="preserve">Abschaltungen nach Aussetzung der Vertragsabwicklung </v>
      </c>
    </row>
    <row r="165" spans="1:26" s="7" customFormat="1" x14ac:dyDescent="0.2">
      <c r="A165" s="532"/>
      <c r="B165" s="534"/>
      <c r="C165" s="537" t="s">
        <v>787</v>
      </c>
      <c r="D165" s="269" t="s">
        <v>282</v>
      </c>
      <c r="E165" s="307" t="s">
        <v>162</v>
      </c>
      <c r="F165" s="272"/>
      <c r="G165" s="272"/>
      <c r="H165" s="272"/>
      <c r="I165" s="272"/>
      <c r="J165" s="272"/>
      <c r="K165" s="272"/>
      <c r="L165" s="272"/>
      <c r="M165" s="272"/>
      <c r="N165" s="272"/>
      <c r="O165" s="272"/>
      <c r="P165" s="272"/>
      <c r="Q165" s="272"/>
      <c r="R165" s="270" t="str">
        <f t="shared" si="4"/>
        <v/>
      </c>
      <c r="Z165" s="269" t="str">
        <f>C165</f>
        <v>Abschaltungen nach Vertragsauflösung</v>
      </c>
    </row>
    <row r="166" spans="1:26" s="7" customFormat="1" x14ac:dyDescent="0.2">
      <c r="A166" s="532"/>
      <c r="B166" s="534"/>
      <c r="C166" s="536"/>
      <c r="D166" s="269" t="s">
        <v>512</v>
      </c>
      <c r="E166" s="307" t="s">
        <v>162</v>
      </c>
      <c r="F166" s="272"/>
      <c r="G166" s="272"/>
      <c r="H166" s="272"/>
      <c r="I166" s="272"/>
      <c r="J166" s="272"/>
      <c r="K166" s="272"/>
      <c r="L166" s="272"/>
      <c r="M166" s="272"/>
      <c r="N166" s="272"/>
      <c r="O166" s="272"/>
      <c r="P166" s="272"/>
      <c r="Q166" s="272"/>
      <c r="R166" s="270" t="str">
        <f t="shared" si="4"/>
        <v/>
      </c>
      <c r="Z166" s="269" t="str">
        <f>C165</f>
        <v>Abschaltungen nach Vertragsauflösung</v>
      </c>
    </row>
    <row r="167" spans="1:26" s="7" customFormat="1" x14ac:dyDescent="0.2">
      <c r="A167" s="532"/>
      <c r="B167" s="534"/>
      <c r="C167" s="537" t="s">
        <v>788</v>
      </c>
      <c r="D167" s="269" t="s">
        <v>282</v>
      </c>
      <c r="E167" s="307" t="s">
        <v>162</v>
      </c>
      <c r="F167" s="272"/>
      <c r="G167" s="272"/>
      <c r="H167" s="272"/>
      <c r="I167" s="272"/>
      <c r="J167" s="272"/>
      <c r="K167" s="272"/>
      <c r="L167" s="272"/>
      <c r="M167" s="272"/>
      <c r="N167" s="272"/>
      <c r="O167" s="272"/>
      <c r="P167" s="272"/>
      <c r="Q167" s="272"/>
      <c r="R167" s="270" t="str">
        <f t="shared" si="4"/>
        <v/>
      </c>
      <c r="Z167" s="269" t="str">
        <f>C167</f>
        <v>Wiederaufnahmen der Belieferung nach Abschaltung</v>
      </c>
    </row>
    <row r="168" spans="1:26" s="7" customFormat="1" x14ac:dyDescent="0.2">
      <c r="A168" s="532"/>
      <c r="B168" s="534"/>
      <c r="C168" s="536"/>
      <c r="D168" s="269" t="s">
        <v>512</v>
      </c>
      <c r="E168" s="307" t="s">
        <v>162</v>
      </c>
      <c r="F168" s="272"/>
      <c r="G168" s="272"/>
      <c r="H168" s="272"/>
      <c r="I168" s="272"/>
      <c r="J168" s="272"/>
      <c r="K168" s="272"/>
      <c r="L168" s="272"/>
      <c r="M168" s="272"/>
      <c r="N168" s="272"/>
      <c r="O168" s="272"/>
      <c r="P168" s="272"/>
      <c r="Q168" s="272"/>
      <c r="R168" s="270" t="str">
        <f t="shared" si="4"/>
        <v/>
      </c>
      <c r="Z168" s="269" t="str">
        <f>C167</f>
        <v>Wiederaufnahmen der Belieferung nach Abschaltung</v>
      </c>
    </row>
    <row r="169" spans="1:26" s="7" customFormat="1" x14ac:dyDescent="0.2">
      <c r="A169" s="532"/>
      <c r="B169" s="534"/>
      <c r="C169" s="537" t="s">
        <v>789</v>
      </c>
      <c r="D169" s="269" t="s">
        <v>282</v>
      </c>
      <c r="E169" s="307" t="s">
        <v>162</v>
      </c>
      <c r="F169" s="272"/>
      <c r="G169" s="273"/>
      <c r="H169" s="273"/>
      <c r="I169" s="273"/>
      <c r="J169" s="273"/>
      <c r="K169" s="273"/>
      <c r="L169" s="273"/>
      <c r="M169" s="273"/>
      <c r="N169" s="273"/>
      <c r="O169" s="273"/>
      <c r="P169" s="273"/>
      <c r="Q169" s="273"/>
      <c r="R169" s="268"/>
      <c r="Z169" s="269" t="str">
        <f>C169</f>
        <v>Kunden unter Berufung auf Grundversorgung  zum Monatzsletzten</v>
      </c>
    </row>
    <row r="170" spans="1:26" s="7" customFormat="1" x14ac:dyDescent="0.2">
      <c r="A170" s="532"/>
      <c r="B170" s="534"/>
      <c r="C170" s="536"/>
      <c r="D170" s="269" t="s">
        <v>512</v>
      </c>
      <c r="E170" s="307" t="s">
        <v>162</v>
      </c>
      <c r="F170" s="272"/>
      <c r="G170" s="304"/>
      <c r="H170" s="304"/>
      <c r="I170" s="304"/>
      <c r="J170" s="304"/>
      <c r="K170" s="304"/>
      <c r="L170" s="304"/>
      <c r="M170" s="304"/>
      <c r="N170" s="304"/>
      <c r="O170" s="304"/>
      <c r="P170" s="304"/>
      <c r="Q170" s="304"/>
      <c r="R170" s="305"/>
      <c r="Z170" s="269" t="str">
        <f>C169</f>
        <v>Kunden unter Berufung auf Grundversorgung  zum Monatzsletzten</v>
      </c>
    </row>
    <row r="171" spans="1:26" s="7" customFormat="1" x14ac:dyDescent="0.2">
      <c r="A171" s="532"/>
      <c r="B171" s="534"/>
      <c r="C171" s="538" t="s">
        <v>934</v>
      </c>
      <c r="D171" s="234" t="s">
        <v>282</v>
      </c>
      <c r="E171" s="298" t="s">
        <v>162</v>
      </c>
      <c r="F171" s="303"/>
      <c r="G171" s="304"/>
      <c r="H171" s="304"/>
      <c r="I171" s="304"/>
      <c r="J171" s="304"/>
      <c r="K171" s="304"/>
      <c r="L171" s="304"/>
      <c r="M171" s="304"/>
      <c r="N171" s="304"/>
      <c r="O171" s="304"/>
      <c r="P171" s="304"/>
      <c r="Q171" s="304"/>
      <c r="R171" s="305"/>
      <c r="Z171" s="234" t="str">
        <f>C171</f>
        <v>Messgeräte mit aktiver Prepaymentzählung zum Monatsletzten</v>
      </c>
    </row>
    <row r="172" spans="1:26" s="7" customFormat="1" x14ac:dyDescent="0.2">
      <c r="A172" s="532"/>
      <c r="B172" s="534"/>
      <c r="C172" s="539"/>
      <c r="D172" s="191" t="s">
        <v>512</v>
      </c>
      <c r="E172" s="308" t="s">
        <v>162</v>
      </c>
      <c r="F172" s="274"/>
      <c r="G172" s="274"/>
      <c r="H172" s="274"/>
      <c r="I172" s="274"/>
      <c r="J172" s="274"/>
      <c r="K172" s="274"/>
      <c r="L172" s="274"/>
      <c r="M172" s="274"/>
      <c r="N172" s="274"/>
      <c r="O172" s="274"/>
      <c r="P172" s="274"/>
      <c r="Q172" s="274"/>
      <c r="R172" s="229"/>
      <c r="Z172" s="191" t="str">
        <f>C171</f>
        <v>Messgeräte mit aktiver Prepaymentzählung zum Monatsletzten</v>
      </c>
    </row>
    <row r="173" spans="1:26" s="7" customFormat="1" x14ac:dyDescent="0.2">
      <c r="A173" s="531"/>
      <c r="B173" s="533" t="str">
        <f>IF(A173&lt;&gt;"",IFERROR(VLOOKUP(A173,L!$J$11:$K$260,2,FALSE),"Eingabeart wurde geändert"),"")</f>
        <v/>
      </c>
      <c r="C173" s="535" t="s">
        <v>925</v>
      </c>
      <c r="D173" s="189" t="s">
        <v>282</v>
      </c>
      <c r="E173" s="306" t="s">
        <v>162</v>
      </c>
      <c r="F173" s="271"/>
      <c r="G173" s="271"/>
      <c r="H173" s="271"/>
      <c r="I173" s="271"/>
      <c r="J173" s="271"/>
      <c r="K173" s="271"/>
      <c r="L173" s="271"/>
      <c r="M173" s="271"/>
      <c r="N173" s="271"/>
      <c r="O173" s="271"/>
      <c r="P173" s="271"/>
      <c r="Q173" s="271"/>
      <c r="R173" s="228" t="str">
        <f t="shared" si="4"/>
        <v/>
      </c>
      <c r="Z173" s="189" t="str">
        <f>C173</f>
        <v>letzte Mahnungen mit eingeschriebenem Brief</v>
      </c>
    </row>
    <row r="174" spans="1:26" s="7" customFormat="1" x14ac:dyDescent="0.2">
      <c r="A174" s="532"/>
      <c r="B174" s="534"/>
      <c r="C174" s="536"/>
      <c r="D174" s="269" t="s">
        <v>512</v>
      </c>
      <c r="E174" s="307" t="s">
        <v>162</v>
      </c>
      <c r="F174" s="272"/>
      <c r="G174" s="272"/>
      <c r="H174" s="272"/>
      <c r="I174" s="272"/>
      <c r="J174" s="272"/>
      <c r="K174" s="272"/>
      <c r="L174" s="272"/>
      <c r="M174" s="272"/>
      <c r="N174" s="272"/>
      <c r="O174" s="272"/>
      <c r="P174" s="272"/>
      <c r="Q174" s="272"/>
      <c r="R174" s="270" t="str">
        <f t="shared" si="4"/>
        <v/>
      </c>
      <c r="Z174" s="269" t="str">
        <f>C173</f>
        <v>letzte Mahnungen mit eingeschriebenem Brief</v>
      </c>
    </row>
    <row r="175" spans="1:26" s="7" customFormat="1" x14ac:dyDescent="0.2">
      <c r="A175" s="532"/>
      <c r="B175" s="534"/>
      <c r="C175" s="537" t="s">
        <v>786</v>
      </c>
      <c r="D175" s="269" t="s">
        <v>282</v>
      </c>
      <c r="E175" s="307" t="s">
        <v>162</v>
      </c>
      <c r="F175" s="272"/>
      <c r="G175" s="272"/>
      <c r="H175" s="272"/>
      <c r="I175" s="272"/>
      <c r="J175" s="272"/>
      <c r="K175" s="272"/>
      <c r="L175" s="272"/>
      <c r="M175" s="272"/>
      <c r="N175" s="272"/>
      <c r="O175" s="272"/>
      <c r="P175" s="272"/>
      <c r="Q175" s="272"/>
      <c r="R175" s="270" t="str">
        <f t="shared" si="4"/>
        <v/>
      </c>
      <c r="Z175" s="269" t="str">
        <f>C175</f>
        <v xml:space="preserve">Abschaltungen nach Aussetzung der Vertragsabwicklung </v>
      </c>
    </row>
    <row r="176" spans="1:26" s="7" customFormat="1" x14ac:dyDescent="0.2">
      <c r="A176" s="532"/>
      <c r="B176" s="534"/>
      <c r="C176" s="536"/>
      <c r="D176" s="269" t="s">
        <v>512</v>
      </c>
      <c r="E176" s="307" t="s">
        <v>162</v>
      </c>
      <c r="F176" s="272"/>
      <c r="G176" s="272"/>
      <c r="H176" s="272"/>
      <c r="I176" s="272"/>
      <c r="J176" s="272"/>
      <c r="K176" s="272"/>
      <c r="L176" s="272"/>
      <c r="M176" s="272"/>
      <c r="N176" s="272"/>
      <c r="O176" s="272"/>
      <c r="P176" s="272"/>
      <c r="Q176" s="272"/>
      <c r="R176" s="270" t="str">
        <f t="shared" si="4"/>
        <v/>
      </c>
      <c r="Z176" s="269" t="str">
        <f>C175</f>
        <v xml:space="preserve">Abschaltungen nach Aussetzung der Vertragsabwicklung </v>
      </c>
    </row>
    <row r="177" spans="1:26" s="7" customFormat="1" x14ac:dyDescent="0.2">
      <c r="A177" s="532"/>
      <c r="B177" s="534"/>
      <c r="C177" s="537" t="s">
        <v>787</v>
      </c>
      <c r="D177" s="269" t="s">
        <v>282</v>
      </c>
      <c r="E177" s="307" t="s">
        <v>162</v>
      </c>
      <c r="F177" s="272"/>
      <c r="G177" s="272"/>
      <c r="H177" s="272"/>
      <c r="I177" s="272"/>
      <c r="J177" s="272"/>
      <c r="K177" s="272"/>
      <c r="L177" s="272"/>
      <c r="M177" s="272"/>
      <c r="N177" s="272"/>
      <c r="O177" s="272"/>
      <c r="P177" s="272"/>
      <c r="Q177" s="272"/>
      <c r="R177" s="270" t="str">
        <f t="shared" si="4"/>
        <v/>
      </c>
      <c r="Z177" s="269" t="str">
        <f>C177</f>
        <v>Abschaltungen nach Vertragsauflösung</v>
      </c>
    </row>
    <row r="178" spans="1:26" s="7" customFormat="1" x14ac:dyDescent="0.2">
      <c r="A178" s="532"/>
      <c r="B178" s="534"/>
      <c r="C178" s="536"/>
      <c r="D178" s="269" t="s">
        <v>512</v>
      </c>
      <c r="E178" s="307" t="s">
        <v>162</v>
      </c>
      <c r="F178" s="272"/>
      <c r="G178" s="272"/>
      <c r="H178" s="272"/>
      <c r="I178" s="272"/>
      <c r="J178" s="272"/>
      <c r="K178" s="272"/>
      <c r="L178" s="272"/>
      <c r="M178" s="272"/>
      <c r="N178" s="272"/>
      <c r="O178" s="272"/>
      <c r="P178" s="272"/>
      <c r="Q178" s="272"/>
      <c r="R178" s="270" t="str">
        <f t="shared" si="4"/>
        <v/>
      </c>
      <c r="Z178" s="269" t="str">
        <f>C177</f>
        <v>Abschaltungen nach Vertragsauflösung</v>
      </c>
    </row>
    <row r="179" spans="1:26" s="7" customFormat="1" x14ac:dyDescent="0.2">
      <c r="A179" s="532"/>
      <c r="B179" s="534"/>
      <c r="C179" s="537" t="s">
        <v>788</v>
      </c>
      <c r="D179" s="269" t="s">
        <v>282</v>
      </c>
      <c r="E179" s="307" t="s">
        <v>162</v>
      </c>
      <c r="F179" s="272"/>
      <c r="G179" s="272"/>
      <c r="H179" s="272"/>
      <c r="I179" s="272"/>
      <c r="J179" s="272"/>
      <c r="K179" s="272"/>
      <c r="L179" s="272"/>
      <c r="M179" s="272"/>
      <c r="N179" s="272"/>
      <c r="O179" s="272"/>
      <c r="P179" s="272"/>
      <c r="Q179" s="272"/>
      <c r="R179" s="270" t="str">
        <f t="shared" si="4"/>
        <v/>
      </c>
      <c r="Z179" s="269" t="str">
        <f>C179</f>
        <v>Wiederaufnahmen der Belieferung nach Abschaltung</v>
      </c>
    </row>
    <row r="180" spans="1:26" s="7" customFormat="1" x14ac:dyDescent="0.2">
      <c r="A180" s="532"/>
      <c r="B180" s="534"/>
      <c r="C180" s="536"/>
      <c r="D180" s="269" t="s">
        <v>512</v>
      </c>
      <c r="E180" s="307" t="s">
        <v>162</v>
      </c>
      <c r="F180" s="272"/>
      <c r="G180" s="272"/>
      <c r="H180" s="272"/>
      <c r="I180" s="272"/>
      <c r="J180" s="272"/>
      <c r="K180" s="272"/>
      <c r="L180" s="272"/>
      <c r="M180" s="272"/>
      <c r="N180" s="272"/>
      <c r="O180" s="272"/>
      <c r="P180" s="272"/>
      <c r="Q180" s="272"/>
      <c r="R180" s="270" t="str">
        <f t="shared" si="4"/>
        <v/>
      </c>
      <c r="Z180" s="269" t="str">
        <f>C179</f>
        <v>Wiederaufnahmen der Belieferung nach Abschaltung</v>
      </c>
    </row>
    <row r="181" spans="1:26" s="7" customFormat="1" x14ac:dyDescent="0.2">
      <c r="A181" s="532"/>
      <c r="B181" s="534"/>
      <c r="C181" s="537" t="s">
        <v>789</v>
      </c>
      <c r="D181" s="269" t="s">
        <v>282</v>
      </c>
      <c r="E181" s="307" t="s">
        <v>162</v>
      </c>
      <c r="F181" s="272"/>
      <c r="G181" s="273"/>
      <c r="H181" s="273"/>
      <c r="I181" s="273"/>
      <c r="J181" s="273"/>
      <c r="K181" s="273"/>
      <c r="L181" s="273"/>
      <c r="M181" s="273"/>
      <c r="N181" s="273"/>
      <c r="O181" s="273"/>
      <c r="P181" s="273"/>
      <c r="Q181" s="273"/>
      <c r="R181" s="268"/>
      <c r="Z181" s="269" t="str">
        <f>C181</f>
        <v>Kunden unter Berufung auf Grundversorgung  zum Monatzsletzten</v>
      </c>
    </row>
    <row r="182" spans="1:26" s="7" customFormat="1" x14ac:dyDescent="0.2">
      <c r="A182" s="532"/>
      <c r="B182" s="534"/>
      <c r="C182" s="536"/>
      <c r="D182" s="269" t="s">
        <v>512</v>
      </c>
      <c r="E182" s="307" t="s">
        <v>162</v>
      </c>
      <c r="F182" s="272"/>
      <c r="G182" s="304"/>
      <c r="H182" s="304"/>
      <c r="I182" s="304"/>
      <c r="J182" s="304"/>
      <c r="K182" s="304"/>
      <c r="L182" s="304"/>
      <c r="M182" s="304"/>
      <c r="N182" s="304"/>
      <c r="O182" s="304"/>
      <c r="P182" s="304"/>
      <c r="Q182" s="304"/>
      <c r="R182" s="305"/>
      <c r="Z182" s="269" t="str">
        <f>C181</f>
        <v>Kunden unter Berufung auf Grundversorgung  zum Monatzsletzten</v>
      </c>
    </row>
    <row r="183" spans="1:26" s="7" customFormat="1" x14ac:dyDescent="0.2">
      <c r="A183" s="532"/>
      <c r="B183" s="534"/>
      <c r="C183" s="538" t="s">
        <v>934</v>
      </c>
      <c r="D183" s="234" t="s">
        <v>282</v>
      </c>
      <c r="E183" s="298" t="s">
        <v>162</v>
      </c>
      <c r="F183" s="303"/>
      <c r="G183" s="304"/>
      <c r="H183" s="304"/>
      <c r="I183" s="304"/>
      <c r="J183" s="304"/>
      <c r="K183" s="304"/>
      <c r="L183" s="304"/>
      <c r="M183" s="304"/>
      <c r="N183" s="304"/>
      <c r="O183" s="304"/>
      <c r="P183" s="304"/>
      <c r="Q183" s="304"/>
      <c r="R183" s="305"/>
      <c r="Z183" s="234" t="str">
        <f>C183</f>
        <v>Messgeräte mit aktiver Prepaymentzählung zum Monatsletzten</v>
      </c>
    </row>
    <row r="184" spans="1:26" s="7" customFormat="1" x14ac:dyDescent="0.2">
      <c r="A184" s="532"/>
      <c r="B184" s="534"/>
      <c r="C184" s="539"/>
      <c r="D184" s="191" t="s">
        <v>512</v>
      </c>
      <c r="E184" s="308" t="s">
        <v>162</v>
      </c>
      <c r="F184" s="274"/>
      <c r="G184" s="274"/>
      <c r="H184" s="274"/>
      <c r="I184" s="274"/>
      <c r="J184" s="274"/>
      <c r="K184" s="274"/>
      <c r="L184" s="274"/>
      <c r="M184" s="274"/>
      <c r="N184" s="274"/>
      <c r="O184" s="274"/>
      <c r="P184" s="274"/>
      <c r="Q184" s="274"/>
      <c r="R184" s="229"/>
      <c r="Z184" s="191" t="str">
        <f>C183</f>
        <v>Messgeräte mit aktiver Prepaymentzählung zum Monatsletzten</v>
      </c>
    </row>
    <row r="185" spans="1:26" s="7" customFormat="1" x14ac:dyDescent="0.2">
      <c r="A185" s="531"/>
      <c r="B185" s="533" t="str">
        <f>IF(A185&lt;&gt;"",IFERROR(VLOOKUP(A185,L!$J$11:$K$260,2,FALSE),"Eingabeart wurde geändert"),"")</f>
        <v/>
      </c>
      <c r="C185" s="535" t="s">
        <v>925</v>
      </c>
      <c r="D185" s="189" t="s">
        <v>282</v>
      </c>
      <c r="E185" s="306" t="s">
        <v>162</v>
      </c>
      <c r="F185" s="271"/>
      <c r="G185" s="271"/>
      <c r="H185" s="271"/>
      <c r="I185" s="271"/>
      <c r="J185" s="271"/>
      <c r="K185" s="271"/>
      <c r="L185" s="271"/>
      <c r="M185" s="271"/>
      <c r="N185" s="271"/>
      <c r="O185" s="271"/>
      <c r="P185" s="271"/>
      <c r="Q185" s="271"/>
      <c r="R185" s="228" t="str">
        <f t="shared" si="4"/>
        <v/>
      </c>
      <c r="Z185" s="189" t="str">
        <f>C185</f>
        <v>letzte Mahnungen mit eingeschriebenem Brief</v>
      </c>
    </row>
    <row r="186" spans="1:26" s="7" customFormat="1" x14ac:dyDescent="0.2">
      <c r="A186" s="532"/>
      <c r="B186" s="534"/>
      <c r="C186" s="536"/>
      <c r="D186" s="269" t="s">
        <v>512</v>
      </c>
      <c r="E186" s="307" t="s">
        <v>162</v>
      </c>
      <c r="F186" s="272"/>
      <c r="G186" s="272"/>
      <c r="H186" s="272"/>
      <c r="I186" s="272"/>
      <c r="J186" s="272"/>
      <c r="K186" s="272"/>
      <c r="L186" s="272"/>
      <c r="M186" s="272"/>
      <c r="N186" s="272"/>
      <c r="O186" s="272"/>
      <c r="P186" s="272"/>
      <c r="Q186" s="272"/>
      <c r="R186" s="270" t="str">
        <f t="shared" si="4"/>
        <v/>
      </c>
      <c r="Z186" s="269" t="str">
        <f>C185</f>
        <v>letzte Mahnungen mit eingeschriebenem Brief</v>
      </c>
    </row>
    <row r="187" spans="1:26" s="7" customFormat="1" x14ac:dyDescent="0.2">
      <c r="A187" s="532"/>
      <c r="B187" s="534"/>
      <c r="C187" s="537" t="s">
        <v>786</v>
      </c>
      <c r="D187" s="269" t="s">
        <v>282</v>
      </c>
      <c r="E187" s="307" t="s">
        <v>162</v>
      </c>
      <c r="F187" s="272"/>
      <c r="G187" s="272"/>
      <c r="H187" s="272"/>
      <c r="I187" s="272"/>
      <c r="J187" s="272"/>
      <c r="K187" s="272"/>
      <c r="L187" s="272"/>
      <c r="M187" s="272"/>
      <c r="N187" s="272"/>
      <c r="O187" s="272"/>
      <c r="P187" s="272"/>
      <c r="Q187" s="272"/>
      <c r="R187" s="270" t="str">
        <f t="shared" si="4"/>
        <v/>
      </c>
      <c r="Z187" s="269" t="str">
        <f>C187</f>
        <v xml:space="preserve">Abschaltungen nach Aussetzung der Vertragsabwicklung </v>
      </c>
    </row>
    <row r="188" spans="1:26" s="7" customFormat="1" x14ac:dyDescent="0.2">
      <c r="A188" s="532"/>
      <c r="B188" s="534"/>
      <c r="C188" s="536"/>
      <c r="D188" s="269" t="s">
        <v>512</v>
      </c>
      <c r="E188" s="307" t="s">
        <v>162</v>
      </c>
      <c r="F188" s="272"/>
      <c r="G188" s="272"/>
      <c r="H188" s="272"/>
      <c r="I188" s="272"/>
      <c r="J188" s="272"/>
      <c r="K188" s="272"/>
      <c r="L188" s="272"/>
      <c r="M188" s="272"/>
      <c r="N188" s="272"/>
      <c r="O188" s="272"/>
      <c r="P188" s="272"/>
      <c r="Q188" s="272"/>
      <c r="R188" s="270" t="str">
        <f t="shared" si="4"/>
        <v/>
      </c>
      <c r="Z188" s="269" t="str">
        <f>C187</f>
        <v xml:space="preserve">Abschaltungen nach Aussetzung der Vertragsabwicklung </v>
      </c>
    </row>
    <row r="189" spans="1:26" s="7" customFormat="1" x14ac:dyDescent="0.2">
      <c r="A189" s="532"/>
      <c r="B189" s="534"/>
      <c r="C189" s="537" t="s">
        <v>787</v>
      </c>
      <c r="D189" s="269" t="s">
        <v>282</v>
      </c>
      <c r="E189" s="307" t="s">
        <v>162</v>
      </c>
      <c r="F189" s="272"/>
      <c r="G189" s="272"/>
      <c r="H189" s="272"/>
      <c r="I189" s="272"/>
      <c r="J189" s="272"/>
      <c r="K189" s="272"/>
      <c r="L189" s="272"/>
      <c r="M189" s="272"/>
      <c r="N189" s="272"/>
      <c r="O189" s="272"/>
      <c r="P189" s="272"/>
      <c r="Q189" s="272"/>
      <c r="R189" s="270" t="str">
        <f t="shared" si="4"/>
        <v/>
      </c>
      <c r="Z189" s="269" t="str">
        <f>C189</f>
        <v>Abschaltungen nach Vertragsauflösung</v>
      </c>
    </row>
    <row r="190" spans="1:26" s="7" customFormat="1" x14ac:dyDescent="0.2">
      <c r="A190" s="532"/>
      <c r="B190" s="534"/>
      <c r="C190" s="536"/>
      <c r="D190" s="269" t="s">
        <v>512</v>
      </c>
      <c r="E190" s="307" t="s">
        <v>162</v>
      </c>
      <c r="F190" s="272"/>
      <c r="G190" s="272"/>
      <c r="H190" s="272"/>
      <c r="I190" s="272"/>
      <c r="J190" s="272"/>
      <c r="K190" s="272"/>
      <c r="L190" s="272"/>
      <c r="M190" s="272"/>
      <c r="N190" s="272"/>
      <c r="O190" s="272"/>
      <c r="P190" s="272"/>
      <c r="Q190" s="272"/>
      <c r="R190" s="270" t="str">
        <f t="shared" si="4"/>
        <v/>
      </c>
      <c r="Z190" s="269" t="str">
        <f>C189</f>
        <v>Abschaltungen nach Vertragsauflösung</v>
      </c>
    </row>
    <row r="191" spans="1:26" s="7" customFormat="1" x14ac:dyDescent="0.2">
      <c r="A191" s="532"/>
      <c r="B191" s="534"/>
      <c r="C191" s="537" t="s">
        <v>788</v>
      </c>
      <c r="D191" s="269" t="s">
        <v>282</v>
      </c>
      <c r="E191" s="307" t="s">
        <v>162</v>
      </c>
      <c r="F191" s="272"/>
      <c r="G191" s="272"/>
      <c r="H191" s="272"/>
      <c r="I191" s="272"/>
      <c r="J191" s="272"/>
      <c r="K191" s="272"/>
      <c r="L191" s="272"/>
      <c r="M191" s="272"/>
      <c r="N191" s="272"/>
      <c r="O191" s="272"/>
      <c r="P191" s="272"/>
      <c r="Q191" s="272"/>
      <c r="R191" s="270" t="str">
        <f t="shared" si="4"/>
        <v/>
      </c>
      <c r="Z191" s="269" t="str">
        <f>C191</f>
        <v>Wiederaufnahmen der Belieferung nach Abschaltung</v>
      </c>
    </row>
    <row r="192" spans="1:26" s="7" customFormat="1" x14ac:dyDescent="0.2">
      <c r="A192" s="532"/>
      <c r="B192" s="534"/>
      <c r="C192" s="536"/>
      <c r="D192" s="269" t="s">
        <v>512</v>
      </c>
      <c r="E192" s="307" t="s">
        <v>162</v>
      </c>
      <c r="F192" s="272"/>
      <c r="G192" s="272"/>
      <c r="H192" s="272"/>
      <c r="I192" s="272"/>
      <c r="J192" s="272"/>
      <c r="K192" s="272"/>
      <c r="L192" s="272"/>
      <c r="M192" s="272"/>
      <c r="N192" s="272"/>
      <c r="O192" s="272"/>
      <c r="P192" s="272"/>
      <c r="Q192" s="272"/>
      <c r="R192" s="270" t="str">
        <f t="shared" si="4"/>
        <v/>
      </c>
      <c r="Z192" s="269" t="str">
        <f>C191</f>
        <v>Wiederaufnahmen der Belieferung nach Abschaltung</v>
      </c>
    </row>
    <row r="193" spans="1:26" s="7" customFormat="1" x14ac:dyDescent="0.2">
      <c r="A193" s="532"/>
      <c r="B193" s="534"/>
      <c r="C193" s="537" t="s">
        <v>789</v>
      </c>
      <c r="D193" s="269" t="s">
        <v>282</v>
      </c>
      <c r="E193" s="307" t="s">
        <v>162</v>
      </c>
      <c r="F193" s="272"/>
      <c r="G193" s="273"/>
      <c r="H193" s="273"/>
      <c r="I193" s="273"/>
      <c r="J193" s="273"/>
      <c r="K193" s="273"/>
      <c r="L193" s="273"/>
      <c r="M193" s="273"/>
      <c r="N193" s="273"/>
      <c r="O193" s="273"/>
      <c r="P193" s="273"/>
      <c r="Q193" s="273"/>
      <c r="R193" s="268"/>
      <c r="Z193" s="269" t="str">
        <f>C193</f>
        <v>Kunden unter Berufung auf Grundversorgung  zum Monatzsletzten</v>
      </c>
    </row>
    <row r="194" spans="1:26" s="7" customFormat="1" x14ac:dyDescent="0.2">
      <c r="A194" s="532"/>
      <c r="B194" s="534"/>
      <c r="C194" s="536"/>
      <c r="D194" s="269" t="s">
        <v>512</v>
      </c>
      <c r="E194" s="307" t="s">
        <v>162</v>
      </c>
      <c r="F194" s="272"/>
      <c r="G194" s="304"/>
      <c r="H194" s="304"/>
      <c r="I194" s="304"/>
      <c r="J194" s="304"/>
      <c r="K194" s="304"/>
      <c r="L194" s="304"/>
      <c r="M194" s="304"/>
      <c r="N194" s="304"/>
      <c r="O194" s="304"/>
      <c r="P194" s="304"/>
      <c r="Q194" s="304"/>
      <c r="R194" s="305"/>
      <c r="Z194" s="269" t="str">
        <f>C193</f>
        <v>Kunden unter Berufung auf Grundversorgung  zum Monatzsletzten</v>
      </c>
    </row>
    <row r="195" spans="1:26" s="7" customFormat="1" x14ac:dyDescent="0.2">
      <c r="A195" s="532"/>
      <c r="B195" s="534"/>
      <c r="C195" s="538" t="s">
        <v>934</v>
      </c>
      <c r="D195" s="234" t="s">
        <v>282</v>
      </c>
      <c r="E195" s="298" t="s">
        <v>162</v>
      </c>
      <c r="F195" s="303"/>
      <c r="G195" s="304"/>
      <c r="H195" s="304"/>
      <c r="I195" s="304"/>
      <c r="J195" s="304"/>
      <c r="K195" s="304"/>
      <c r="L195" s="304"/>
      <c r="M195" s="304"/>
      <c r="N195" s="304"/>
      <c r="O195" s="304"/>
      <c r="P195" s="304"/>
      <c r="Q195" s="304"/>
      <c r="R195" s="305"/>
      <c r="Z195" s="234" t="str">
        <f>C195</f>
        <v>Messgeräte mit aktiver Prepaymentzählung zum Monatsletzten</v>
      </c>
    </row>
    <row r="196" spans="1:26" s="7" customFormat="1" x14ac:dyDescent="0.2">
      <c r="A196" s="532"/>
      <c r="B196" s="534"/>
      <c r="C196" s="539"/>
      <c r="D196" s="191" t="s">
        <v>512</v>
      </c>
      <c r="E196" s="308" t="s">
        <v>162</v>
      </c>
      <c r="F196" s="274"/>
      <c r="G196" s="274"/>
      <c r="H196" s="274"/>
      <c r="I196" s="274"/>
      <c r="J196" s="274"/>
      <c r="K196" s="274"/>
      <c r="L196" s="274"/>
      <c r="M196" s="274"/>
      <c r="N196" s="274"/>
      <c r="O196" s="274"/>
      <c r="P196" s="274"/>
      <c r="Q196" s="274"/>
      <c r="R196" s="229"/>
      <c r="Z196" s="191" t="str">
        <f>C195</f>
        <v>Messgeräte mit aktiver Prepaymentzählung zum Monatsletzten</v>
      </c>
    </row>
    <row r="197" spans="1:26" s="7" customFormat="1" x14ac:dyDescent="0.2">
      <c r="A197" s="531"/>
      <c r="B197" s="533" t="str">
        <f>IF(A197&lt;&gt;"",IFERROR(VLOOKUP(A197,L!$J$11:$K$260,2,FALSE),"Eingabeart wurde geändert"),"")</f>
        <v/>
      </c>
      <c r="C197" s="535" t="s">
        <v>925</v>
      </c>
      <c r="D197" s="189" t="s">
        <v>282</v>
      </c>
      <c r="E197" s="306" t="s">
        <v>162</v>
      </c>
      <c r="F197" s="271"/>
      <c r="G197" s="271"/>
      <c r="H197" s="271"/>
      <c r="I197" s="271"/>
      <c r="J197" s="271"/>
      <c r="K197" s="271"/>
      <c r="L197" s="271"/>
      <c r="M197" s="271"/>
      <c r="N197" s="271"/>
      <c r="O197" s="271"/>
      <c r="P197" s="271"/>
      <c r="Q197" s="271"/>
      <c r="R197" s="228" t="str">
        <f t="shared" si="4"/>
        <v/>
      </c>
      <c r="Z197" s="189" t="str">
        <f>C197</f>
        <v>letzte Mahnungen mit eingeschriebenem Brief</v>
      </c>
    </row>
    <row r="198" spans="1:26" s="7" customFormat="1" x14ac:dyDescent="0.2">
      <c r="A198" s="532"/>
      <c r="B198" s="534"/>
      <c r="C198" s="536"/>
      <c r="D198" s="269" t="s">
        <v>512</v>
      </c>
      <c r="E198" s="307" t="s">
        <v>162</v>
      </c>
      <c r="F198" s="272"/>
      <c r="G198" s="272"/>
      <c r="H198" s="272"/>
      <c r="I198" s="272"/>
      <c r="J198" s="272"/>
      <c r="K198" s="272"/>
      <c r="L198" s="272"/>
      <c r="M198" s="272"/>
      <c r="N198" s="272"/>
      <c r="O198" s="272"/>
      <c r="P198" s="272"/>
      <c r="Q198" s="272"/>
      <c r="R198" s="270" t="str">
        <f t="shared" si="4"/>
        <v/>
      </c>
      <c r="Z198" s="269" t="str">
        <f>C197</f>
        <v>letzte Mahnungen mit eingeschriebenem Brief</v>
      </c>
    </row>
    <row r="199" spans="1:26" s="7" customFormat="1" x14ac:dyDescent="0.2">
      <c r="A199" s="532"/>
      <c r="B199" s="534"/>
      <c r="C199" s="537" t="s">
        <v>786</v>
      </c>
      <c r="D199" s="269" t="s">
        <v>282</v>
      </c>
      <c r="E199" s="307" t="s">
        <v>162</v>
      </c>
      <c r="F199" s="272"/>
      <c r="G199" s="272"/>
      <c r="H199" s="272"/>
      <c r="I199" s="272"/>
      <c r="J199" s="272"/>
      <c r="K199" s="272"/>
      <c r="L199" s="272"/>
      <c r="M199" s="272"/>
      <c r="N199" s="272"/>
      <c r="O199" s="272"/>
      <c r="P199" s="272"/>
      <c r="Q199" s="272"/>
      <c r="R199" s="270" t="str">
        <f t="shared" si="4"/>
        <v/>
      </c>
      <c r="Z199" s="269" t="str">
        <f>C199</f>
        <v xml:space="preserve">Abschaltungen nach Aussetzung der Vertragsabwicklung </v>
      </c>
    </row>
    <row r="200" spans="1:26" s="7" customFormat="1" x14ac:dyDescent="0.2">
      <c r="A200" s="532"/>
      <c r="B200" s="534"/>
      <c r="C200" s="536"/>
      <c r="D200" s="269" t="s">
        <v>512</v>
      </c>
      <c r="E200" s="307" t="s">
        <v>162</v>
      </c>
      <c r="F200" s="272"/>
      <c r="G200" s="272"/>
      <c r="H200" s="272"/>
      <c r="I200" s="272"/>
      <c r="J200" s="272"/>
      <c r="K200" s="272"/>
      <c r="L200" s="272"/>
      <c r="M200" s="272"/>
      <c r="N200" s="272"/>
      <c r="O200" s="272"/>
      <c r="P200" s="272"/>
      <c r="Q200" s="272"/>
      <c r="R200" s="270" t="str">
        <f t="shared" si="4"/>
        <v/>
      </c>
      <c r="Z200" s="269" t="str">
        <f>C199</f>
        <v xml:space="preserve">Abschaltungen nach Aussetzung der Vertragsabwicklung </v>
      </c>
    </row>
    <row r="201" spans="1:26" s="7" customFormat="1" x14ac:dyDescent="0.2">
      <c r="A201" s="532"/>
      <c r="B201" s="534"/>
      <c r="C201" s="537" t="s">
        <v>787</v>
      </c>
      <c r="D201" s="269" t="s">
        <v>282</v>
      </c>
      <c r="E201" s="307" t="s">
        <v>162</v>
      </c>
      <c r="F201" s="272"/>
      <c r="G201" s="272"/>
      <c r="H201" s="272"/>
      <c r="I201" s="272"/>
      <c r="J201" s="272"/>
      <c r="K201" s="272"/>
      <c r="L201" s="272"/>
      <c r="M201" s="272"/>
      <c r="N201" s="272"/>
      <c r="O201" s="272"/>
      <c r="P201" s="272"/>
      <c r="Q201" s="272"/>
      <c r="R201" s="270" t="str">
        <f t="shared" si="4"/>
        <v/>
      </c>
      <c r="Z201" s="269" t="str">
        <f>C201</f>
        <v>Abschaltungen nach Vertragsauflösung</v>
      </c>
    </row>
    <row r="202" spans="1:26" s="7" customFormat="1" x14ac:dyDescent="0.2">
      <c r="A202" s="532"/>
      <c r="B202" s="534"/>
      <c r="C202" s="536"/>
      <c r="D202" s="269" t="s">
        <v>512</v>
      </c>
      <c r="E202" s="307" t="s">
        <v>162</v>
      </c>
      <c r="F202" s="272"/>
      <c r="G202" s="272"/>
      <c r="H202" s="272"/>
      <c r="I202" s="272"/>
      <c r="J202" s="272"/>
      <c r="K202" s="272"/>
      <c r="L202" s="272"/>
      <c r="M202" s="272"/>
      <c r="N202" s="272"/>
      <c r="O202" s="272"/>
      <c r="P202" s="272"/>
      <c r="Q202" s="272"/>
      <c r="R202" s="270" t="str">
        <f t="shared" si="4"/>
        <v/>
      </c>
      <c r="Z202" s="269" t="str">
        <f>C201</f>
        <v>Abschaltungen nach Vertragsauflösung</v>
      </c>
    </row>
    <row r="203" spans="1:26" s="7" customFormat="1" x14ac:dyDescent="0.2">
      <c r="A203" s="532"/>
      <c r="B203" s="534"/>
      <c r="C203" s="537" t="s">
        <v>788</v>
      </c>
      <c r="D203" s="269" t="s">
        <v>282</v>
      </c>
      <c r="E203" s="307" t="s">
        <v>162</v>
      </c>
      <c r="F203" s="272"/>
      <c r="G203" s="272"/>
      <c r="H203" s="272"/>
      <c r="I203" s="272"/>
      <c r="J203" s="272"/>
      <c r="K203" s="272"/>
      <c r="L203" s="272"/>
      <c r="M203" s="272"/>
      <c r="N203" s="272"/>
      <c r="O203" s="272"/>
      <c r="P203" s="272"/>
      <c r="Q203" s="272"/>
      <c r="R203" s="270" t="str">
        <f t="shared" si="4"/>
        <v/>
      </c>
      <c r="Z203" s="269" t="str">
        <f>C203</f>
        <v>Wiederaufnahmen der Belieferung nach Abschaltung</v>
      </c>
    </row>
    <row r="204" spans="1:26" s="7" customFormat="1" x14ac:dyDescent="0.2">
      <c r="A204" s="532"/>
      <c r="B204" s="534"/>
      <c r="C204" s="536"/>
      <c r="D204" s="269" t="s">
        <v>512</v>
      </c>
      <c r="E204" s="307" t="s">
        <v>162</v>
      </c>
      <c r="F204" s="272"/>
      <c r="G204" s="272"/>
      <c r="H204" s="272"/>
      <c r="I204" s="272"/>
      <c r="J204" s="272"/>
      <c r="K204" s="272"/>
      <c r="L204" s="272"/>
      <c r="M204" s="272"/>
      <c r="N204" s="272"/>
      <c r="O204" s="272"/>
      <c r="P204" s="272"/>
      <c r="Q204" s="272"/>
      <c r="R204" s="270" t="str">
        <f t="shared" si="4"/>
        <v/>
      </c>
      <c r="Z204" s="269" t="str">
        <f>C203</f>
        <v>Wiederaufnahmen der Belieferung nach Abschaltung</v>
      </c>
    </row>
    <row r="205" spans="1:26" s="7" customFormat="1" x14ac:dyDescent="0.2">
      <c r="A205" s="532"/>
      <c r="B205" s="534"/>
      <c r="C205" s="537" t="s">
        <v>789</v>
      </c>
      <c r="D205" s="269" t="s">
        <v>282</v>
      </c>
      <c r="E205" s="307" t="s">
        <v>162</v>
      </c>
      <c r="F205" s="272"/>
      <c r="G205" s="273"/>
      <c r="H205" s="273"/>
      <c r="I205" s="273"/>
      <c r="J205" s="273"/>
      <c r="K205" s="273"/>
      <c r="L205" s="273"/>
      <c r="M205" s="273"/>
      <c r="N205" s="273"/>
      <c r="O205" s="273"/>
      <c r="P205" s="273"/>
      <c r="Q205" s="273"/>
      <c r="R205" s="268"/>
      <c r="Z205" s="269" t="str">
        <f>C205</f>
        <v>Kunden unter Berufung auf Grundversorgung  zum Monatzsletzten</v>
      </c>
    </row>
    <row r="206" spans="1:26" s="7" customFormat="1" x14ac:dyDescent="0.2">
      <c r="A206" s="532"/>
      <c r="B206" s="534"/>
      <c r="C206" s="536"/>
      <c r="D206" s="269" t="s">
        <v>512</v>
      </c>
      <c r="E206" s="307" t="s">
        <v>162</v>
      </c>
      <c r="F206" s="272"/>
      <c r="G206" s="304"/>
      <c r="H206" s="304"/>
      <c r="I206" s="304"/>
      <c r="J206" s="304"/>
      <c r="K206" s="304"/>
      <c r="L206" s="304"/>
      <c r="M206" s="304"/>
      <c r="N206" s="304"/>
      <c r="O206" s="304"/>
      <c r="P206" s="304"/>
      <c r="Q206" s="304"/>
      <c r="R206" s="305"/>
      <c r="Z206" s="269" t="str">
        <f>C205</f>
        <v>Kunden unter Berufung auf Grundversorgung  zum Monatzsletzten</v>
      </c>
    </row>
    <row r="207" spans="1:26" s="7" customFormat="1" x14ac:dyDescent="0.2">
      <c r="A207" s="532"/>
      <c r="B207" s="534"/>
      <c r="C207" s="538" t="s">
        <v>934</v>
      </c>
      <c r="D207" s="234" t="s">
        <v>282</v>
      </c>
      <c r="E207" s="298" t="s">
        <v>162</v>
      </c>
      <c r="F207" s="303"/>
      <c r="G207" s="304"/>
      <c r="H207" s="304"/>
      <c r="I207" s="304"/>
      <c r="J207" s="304"/>
      <c r="K207" s="304"/>
      <c r="L207" s="304"/>
      <c r="M207" s="304"/>
      <c r="N207" s="304"/>
      <c r="O207" s="304"/>
      <c r="P207" s="304"/>
      <c r="Q207" s="304"/>
      <c r="R207" s="305"/>
      <c r="Z207" s="234" t="str">
        <f>C207</f>
        <v>Messgeräte mit aktiver Prepaymentzählung zum Monatsletzten</v>
      </c>
    </row>
    <row r="208" spans="1:26" s="7" customFormat="1" x14ac:dyDescent="0.2">
      <c r="A208" s="532"/>
      <c r="B208" s="534"/>
      <c r="C208" s="539"/>
      <c r="D208" s="191" t="s">
        <v>512</v>
      </c>
      <c r="E208" s="308" t="s">
        <v>162</v>
      </c>
      <c r="F208" s="274"/>
      <c r="G208" s="274"/>
      <c r="H208" s="274"/>
      <c r="I208" s="274"/>
      <c r="J208" s="274"/>
      <c r="K208" s="274"/>
      <c r="L208" s="274"/>
      <c r="M208" s="274"/>
      <c r="N208" s="274"/>
      <c r="O208" s="274"/>
      <c r="P208" s="274"/>
      <c r="Q208" s="274"/>
      <c r="R208" s="229"/>
      <c r="Z208" s="191" t="str">
        <f>C207</f>
        <v>Messgeräte mit aktiver Prepaymentzählung zum Monatsletzten</v>
      </c>
    </row>
    <row r="209" spans="1:26" s="7" customFormat="1" x14ac:dyDescent="0.2">
      <c r="A209" s="531"/>
      <c r="B209" s="533" t="str">
        <f>IF(A209&lt;&gt;"",IFERROR(VLOOKUP(A209,L!$J$11:$K$260,2,FALSE),"Eingabeart wurde geändert"),"")</f>
        <v/>
      </c>
      <c r="C209" s="535" t="s">
        <v>925</v>
      </c>
      <c r="D209" s="189" t="s">
        <v>282</v>
      </c>
      <c r="E209" s="306" t="s">
        <v>162</v>
      </c>
      <c r="F209" s="271"/>
      <c r="G209" s="271"/>
      <c r="H209" s="271"/>
      <c r="I209" s="271"/>
      <c r="J209" s="271"/>
      <c r="K209" s="271"/>
      <c r="L209" s="271"/>
      <c r="M209" s="271"/>
      <c r="N209" s="271"/>
      <c r="O209" s="271"/>
      <c r="P209" s="271"/>
      <c r="Q209" s="271"/>
      <c r="R209" s="228" t="str">
        <f t="shared" ref="R209:R272" si="5">IF(SUM(F209:Q209)&gt;0,SUM(F209:Q209),"")</f>
        <v/>
      </c>
      <c r="Z209" s="189" t="str">
        <f>C209</f>
        <v>letzte Mahnungen mit eingeschriebenem Brief</v>
      </c>
    </row>
    <row r="210" spans="1:26" s="7" customFormat="1" x14ac:dyDescent="0.2">
      <c r="A210" s="532"/>
      <c r="B210" s="534"/>
      <c r="C210" s="536"/>
      <c r="D210" s="269" t="s">
        <v>512</v>
      </c>
      <c r="E210" s="307" t="s">
        <v>162</v>
      </c>
      <c r="F210" s="272"/>
      <c r="G210" s="272"/>
      <c r="H210" s="272"/>
      <c r="I210" s="272"/>
      <c r="J210" s="272"/>
      <c r="K210" s="272"/>
      <c r="L210" s="272"/>
      <c r="M210" s="272"/>
      <c r="N210" s="272"/>
      <c r="O210" s="272"/>
      <c r="P210" s="272"/>
      <c r="Q210" s="272"/>
      <c r="R210" s="270" t="str">
        <f t="shared" si="5"/>
        <v/>
      </c>
      <c r="Z210" s="269" t="str">
        <f>C209</f>
        <v>letzte Mahnungen mit eingeschriebenem Brief</v>
      </c>
    </row>
    <row r="211" spans="1:26" s="7" customFormat="1" x14ac:dyDescent="0.2">
      <c r="A211" s="532"/>
      <c r="B211" s="534"/>
      <c r="C211" s="537" t="s">
        <v>786</v>
      </c>
      <c r="D211" s="269" t="s">
        <v>282</v>
      </c>
      <c r="E211" s="307" t="s">
        <v>162</v>
      </c>
      <c r="F211" s="272"/>
      <c r="G211" s="272"/>
      <c r="H211" s="272"/>
      <c r="I211" s="272"/>
      <c r="J211" s="272"/>
      <c r="K211" s="272"/>
      <c r="L211" s="272"/>
      <c r="M211" s="272"/>
      <c r="N211" s="272"/>
      <c r="O211" s="272"/>
      <c r="P211" s="272"/>
      <c r="Q211" s="272"/>
      <c r="R211" s="270" t="str">
        <f t="shared" si="5"/>
        <v/>
      </c>
      <c r="Z211" s="269" t="str">
        <f>C211</f>
        <v xml:space="preserve">Abschaltungen nach Aussetzung der Vertragsabwicklung </v>
      </c>
    </row>
    <row r="212" spans="1:26" s="7" customFormat="1" x14ac:dyDescent="0.2">
      <c r="A212" s="532"/>
      <c r="B212" s="534"/>
      <c r="C212" s="536"/>
      <c r="D212" s="269" t="s">
        <v>512</v>
      </c>
      <c r="E212" s="307" t="s">
        <v>162</v>
      </c>
      <c r="F212" s="272"/>
      <c r="G212" s="272"/>
      <c r="H212" s="272"/>
      <c r="I212" s="272"/>
      <c r="J212" s="272"/>
      <c r="K212" s="272"/>
      <c r="L212" s="272"/>
      <c r="M212" s="272"/>
      <c r="N212" s="272"/>
      <c r="O212" s="272"/>
      <c r="P212" s="272"/>
      <c r="Q212" s="272"/>
      <c r="R212" s="270" t="str">
        <f t="shared" si="5"/>
        <v/>
      </c>
      <c r="Z212" s="269" t="str">
        <f>C211</f>
        <v xml:space="preserve">Abschaltungen nach Aussetzung der Vertragsabwicklung </v>
      </c>
    </row>
    <row r="213" spans="1:26" s="7" customFormat="1" x14ac:dyDescent="0.2">
      <c r="A213" s="532"/>
      <c r="B213" s="534"/>
      <c r="C213" s="537" t="s">
        <v>787</v>
      </c>
      <c r="D213" s="269" t="s">
        <v>282</v>
      </c>
      <c r="E213" s="307" t="s">
        <v>162</v>
      </c>
      <c r="F213" s="272"/>
      <c r="G213" s="272"/>
      <c r="H213" s="272"/>
      <c r="I213" s="272"/>
      <c r="J213" s="272"/>
      <c r="K213" s="272"/>
      <c r="L213" s="272"/>
      <c r="M213" s="272"/>
      <c r="N213" s="272"/>
      <c r="O213" s="272"/>
      <c r="P213" s="272"/>
      <c r="Q213" s="272"/>
      <c r="R213" s="270" t="str">
        <f t="shared" si="5"/>
        <v/>
      </c>
      <c r="Z213" s="269" t="str">
        <f>C213</f>
        <v>Abschaltungen nach Vertragsauflösung</v>
      </c>
    </row>
    <row r="214" spans="1:26" s="7" customFormat="1" x14ac:dyDescent="0.2">
      <c r="A214" s="532"/>
      <c r="B214" s="534"/>
      <c r="C214" s="536"/>
      <c r="D214" s="269" t="s">
        <v>512</v>
      </c>
      <c r="E214" s="307" t="s">
        <v>162</v>
      </c>
      <c r="F214" s="272"/>
      <c r="G214" s="272"/>
      <c r="H214" s="272"/>
      <c r="I214" s="272"/>
      <c r="J214" s="272"/>
      <c r="K214" s="272"/>
      <c r="L214" s="272"/>
      <c r="M214" s="272"/>
      <c r="N214" s="272"/>
      <c r="O214" s="272"/>
      <c r="P214" s="272"/>
      <c r="Q214" s="272"/>
      <c r="R214" s="270" t="str">
        <f t="shared" si="5"/>
        <v/>
      </c>
      <c r="Z214" s="269" t="str">
        <f>C213</f>
        <v>Abschaltungen nach Vertragsauflösung</v>
      </c>
    </row>
    <row r="215" spans="1:26" s="7" customFormat="1" x14ac:dyDescent="0.2">
      <c r="A215" s="532"/>
      <c r="B215" s="534"/>
      <c r="C215" s="537" t="s">
        <v>788</v>
      </c>
      <c r="D215" s="269" t="s">
        <v>282</v>
      </c>
      <c r="E215" s="307" t="s">
        <v>162</v>
      </c>
      <c r="F215" s="272"/>
      <c r="G215" s="272"/>
      <c r="H215" s="272"/>
      <c r="I215" s="272"/>
      <c r="J215" s="272"/>
      <c r="K215" s="272"/>
      <c r="L215" s="272"/>
      <c r="M215" s="272"/>
      <c r="N215" s="272"/>
      <c r="O215" s="272"/>
      <c r="P215" s="272"/>
      <c r="Q215" s="272"/>
      <c r="R215" s="270" t="str">
        <f t="shared" si="5"/>
        <v/>
      </c>
      <c r="Z215" s="269" t="str">
        <f>C215</f>
        <v>Wiederaufnahmen der Belieferung nach Abschaltung</v>
      </c>
    </row>
    <row r="216" spans="1:26" s="7" customFormat="1" x14ac:dyDescent="0.2">
      <c r="A216" s="532"/>
      <c r="B216" s="534"/>
      <c r="C216" s="536"/>
      <c r="D216" s="269" t="s">
        <v>512</v>
      </c>
      <c r="E216" s="307" t="s">
        <v>162</v>
      </c>
      <c r="F216" s="272"/>
      <c r="G216" s="272"/>
      <c r="H216" s="272"/>
      <c r="I216" s="272"/>
      <c r="J216" s="272"/>
      <c r="K216" s="272"/>
      <c r="L216" s="272"/>
      <c r="M216" s="272"/>
      <c r="N216" s="272"/>
      <c r="O216" s="272"/>
      <c r="P216" s="272"/>
      <c r="Q216" s="272"/>
      <c r="R216" s="270" t="str">
        <f t="shared" si="5"/>
        <v/>
      </c>
      <c r="Z216" s="269" t="str">
        <f>C215</f>
        <v>Wiederaufnahmen der Belieferung nach Abschaltung</v>
      </c>
    </row>
    <row r="217" spans="1:26" s="7" customFormat="1" x14ac:dyDescent="0.2">
      <c r="A217" s="532"/>
      <c r="B217" s="534"/>
      <c r="C217" s="537" t="s">
        <v>789</v>
      </c>
      <c r="D217" s="269" t="s">
        <v>282</v>
      </c>
      <c r="E217" s="307" t="s">
        <v>162</v>
      </c>
      <c r="F217" s="272"/>
      <c r="G217" s="273"/>
      <c r="H217" s="273"/>
      <c r="I217" s="273"/>
      <c r="J217" s="273"/>
      <c r="K217" s="273"/>
      <c r="L217" s="273"/>
      <c r="M217" s="273"/>
      <c r="N217" s="273"/>
      <c r="O217" s="273"/>
      <c r="P217" s="273"/>
      <c r="Q217" s="273"/>
      <c r="R217" s="268"/>
      <c r="Z217" s="269" t="str">
        <f>C217</f>
        <v>Kunden unter Berufung auf Grundversorgung  zum Monatzsletzten</v>
      </c>
    </row>
    <row r="218" spans="1:26" s="7" customFormat="1" x14ac:dyDescent="0.2">
      <c r="A218" s="532"/>
      <c r="B218" s="534"/>
      <c r="C218" s="536"/>
      <c r="D218" s="269" t="s">
        <v>512</v>
      </c>
      <c r="E218" s="307" t="s">
        <v>162</v>
      </c>
      <c r="F218" s="272"/>
      <c r="G218" s="304"/>
      <c r="H218" s="304"/>
      <c r="I218" s="304"/>
      <c r="J218" s="304"/>
      <c r="K218" s="304"/>
      <c r="L218" s="304"/>
      <c r="M218" s="304"/>
      <c r="N218" s="304"/>
      <c r="O218" s="304"/>
      <c r="P218" s="304"/>
      <c r="Q218" s="304"/>
      <c r="R218" s="305"/>
      <c r="Z218" s="269" t="str">
        <f>C217</f>
        <v>Kunden unter Berufung auf Grundversorgung  zum Monatzsletzten</v>
      </c>
    </row>
    <row r="219" spans="1:26" s="7" customFormat="1" x14ac:dyDescent="0.2">
      <c r="A219" s="532"/>
      <c r="B219" s="534"/>
      <c r="C219" s="538" t="s">
        <v>934</v>
      </c>
      <c r="D219" s="234" t="s">
        <v>282</v>
      </c>
      <c r="E219" s="298" t="s">
        <v>162</v>
      </c>
      <c r="F219" s="303"/>
      <c r="G219" s="304"/>
      <c r="H219" s="304"/>
      <c r="I219" s="304"/>
      <c r="J219" s="304"/>
      <c r="K219" s="304"/>
      <c r="L219" s="304"/>
      <c r="M219" s="304"/>
      <c r="N219" s="304"/>
      <c r="O219" s="304"/>
      <c r="P219" s="304"/>
      <c r="Q219" s="304"/>
      <c r="R219" s="305"/>
      <c r="Z219" s="234" t="str">
        <f>C219</f>
        <v>Messgeräte mit aktiver Prepaymentzählung zum Monatsletzten</v>
      </c>
    </row>
    <row r="220" spans="1:26" s="7" customFormat="1" x14ac:dyDescent="0.2">
      <c r="A220" s="532"/>
      <c r="B220" s="534"/>
      <c r="C220" s="539"/>
      <c r="D220" s="191" t="s">
        <v>512</v>
      </c>
      <c r="E220" s="308" t="s">
        <v>162</v>
      </c>
      <c r="F220" s="274"/>
      <c r="G220" s="274"/>
      <c r="H220" s="274"/>
      <c r="I220" s="274"/>
      <c r="J220" s="274"/>
      <c r="K220" s="274"/>
      <c r="L220" s="274"/>
      <c r="M220" s="274"/>
      <c r="N220" s="274"/>
      <c r="O220" s="274"/>
      <c r="P220" s="274"/>
      <c r="Q220" s="274"/>
      <c r="R220" s="229"/>
      <c r="Z220" s="191" t="str">
        <f>C219</f>
        <v>Messgeräte mit aktiver Prepaymentzählung zum Monatsletzten</v>
      </c>
    </row>
    <row r="221" spans="1:26" s="7" customFormat="1" x14ac:dyDescent="0.2">
      <c r="A221" s="531"/>
      <c r="B221" s="533" t="str">
        <f>IF(A221&lt;&gt;"",IFERROR(VLOOKUP(A221,L!$J$11:$K$260,2,FALSE),"Eingabeart wurde geändert"),"")</f>
        <v/>
      </c>
      <c r="C221" s="535" t="s">
        <v>925</v>
      </c>
      <c r="D221" s="189" t="s">
        <v>282</v>
      </c>
      <c r="E221" s="306" t="s">
        <v>162</v>
      </c>
      <c r="F221" s="271"/>
      <c r="G221" s="271"/>
      <c r="H221" s="271"/>
      <c r="I221" s="271"/>
      <c r="J221" s="271"/>
      <c r="K221" s="271"/>
      <c r="L221" s="271"/>
      <c r="M221" s="271"/>
      <c r="N221" s="271"/>
      <c r="O221" s="271"/>
      <c r="P221" s="271"/>
      <c r="Q221" s="271"/>
      <c r="R221" s="228" t="str">
        <f t="shared" si="5"/>
        <v/>
      </c>
      <c r="Z221" s="189" t="str">
        <f>C221</f>
        <v>letzte Mahnungen mit eingeschriebenem Brief</v>
      </c>
    </row>
    <row r="222" spans="1:26" s="7" customFormat="1" x14ac:dyDescent="0.2">
      <c r="A222" s="532"/>
      <c r="B222" s="534"/>
      <c r="C222" s="536"/>
      <c r="D222" s="269" t="s">
        <v>512</v>
      </c>
      <c r="E222" s="307" t="s">
        <v>162</v>
      </c>
      <c r="F222" s="272"/>
      <c r="G222" s="272"/>
      <c r="H222" s="272"/>
      <c r="I222" s="272"/>
      <c r="J222" s="272"/>
      <c r="K222" s="272"/>
      <c r="L222" s="272"/>
      <c r="M222" s="272"/>
      <c r="N222" s="272"/>
      <c r="O222" s="272"/>
      <c r="P222" s="272"/>
      <c r="Q222" s="272"/>
      <c r="R222" s="270" t="str">
        <f t="shared" si="5"/>
        <v/>
      </c>
      <c r="Z222" s="269" t="str">
        <f>C221</f>
        <v>letzte Mahnungen mit eingeschriebenem Brief</v>
      </c>
    </row>
    <row r="223" spans="1:26" s="7" customFormat="1" x14ac:dyDescent="0.2">
      <c r="A223" s="532"/>
      <c r="B223" s="534"/>
      <c r="C223" s="537" t="s">
        <v>786</v>
      </c>
      <c r="D223" s="269" t="s">
        <v>282</v>
      </c>
      <c r="E223" s="307" t="s">
        <v>162</v>
      </c>
      <c r="F223" s="272"/>
      <c r="G223" s="272"/>
      <c r="H223" s="272"/>
      <c r="I223" s="272"/>
      <c r="J223" s="272"/>
      <c r="K223" s="272"/>
      <c r="L223" s="272"/>
      <c r="M223" s="272"/>
      <c r="N223" s="272"/>
      <c r="O223" s="272"/>
      <c r="P223" s="272"/>
      <c r="Q223" s="272"/>
      <c r="R223" s="270" t="str">
        <f t="shared" si="5"/>
        <v/>
      </c>
      <c r="Z223" s="269" t="str">
        <f>C223</f>
        <v xml:space="preserve">Abschaltungen nach Aussetzung der Vertragsabwicklung </v>
      </c>
    </row>
    <row r="224" spans="1:26" s="7" customFormat="1" x14ac:dyDescent="0.2">
      <c r="A224" s="532"/>
      <c r="B224" s="534"/>
      <c r="C224" s="536"/>
      <c r="D224" s="269" t="s">
        <v>512</v>
      </c>
      <c r="E224" s="307" t="s">
        <v>162</v>
      </c>
      <c r="F224" s="272"/>
      <c r="G224" s="272"/>
      <c r="H224" s="272"/>
      <c r="I224" s="272"/>
      <c r="J224" s="272"/>
      <c r="K224" s="272"/>
      <c r="L224" s="272"/>
      <c r="M224" s="272"/>
      <c r="N224" s="272"/>
      <c r="O224" s="272"/>
      <c r="P224" s="272"/>
      <c r="Q224" s="272"/>
      <c r="R224" s="270" t="str">
        <f t="shared" si="5"/>
        <v/>
      </c>
      <c r="Z224" s="269" t="str">
        <f>C223</f>
        <v xml:space="preserve">Abschaltungen nach Aussetzung der Vertragsabwicklung </v>
      </c>
    </row>
    <row r="225" spans="1:26" s="7" customFormat="1" x14ac:dyDescent="0.2">
      <c r="A225" s="532"/>
      <c r="B225" s="534"/>
      <c r="C225" s="537" t="s">
        <v>787</v>
      </c>
      <c r="D225" s="269" t="s">
        <v>282</v>
      </c>
      <c r="E225" s="307" t="s">
        <v>162</v>
      </c>
      <c r="F225" s="272"/>
      <c r="G225" s="272"/>
      <c r="H225" s="272"/>
      <c r="I225" s="272"/>
      <c r="J225" s="272"/>
      <c r="K225" s="272"/>
      <c r="L225" s="272"/>
      <c r="M225" s="272"/>
      <c r="N225" s="272"/>
      <c r="O225" s="272"/>
      <c r="P225" s="272"/>
      <c r="Q225" s="272"/>
      <c r="R225" s="270" t="str">
        <f t="shared" si="5"/>
        <v/>
      </c>
      <c r="Z225" s="269" t="str">
        <f>C225</f>
        <v>Abschaltungen nach Vertragsauflösung</v>
      </c>
    </row>
    <row r="226" spans="1:26" s="7" customFormat="1" x14ac:dyDescent="0.2">
      <c r="A226" s="532"/>
      <c r="B226" s="534"/>
      <c r="C226" s="536"/>
      <c r="D226" s="269" t="s">
        <v>512</v>
      </c>
      <c r="E226" s="307" t="s">
        <v>162</v>
      </c>
      <c r="F226" s="272"/>
      <c r="G226" s="272"/>
      <c r="H226" s="272"/>
      <c r="I226" s="272"/>
      <c r="J226" s="272"/>
      <c r="K226" s="272"/>
      <c r="L226" s="272"/>
      <c r="M226" s="272"/>
      <c r="N226" s="272"/>
      <c r="O226" s="272"/>
      <c r="P226" s="272"/>
      <c r="Q226" s="272"/>
      <c r="R226" s="270" t="str">
        <f t="shared" si="5"/>
        <v/>
      </c>
      <c r="Z226" s="269" t="str">
        <f>C225</f>
        <v>Abschaltungen nach Vertragsauflösung</v>
      </c>
    </row>
    <row r="227" spans="1:26" s="7" customFormat="1" x14ac:dyDescent="0.2">
      <c r="A227" s="532"/>
      <c r="B227" s="534"/>
      <c r="C227" s="537" t="s">
        <v>788</v>
      </c>
      <c r="D227" s="269" t="s">
        <v>282</v>
      </c>
      <c r="E227" s="307" t="s">
        <v>162</v>
      </c>
      <c r="F227" s="272"/>
      <c r="G227" s="272"/>
      <c r="H227" s="272"/>
      <c r="I227" s="272"/>
      <c r="J227" s="272"/>
      <c r="K227" s="272"/>
      <c r="L227" s="272"/>
      <c r="M227" s="272"/>
      <c r="N227" s="272"/>
      <c r="O227" s="272"/>
      <c r="P227" s="272"/>
      <c r="Q227" s="272"/>
      <c r="R227" s="270" t="str">
        <f t="shared" si="5"/>
        <v/>
      </c>
      <c r="Z227" s="269" t="str">
        <f>C227</f>
        <v>Wiederaufnahmen der Belieferung nach Abschaltung</v>
      </c>
    </row>
    <row r="228" spans="1:26" s="7" customFormat="1" x14ac:dyDescent="0.2">
      <c r="A228" s="532"/>
      <c r="B228" s="534"/>
      <c r="C228" s="536"/>
      <c r="D228" s="269" t="s">
        <v>512</v>
      </c>
      <c r="E228" s="307" t="s">
        <v>162</v>
      </c>
      <c r="F228" s="272"/>
      <c r="G228" s="272"/>
      <c r="H228" s="272"/>
      <c r="I228" s="272"/>
      <c r="J228" s="272"/>
      <c r="K228" s="272"/>
      <c r="L228" s="272"/>
      <c r="M228" s="272"/>
      <c r="N228" s="272"/>
      <c r="O228" s="272"/>
      <c r="P228" s="272"/>
      <c r="Q228" s="272"/>
      <c r="R228" s="270" t="str">
        <f t="shared" si="5"/>
        <v/>
      </c>
      <c r="Z228" s="269" t="str">
        <f>C227</f>
        <v>Wiederaufnahmen der Belieferung nach Abschaltung</v>
      </c>
    </row>
    <row r="229" spans="1:26" s="7" customFormat="1" x14ac:dyDescent="0.2">
      <c r="A229" s="532"/>
      <c r="B229" s="534"/>
      <c r="C229" s="537" t="s">
        <v>789</v>
      </c>
      <c r="D229" s="269" t="s">
        <v>282</v>
      </c>
      <c r="E229" s="307" t="s">
        <v>162</v>
      </c>
      <c r="F229" s="272"/>
      <c r="G229" s="273"/>
      <c r="H229" s="273"/>
      <c r="I229" s="273"/>
      <c r="J229" s="273"/>
      <c r="K229" s="273"/>
      <c r="L229" s="273"/>
      <c r="M229" s="273"/>
      <c r="N229" s="273"/>
      <c r="O229" s="273"/>
      <c r="P229" s="273"/>
      <c r="Q229" s="273"/>
      <c r="R229" s="268"/>
      <c r="Z229" s="269" t="str">
        <f>C229</f>
        <v>Kunden unter Berufung auf Grundversorgung  zum Monatzsletzten</v>
      </c>
    </row>
    <row r="230" spans="1:26" s="7" customFormat="1" x14ac:dyDescent="0.2">
      <c r="A230" s="532"/>
      <c r="B230" s="534"/>
      <c r="C230" s="536"/>
      <c r="D230" s="269" t="s">
        <v>512</v>
      </c>
      <c r="E230" s="307" t="s">
        <v>162</v>
      </c>
      <c r="F230" s="272"/>
      <c r="G230" s="304"/>
      <c r="H230" s="304"/>
      <c r="I230" s="304"/>
      <c r="J230" s="304"/>
      <c r="K230" s="304"/>
      <c r="L230" s="304"/>
      <c r="M230" s="304"/>
      <c r="N230" s="304"/>
      <c r="O230" s="304"/>
      <c r="P230" s="304"/>
      <c r="Q230" s="304"/>
      <c r="R230" s="305"/>
      <c r="Z230" s="269" t="str">
        <f>C229</f>
        <v>Kunden unter Berufung auf Grundversorgung  zum Monatzsletzten</v>
      </c>
    </row>
    <row r="231" spans="1:26" s="7" customFormat="1" x14ac:dyDescent="0.2">
      <c r="A231" s="532"/>
      <c r="B231" s="534"/>
      <c r="C231" s="538" t="s">
        <v>934</v>
      </c>
      <c r="D231" s="234" t="s">
        <v>282</v>
      </c>
      <c r="E231" s="298" t="s">
        <v>162</v>
      </c>
      <c r="F231" s="303"/>
      <c r="G231" s="304"/>
      <c r="H231" s="304"/>
      <c r="I231" s="304"/>
      <c r="J231" s="304"/>
      <c r="K231" s="304"/>
      <c r="L231" s="304"/>
      <c r="M231" s="304"/>
      <c r="N231" s="304"/>
      <c r="O231" s="304"/>
      <c r="P231" s="304"/>
      <c r="Q231" s="304"/>
      <c r="R231" s="305"/>
      <c r="Z231" s="234" t="str">
        <f>C231</f>
        <v>Messgeräte mit aktiver Prepaymentzählung zum Monatsletzten</v>
      </c>
    </row>
    <row r="232" spans="1:26" s="7" customFormat="1" x14ac:dyDescent="0.2">
      <c r="A232" s="532"/>
      <c r="B232" s="534"/>
      <c r="C232" s="539"/>
      <c r="D232" s="191" t="s">
        <v>512</v>
      </c>
      <c r="E232" s="308" t="s">
        <v>162</v>
      </c>
      <c r="F232" s="274"/>
      <c r="G232" s="274"/>
      <c r="H232" s="274"/>
      <c r="I232" s="274"/>
      <c r="J232" s="274"/>
      <c r="K232" s="274"/>
      <c r="L232" s="274"/>
      <c r="M232" s="274"/>
      <c r="N232" s="274"/>
      <c r="O232" s="274"/>
      <c r="P232" s="274"/>
      <c r="Q232" s="274"/>
      <c r="R232" s="229"/>
      <c r="Z232" s="191" t="str">
        <f>C231</f>
        <v>Messgeräte mit aktiver Prepaymentzählung zum Monatsletzten</v>
      </c>
    </row>
    <row r="233" spans="1:26" s="7" customFormat="1" x14ac:dyDescent="0.2">
      <c r="A233" s="531"/>
      <c r="B233" s="533" t="str">
        <f>IF(A233&lt;&gt;"",IFERROR(VLOOKUP(A233,L!$J$11:$K$260,2,FALSE),"Eingabeart wurde geändert"),"")</f>
        <v/>
      </c>
      <c r="C233" s="535" t="s">
        <v>925</v>
      </c>
      <c r="D233" s="189" t="s">
        <v>282</v>
      </c>
      <c r="E233" s="306" t="s">
        <v>162</v>
      </c>
      <c r="F233" s="271"/>
      <c r="G233" s="271"/>
      <c r="H233" s="271"/>
      <c r="I233" s="271"/>
      <c r="J233" s="271"/>
      <c r="K233" s="271"/>
      <c r="L233" s="271"/>
      <c r="M233" s="271"/>
      <c r="N233" s="271"/>
      <c r="O233" s="271"/>
      <c r="P233" s="271"/>
      <c r="Q233" s="271"/>
      <c r="R233" s="228" t="str">
        <f t="shared" si="5"/>
        <v/>
      </c>
      <c r="Z233" s="189" t="str">
        <f>C233</f>
        <v>letzte Mahnungen mit eingeschriebenem Brief</v>
      </c>
    </row>
    <row r="234" spans="1:26" s="7" customFormat="1" x14ac:dyDescent="0.2">
      <c r="A234" s="532"/>
      <c r="B234" s="534"/>
      <c r="C234" s="536"/>
      <c r="D234" s="269" t="s">
        <v>512</v>
      </c>
      <c r="E234" s="307" t="s">
        <v>162</v>
      </c>
      <c r="F234" s="272"/>
      <c r="G234" s="272"/>
      <c r="H234" s="272"/>
      <c r="I234" s="272"/>
      <c r="J234" s="272"/>
      <c r="K234" s="272"/>
      <c r="L234" s="272"/>
      <c r="M234" s="272"/>
      <c r="N234" s="272"/>
      <c r="O234" s="272"/>
      <c r="P234" s="272"/>
      <c r="Q234" s="272"/>
      <c r="R234" s="270" t="str">
        <f t="shared" si="5"/>
        <v/>
      </c>
      <c r="Z234" s="269" t="str">
        <f>C233</f>
        <v>letzte Mahnungen mit eingeschriebenem Brief</v>
      </c>
    </row>
    <row r="235" spans="1:26" s="7" customFormat="1" x14ac:dyDescent="0.2">
      <c r="A235" s="532"/>
      <c r="B235" s="534"/>
      <c r="C235" s="537" t="s">
        <v>786</v>
      </c>
      <c r="D235" s="269" t="s">
        <v>282</v>
      </c>
      <c r="E235" s="307" t="s">
        <v>162</v>
      </c>
      <c r="F235" s="272"/>
      <c r="G235" s="272"/>
      <c r="H235" s="272"/>
      <c r="I235" s="272"/>
      <c r="J235" s="272"/>
      <c r="K235" s="272"/>
      <c r="L235" s="272"/>
      <c r="M235" s="272"/>
      <c r="N235" s="272"/>
      <c r="O235" s="272"/>
      <c r="P235" s="272"/>
      <c r="Q235" s="272"/>
      <c r="R235" s="270" t="str">
        <f t="shared" si="5"/>
        <v/>
      </c>
      <c r="Z235" s="269" t="str">
        <f>C235</f>
        <v xml:space="preserve">Abschaltungen nach Aussetzung der Vertragsabwicklung </v>
      </c>
    </row>
    <row r="236" spans="1:26" s="7" customFormat="1" x14ac:dyDescent="0.2">
      <c r="A236" s="532"/>
      <c r="B236" s="534"/>
      <c r="C236" s="536"/>
      <c r="D236" s="269" t="s">
        <v>512</v>
      </c>
      <c r="E236" s="307" t="s">
        <v>162</v>
      </c>
      <c r="F236" s="272"/>
      <c r="G236" s="272"/>
      <c r="H236" s="272"/>
      <c r="I236" s="272"/>
      <c r="J236" s="272"/>
      <c r="K236" s="272"/>
      <c r="L236" s="272"/>
      <c r="M236" s="272"/>
      <c r="N236" s="272"/>
      <c r="O236" s="272"/>
      <c r="P236" s="272"/>
      <c r="Q236" s="272"/>
      <c r="R236" s="270" t="str">
        <f t="shared" si="5"/>
        <v/>
      </c>
      <c r="Z236" s="269" t="str">
        <f>C235</f>
        <v xml:space="preserve">Abschaltungen nach Aussetzung der Vertragsabwicklung </v>
      </c>
    </row>
    <row r="237" spans="1:26" s="7" customFormat="1" x14ac:dyDescent="0.2">
      <c r="A237" s="532"/>
      <c r="B237" s="534"/>
      <c r="C237" s="537" t="s">
        <v>787</v>
      </c>
      <c r="D237" s="269" t="s">
        <v>282</v>
      </c>
      <c r="E237" s="307" t="s">
        <v>162</v>
      </c>
      <c r="F237" s="272"/>
      <c r="G237" s="272"/>
      <c r="H237" s="272"/>
      <c r="I237" s="272"/>
      <c r="J237" s="272"/>
      <c r="K237" s="272"/>
      <c r="L237" s="272"/>
      <c r="M237" s="272"/>
      <c r="N237" s="272"/>
      <c r="O237" s="272"/>
      <c r="P237" s="272"/>
      <c r="Q237" s="272"/>
      <c r="R237" s="270" t="str">
        <f t="shared" si="5"/>
        <v/>
      </c>
      <c r="Z237" s="269" t="str">
        <f>C237</f>
        <v>Abschaltungen nach Vertragsauflösung</v>
      </c>
    </row>
    <row r="238" spans="1:26" s="7" customFormat="1" x14ac:dyDescent="0.2">
      <c r="A238" s="532"/>
      <c r="B238" s="534"/>
      <c r="C238" s="536"/>
      <c r="D238" s="269" t="s">
        <v>512</v>
      </c>
      <c r="E238" s="307" t="s">
        <v>162</v>
      </c>
      <c r="F238" s="272"/>
      <c r="G238" s="272"/>
      <c r="H238" s="272"/>
      <c r="I238" s="272"/>
      <c r="J238" s="272"/>
      <c r="K238" s="272"/>
      <c r="L238" s="272"/>
      <c r="M238" s="272"/>
      <c r="N238" s="272"/>
      <c r="O238" s="272"/>
      <c r="P238" s="272"/>
      <c r="Q238" s="272"/>
      <c r="R238" s="270" t="str">
        <f t="shared" si="5"/>
        <v/>
      </c>
      <c r="Z238" s="269" t="str">
        <f>C237</f>
        <v>Abschaltungen nach Vertragsauflösung</v>
      </c>
    </row>
    <row r="239" spans="1:26" s="7" customFormat="1" x14ac:dyDescent="0.2">
      <c r="A239" s="532"/>
      <c r="B239" s="534"/>
      <c r="C239" s="537" t="s">
        <v>788</v>
      </c>
      <c r="D239" s="269" t="s">
        <v>282</v>
      </c>
      <c r="E239" s="307" t="s">
        <v>162</v>
      </c>
      <c r="F239" s="272"/>
      <c r="G239" s="272"/>
      <c r="H239" s="272"/>
      <c r="I239" s="272"/>
      <c r="J239" s="272"/>
      <c r="K239" s="272"/>
      <c r="L239" s="272"/>
      <c r="M239" s="272"/>
      <c r="N239" s="272"/>
      <c r="O239" s="272"/>
      <c r="P239" s="272"/>
      <c r="Q239" s="272"/>
      <c r="R239" s="270" t="str">
        <f t="shared" si="5"/>
        <v/>
      </c>
      <c r="Z239" s="269" t="str">
        <f>C239</f>
        <v>Wiederaufnahmen der Belieferung nach Abschaltung</v>
      </c>
    </row>
    <row r="240" spans="1:26" s="7" customFormat="1" x14ac:dyDescent="0.2">
      <c r="A240" s="532"/>
      <c r="B240" s="534"/>
      <c r="C240" s="536"/>
      <c r="D240" s="269" t="s">
        <v>512</v>
      </c>
      <c r="E240" s="307" t="s">
        <v>162</v>
      </c>
      <c r="F240" s="272"/>
      <c r="G240" s="272"/>
      <c r="H240" s="272"/>
      <c r="I240" s="272"/>
      <c r="J240" s="272"/>
      <c r="K240" s="272"/>
      <c r="L240" s="272"/>
      <c r="M240" s="272"/>
      <c r="N240" s="272"/>
      <c r="O240" s="272"/>
      <c r="P240" s="272"/>
      <c r="Q240" s="272"/>
      <c r="R240" s="270" t="str">
        <f t="shared" si="5"/>
        <v/>
      </c>
      <c r="Z240" s="269" t="str">
        <f>C239</f>
        <v>Wiederaufnahmen der Belieferung nach Abschaltung</v>
      </c>
    </row>
    <row r="241" spans="1:26" s="7" customFormat="1" x14ac:dyDescent="0.2">
      <c r="A241" s="532"/>
      <c r="B241" s="534"/>
      <c r="C241" s="537" t="s">
        <v>789</v>
      </c>
      <c r="D241" s="269" t="s">
        <v>282</v>
      </c>
      <c r="E241" s="307" t="s">
        <v>162</v>
      </c>
      <c r="F241" s="272"/>
      <c r="G241" s="273"/>
      <c r="H241" s="273"/>
      <c r="I241" s="273"/>
      <c r="J241" s="273"/>
      <c r="K241" s="273"/>
      <c r="L241" s="273"/>
      <c r="M241" s="273"/>
      <c r="N241" s="273"/>
      <c r="O241" s="273"/>
      <c r="P241" s="273"/>
      <c r="Q241" s="273"/>
      <c r="R241" s="268"/>
      <c r="Z241" s="269" t="str">
        <f>C241</f>
        <v>Kunden unter Berufung auf Grundversorgung  zum Monatzsletzten</v>
      </c>
    </row>
    <row r="242" spans="1:26" s="7" customFormat="1" x14ac:dyDescent="0.2">
      <c r="A242" s="532"/>
      <c r="B242" s="534"/>
      <c r="C242" s="536"/>
      <c r="D242" s="269" t="s">
        <v>512</v>
      </c>
      <c r="E242" s="307" t="s">
        <v>162</v>
      </c>
      <c r="F242" s="272"/>
      <c r="G242" s="304"/>
      <c r="H242" s="304"/>
      <c r="I242" s="304"/>
      <c r="J242" s="304"/>
      <c r="K242" s="304"/>
      <c r="L242" s="304"/>
      <c r="M242" s="304"/>
      <c r="N242" s="304"/>
      <c r="O242" s="304"/>
      <c r="P242" s="304"/>
      <c r="Q242" s="304"/>
      <c r="R242" s="305"/>
      <c r="Z242" s="269" t="str">
        <f>C241</f>
        <v>Kunden unter Berufung auf Grundversorgung  zum Monatzsletzten</v>
      </c>
    </row>
    <row r="243" spans="1:26" s="7" customFormat="1" x14ac:dyDescent="0.2">
      <c r="A243" s="532"/>
      <c r="B243" s="534"/>
      <c r="C243" s="538" t="s">
        <v>934</v>
      </c>
      <c r="D243" s="234" t="s">
        <v>282</v>
      </c>
      <c r="E243" s="298" t="s">
        <v>162</v>
      </c>
      <c r="F243" s="303"/>
      <c r="G243" s="304"/>
      <c r="H243" s="304"/>
      <c r="I243" s="304"/>
      <c r="J243" s="304"/>
      <c r="K243" s="304"/>
      <c r="L243" s="304"/>
      <c r="M243" s="304"/>
      <c r="N243" s="304"/>
      <c r="O243" s="304"/>
      <c r="P243" s="304"/>
      <c r="Q243" s="304"/>
      <c r="R243" s="305"/>
      <c r="Z243" s="234" t="str">
        <f>C243</f>
        <v>Messgeräte mit aktiver Prepaymentzählung zum Monatsletzten</v>
      </c>
    </row>
    <row r="244" spans="1:26" s="7" customFormat="1" x14ac:dyDescent="0.2">
      <c r="A244" s="532"/>
      <c r="B244" s="534"/>
      <c r="C244" s="539"/>
      <c r="D244" s="191" t="s">
        <v>512</v>
      </c>
      <c r="E244" s="308" t="s">
        <v>162</v>
      </c>
      <c r="F244" s="274"/>
      <c r="G244" s="274"/>
      <c r="H244" s="274"/>
      <c r="I244" s="274"/>
      <c r="J244" s="274"/>
      <c r="K244" s="274"/>
      <c r="L244" s="274"/>
      <c r="M244" s="274"/>
      <c r="N244" s="274"/>
      <c r="O244" s="274"/>
      <c r="P244" s="274"/>
      <c r="Q244" s="274"/>
      <c r="R244" s="229"/>
      <c r="Z244" s="191" t="str">
        <f>C243</f>
        <v>Messgeräte mit aktiver Prepaymentzählung zum Monatsletzten</v>
      </c>
    </row>
    <row r="245" spans="1:26" s="7" customFormat="1" x14ac:dyDescent="0.2">
      <c r="A245" s="531"/>
      <c r="B245" s="533" t="str">
        <f>IF(A245&lt;&gt;"",IFERROR(VLOOKUP(A245,L!$J$11:$K$260,2,FALSE),"Eingabeart wurde geändert"),"")</f>
        <v/>
      </c>
      <c r="C245" s="535" t="s">
        <v>925</v>
      </c>
      <c r="D245" s="189" t="s">
        <v>282</v>
      </c>
      <c r="E245" s="306" t="s">
        <v>162</v>
      </c>
      <c r="F245" s="271"/>
      <c r="G245" s="271"/>
      <c r="H245" s="271"/>
      <c r="I245" s="271"/>
      <c r="J245" s="271"/>
      <c r="K245" s="271"/>
      <c r="L245" s="271"/>
      <c r="M245" s="271"/>
      <c r="N245" s="271"/>
      <c r="O245" s="271"/>
      <c r="P245" s="271"/>
      <c r="Q245" s="271"/>
      <c r="R245" s="228" t="str">
        <f t="shared" si="5"/>
        <v/>
      </c>
      <c r="Z245" s="189" t="str">
        <f>C245</f>
        <v>letzte Mahnungen mit eingeschriebenem Brief</v>
      </c>
    </row>
    <row r="246" spans="1:26" s="7" customFormat="1" x14ac:dyDescent="0.2">
      <c r="A246" s="532"/>
      <c r="B246" s="534"/>
      <c r="C246" s="536"/>
      <c r="D246" s="269" t="s">
        <v>512</v>
      </c>
      <c r="E246" s="307" t="s">
        <v>162</v>
      </c>
      <c r="F246" s="272"/>
      <c r="G246" s="272"/>
      <c r="H246" s="272"/>
      <c r="I246" s="272"/>
      <c r="J246" s="272"/>
      <c r="K246" s="272"/>
      <c r="L246" s="272"/>
      <c r="M246" s="272"/>
      <c r="N246" s="272"/>
      <c r="O246" s="272"/>
      <c r="P246" s="272"/>
      <c r="Q246" s="272"/>
      <c r="R246" s="270" t="str">
        <f t="shared" si="5"/>
        <v/>
      </c>
      <c r="Z246" s="269" t="str">
        <f>C245</f>
        <v>letzte Mahnungen mit eingeschriebenem Brief</v>
      </c>
    </row>
    <row r="247" spans="1:26" s="7" customFormat="1" x14ac:dyDescent="0.2">
      <c r="A247" s="532"/>
      <c r="B247" s="534"/>
      <c r="C247" s="537" t="s">
        <v>786</v>
      </c>
      <c r="D247" s="269" t="s">
        <v>282</v>
      </c>
      <c r="E247" s="307" t="s">
        <v>162</v>
      </c>
      <c r="F247" s="272"/>
      <c r="G247" s="272"/>
      <c r="H247" s="272"/>
      <c r="I247" s="272"/>
      <c r="J247" s="272"/>
      <c r="K247" s="272"/>
      <c r="L247" s="272"/>
      <c r="M247" s="272"/>
      <c r="N247" s="272"/>
      <c r="O247" s="272"/>
      <c r="P247" s="272"/>
      <c r="Q247" s="272"/>
      <c r="R247" s="270" t="str">
        <f t="shared" si="5"/>
        <v/>
      </c>
      <c r="Z247" s="269" t="str">
        <f>C247</f>
        <v xml:space="preserve">Abschaltungen nach Aussetzung der Vertragsabwicklung </v>
      </c>
    </row>
    <row r="248" spans="1:26" s="7" customFormat="1" x14ac:dyDescent="0.2">
      <c r="A248" s="532"/>
      <c r="B248" s="534"/>
      <c r="C248" s="536"/>
      <c r="D248" s="269" t="s">
        <v>512</v>
      </c>
      <c r="E248" s="307" t="s">
        <v>162</v>
      </c>
      <c r="F248" s="272"/>
      <c r="G248" s="272"/>
      <c r="H248" s="272"/>
      <c r="I248" s="272"/>
      <c r="J248" s="272"/>
      <c r="K248" s="272"/>
      <c r="L248" s="272"/>
      <c r="M248" s="272"/>
      <c r="N248" s="272"/>
      <c r="O248" s="272"/>
      <c r="P248" s="272"/>
      <c r="Q248" s="272"/>
      <c r="R248" s="270" t="str">
        <f t="shared" si="5"/>
        <v/>
      </c>
      <c r="Z248" s="269" t="str">
        <f>C247</f>
        <v xml:space="preserve">Abschaltungen nach Aussetzung der Vertragsabwicklung </v>
      </c>
    </row>
    <row r="249" spans="1:26" s="7" customFormat="1" x14ac:dyDescent="0.2">
      <c r="A249" s="532"/>
      <c r="B249" s="534"/>
      <c r="C249" s="537" t="s">
        <v>787</v>
      </c>
      <c r="D249" s="269" t="s">
        <v>282</v>
      </c>
      <c r="E249" s="307" t="s">
        <v>162</v>
      </c>
      <c r="F249" s="272"/>
      <c r="G249" s="272"/>
      <c r="H249" s="272"/>
      <c r="I249" s="272"/>
      <c r="J249" s="272"/>
      <c r="K249" s="272"/>
      <c r="L249" s="272"/>
      <c r="M249" s="272"/>
      <c r="N249" s="272"/>
      <c r="O249" s="272"/>
      <c r="P249" s="272"/>
      <c r="Q249" s="272"/>
      <c r="R249" s="270" t="str">
        <f t="shared" si="5"/>
        <v/>
      </c>
      <c r="Z249" s="269" t="str">
        <f>C249</f>
        <v>Abschaltungen nach Vertragsauflösung</v>
      </c>
    </row>
    <row r="250" spans="1:26" s="7" customFormat="1" x14ac:dyDescent="0.2">
      <c r="A250" s="532"/>
      <c r="B250" s="534"/>
      <c r="C250" s="536"/>
      <c r="D250" s="269" t="s">
        <v>512</v>
      </c>
      <c r="E250" s="307" t="s">
        <v>162</v>
      </c>
      <c r="F250" s="272"/>
      <c r="G250" s="272"/>
      <c r="H250" s="272"/>
      <c r="I250" s="272"/>
      <c r="J250" s="272"/>
      <c r="K250" s="272"/>
      <c r="L250" s="272"/>
      <c r="M250" s="272"/>
      <c r="N250" s="272"/>
      <c r="O250" s="272"/>
      <c r="P250" s="272"/>
      <c r="Q250" s="272"/>
      <c r="R250" s="270" t="str">
        <f t="shared" si="5"/>
        <v/>
      </c>
      <c r="Z250" s="269" t="str">
        <f>C249</f>
        <v>Abschaltungen nach Vertragsauflösung</v>
      </c>
    </row>
    <row r="251" spans="1:26" s="7" customFormat="1" x14ac:dyDescent="0.2">
      <c r="A251" s="532"/>
      <c r="B251" s="534"/>
      <c r="C251" s="537" t="s">
        <v>788</v>
      </c>
      <c r="D251" s="269" t="s">
        <v>282</v>
      </c>
      <c r="E251" s="307" t="s">
        <v>162</v>
      </c>
      <c r="F251" s="272"/>
      <c r="G251" s="272"/>
      <c r="H251" s="272"/>
      <c r="I251" s="272"/>
      <c r="J251" s="272"/>
      <c r="K251" s="272"/>
      <c r="L251" s="272"/>
      <c r="M251" s="272"/>
      <c r="N251" s="272"/>
      <c r="O251" s="272"/>
      <c r="P251" s="272"/>
      <c r="Q251" s="272"/>
      <c r="R251" s="270" t="str">
        <f t="shared" si="5"/>
        <v/>
      </c>
      <c r="Z251" s="269" t="str">
        <f>C251</f>
        <v>Wiederaufnahmen der Belieferung nach Abschaltung</v>
      </c>
    </row>
    <row r="252" spans="1:26" s="7" customFormat="1" x14ac:dyDescent="0.2">
      <c r="A252" s="532"/>
      <c r="B252" s="534"/>
      <c r="C252" s="536"/>
      <c r="D252" s="269" t="s">
        <v>512</v>
      </c>
      <c r="E252" s="307" t="s">
        <v>162</v>
      </c>
      <c r="F252" s="272"/>
      <c r="G252" s="272"/>
      <c r="H252" s="272"/>
      <c r="I252" s="272"/>
      <c r="J252" s="272"/>
      <c r="K252" s="272"/>
      <c r="L252" s="272"/>
      <c r="M252" s="272"/>
      <c r="N252" s="272"/>
      <c r="O252" s="272"/>
      <c r="P252" s="272"/>
      <c r="Q252" s="272"/>
      <c r="R252" s="270" t="str">
        <f t="shared" si="5"/>
        <v/>
      </c>
      <c r="Z252" s="269" t="str">
        <f>C251</f>
        <v>Wiederaufnahmen der Belieferung nach Abschaltung</v>
      </c>
    </row>
    <row r="253" spans="1:26" s="7" customFormat="1" x14ac:dyDescent="0.2">
      <c r="A253" s="532"/>
      <c r="B253" s="534"/>
      <c r="C253" s="537" t="s">
        <v>789</v>
      </c>
      <c r="D253" s="269" t="s">
        <v>282</v>
      </c>
      <c r="E253" s="307" t="s">
        <v>162</v>
      </c>
      <c r="F253" s="272"/>
      <c r="G253" s="273"/>
      <c r="H253" s="273"/>
      <c r="I253" s="273"/>
      <c r="J253" s="273"/>
      <c r="K253" s="273"/>
      <c r="L253" s="273"/>
      <c r="M253" s="273"/>
      <c r="N253" s="273"/>
      <c r="O253" s="273"/>
      <c r="P253" s="273"/>
      <c r="Q253" s="273"/>
      <c r="R253" s="268"/>
      <c r="Z253" s="269" t="str">
        <f>C253</f>
        <v>Kunden unter Berufung auf Grundversorgung  zum Monatzsletzten</v>
      </c>
    </row>
    <row r="254" spans="1:26" s="7" customFormat="1" x14ac:dyDescent="0.2">
      <c r="A254" s="532"/>
      <c r="B254" s="534"/>
      <c r="C254" s="536"/>
      <c r="D254" s="269" t="s">
        <v>512</v>
      </c>
      <c r="E254" s="307" t="s">
        <v>162</v>
      </c>
      <c r="F254" s="272"/>
      <c r="G254" s="304"/>
      <c r="H254" s="304"/>
      <c r="I254" s="304"/>
      <c r="J254" s="304"/>
      <c r="K254" s="304"/>
      <c r="L254" s="304"/>
      <c r="M254" s="304"/>
      <c r="N254" s="304"/>
      <c r="O254" s="304"/>
      <c r="P254" s="304"/>
      <c r="Q254" s="304"/>
      <c r="R254" s="305"/>
      <c r="Z254" s="269" t="str">
        <f>C253</f>
        <v>Kunden unter Berufung auf Grundversorgung  zum Monatzsletzten</v>
      </c>
    </row>
    <row r="255" spans="1:26" s="7" customFormat="1" x14ac:dyDescent="0.2">
      <c r="A255" s="532"/>
      <c r="B255" s="534"/>
      <c r="C255" s="538" t="s">
        <v>934</v>
      </c>
      <c r="D255" s="234" t="s">
        <v>282</v>
      </c>
      <c r="E255" s="298" t="s">
        <v>162</v>
      </c>
      <c r="F255" s="303"/>
      <c r="G255" s="304"/>
      <c r="H255" s="304"/>
      <c r="I255" s="304"/>
      <c r="J255" s="304"/>
      <c r="K255" s="304"/>
      <c r="L255" s="304"/>
      <c r="M255" s="304"/>
      <c r="N255" s="304"/>
      <c r="O255" s="304"/>
      <c r="P255" s="304"/>
      <c r="Q255" s="304"/>
      <c r="R255" s="305"/>
      <c r="Z255" s="234" t="str">
        <f>C255</f>
        <v>Messgeräte mit aktiver Prepaymentzählung zum Monatsletzten</v>
      </c>
    </row>
    <row r="256" spans="1:26" s="7" customFormat="1" x14ac:dyDescent="0.2">
      <c r="A256" s="532"/>
      <c r="B256" s="534"/>
      <c r="C256" s="539"/>
      <c r="D256" s="191" t="s">
        <v>512</v>
      </c>
      <c r="E256" s="308" t="s">
        <v>162</v>
      </c>
      <c r="F256" s="274"/>
      <c r="G256" s="274"/>
      <c r="H256" s="274"/>
      <c r="I256" s="274"/>
      <c r="J256" s="274"/>
      <c r="K256" s="274"/>
      <c r="L256" s="274"/>
      <c r="M256" s="274"/>
      <c r="N256" s="274"/>
      <c r="O256" s="274"/>
      <c r="P256" s="274"/>
      <c r="Q256" s="274"/>
      <c r="R256" s="229"/>
      <c r="Z256" s="191" t="str">
        <f>C255</f>
        <v>Messgeräte mit aktiver Prepaymentzählung zum Monatsletzten</v>
      </c>
    </row>
    <row r="257" spans="1:26" s="7" customFormat="1" x14ac:dyDescent="0.2">
      <c r="A257" s="531"/>
      <c r="B257" s="533" t="str">
        <f>IF(A257&lt;&gt;"",IFERROR(VLOOKUP(A257,L!$J$11:$K$260,2,FALSE),"Eingabeart wurde geändert"),"")</f>
        <v/>
      </c>
      <c r="C257" s="535" t="s">
        <v>925</v>
      </c>
      <c r="D257" s="189" t="s">
        <v>282</v>
      </c>
      <c r="E257" s="306" t="s">
        <v>162</v>
      </c>
      <c r="F257" s="271"/>
      <c r="G257" s="271"/>
      <c r="H257" s="271"/>
      <c r="I257" s="271"/>
      <c r="J257" s="271"/>
      <c r="K257" s="271"/>
      <c r="L257" s="271"/>
      <c r="M257" s="271"/>
      <c r="N257" s="271"/>
      <c r="O257" s="271"/>
      <c r="P257" s="271"/>
      <c r="Q257" s="271"/>
      <c r="R257" s="228" t="str">
        <f t="shared" si="5"/>
        <v/>
      </c>
      <c r="Z257" s="189" t="str">
        <f>C257</f>
        <v>letzte Mahnungen mit eingeschriebenem Brief</v>
      </c>
    </row>
    <row r="258" spans="1:26" s="7" customFormat="1" x14ac:dyDescent="0.2">
      <c r="A258" s="532"/>
      <c r="B258" s="534"/>
      <c r="C258" s="536"/>
      <c r="D258" s="269" t="s">
        <v>512</v>
      </c>
      <c r="E258" s="307" t="s">
        <v>162</v>
      </c>
      <c r="F258" s="272"/>
      <c r="G258" s="272"/>
      <c r="H258" s="272"/>
      <c r="I258" s="272"/>
      <c r="J258" s="272"/>
      <c r="K258" s="272"/>
      <c r="L258" s="272"/>
      <c r="M258" s="272"/>
      <c r="N258" s="272"/>
      <c r="O258" s="272"/>
      <c r="P258" s="272"/>
      <c r="Q258" s="272"/>
      <c r="R258" s="270" t="str">
        <f t="shared" si="5"/>
        <v/>
      </c>
      <c r="Z258" s="269" t="str">
        <f>C257</f>
        <v>letzte Mahnungen mit eingeschriebenem Brief</v>
      </c>
    </row>
    <row r="259" spans="1:26" s="7" customFormat="1" x14ac:dyDescent="0.2">
      <c r="A259" s="532"/>
      <c r="B259" s="534"/>
      <c r="C259" s="537" t="s">
        <v>786</v>
      </c>
      <c r="D259" s="269" t="s">
        <v>282</v>
      </c>
      <c r="E259" s="307" t="s">
        <v>162</v>
      </c>
      <c r="F259" s="272"/>
      <c r="G259" s="272"/>
      <c r="H259" s="272"/>
      <c r="I259" s="272"/>
      <c r="J259" s="272"/>
      <c r="K259" s="272"/>
      <c r="L259" s="272"/>
      <c r="M259" s="272"/>
      <c r="N259" s="272"/>
      <c r="O259" s="272"/>
      <c r="P259" s="272"/>
      <c r="Q259" s="272"/>
      <c r="R259" s="270" t="str">
        <f t="shared" si="5"/>
        <v/>
      </c>
      <c r="Z259" s="269" t="str">
        <f>C259</f>
        <v xml:space="preserve">Abschaltungen nach Aussetzung der Vertragsabwicklung </v>
      </c>
    </row>
    <row r="260" spans="1:26" s="7" customFormat="1" x14ac:dyDescent="0.2">
      <c r="A260" s="532"/>
      <c r="B260" s="534"/>
      <c r="C260" s="536"/>
      <c r="D260" s="269" t="s">
        <v>512</v>
      </c>
      <c r="E260" s="307" t="s">
        <v>162</v>
      </c>
      <c r="F260" s="272"/>
      <c r="G260" s="272"/>
      <c r="H260" s="272"/>
      <c r="I260" s="272"/>
      <c r="J260" s="272"/>
      <c r="K260" s="272"/>
      <c r="L260" s="272"/>
      <c r="M260" s="272"/>
      <c r="N260" s="272"/>
      <c r="O260" s="272"/>
      <c r="P260" s="272"/>
      <c r="Q260" s="272"/>
      <c r="R260" s="270" t="str">
        <f t="shared" si="5"/>
        <v/>
      </c>
      <c r="Z260" s="269" t="str">
        <f>C259</f>
        <v xml:space="preserve">Abschaltungen nach Aussetzung der Vertragsabwicklung </v>
      </c>
    </row>
    <row r="261" spans="1:26" s="7" customFormat="1" x14ac:dyDescent="0.2">
      <c r="A261" s="532"/>
      <c r="B261" s="534"/>
      <c r="C261" s="537" t="s">
        <v>787</v>
      </c>
      <c r="D261" s="269" t="s">
        <v>282</v>
      </c>
      <c r="E261" s="307" t="s">
        <v>162</v>
      </c>
      <c r="F261" s="272"/>
      <c r="G261" s="272"/>
      <c r="H261" s="272"/>
      <c r="I261" s="272"/>
      <c r="J261" s="272"/>
      <c r="K261" s="272"/>
      <c r="L261" s="272"/>
      <c r="M261" s="272"/>
      <c r="N261" s="272"/>
      <c r="O261" s="272"/>
      <c r="P261" s="272"/>
      <c r="Q261" s="272"/>
      <c r="R261" s="270" t="str">
        <f t="shared" si="5"/>
        <v/>
      </c>
      <c r="Z261" s="269" t="str">
        <f>C261</f>
        <v>Abschaltungen nach Vertragsauflösung</v>
      </c>
    </row>
    <row r="262" spans="1:26" s="7" customFormat="1" x14ac:dyDescent="0.2">
      <c r="A262" s="532"/>
      <c r="B262" s="534"/>
      <c r="C262" s="536"/>
      <c r="D262" s="269" t="s">
        <v>512</v>
      </c>
      <c r="E262" s="307" t="s">
        <v>162</v>
      </c>
      <c r="F262" s="272"/>
      <c r="G262" s="272"/>
      <c r="H262" s="272"/>
      <c r="I262" s="272"/>
      <c r="J262" s="272"/>
      <c r="K262" s="272"/>
      <c r="L262" s="272"/>
      <c r="M262" s="272"/>
      <c r="N262" s="272"/>
      <c r="O262" s="272"/>
      <c r="P262" s="272"/>
      <c r="Q262" s="272"/>
      <c r="R262" s="270" t="str">
        <f t="shared" si="5"/>
        <v/>
      </c>
      <c r="Z262" s="269" t="str">
        <f>C261</f>
        <v>Abschaltungen nach Vertragsauflösung</v>
      </c>
    </row>
    <row r="263" spans="1:26" s="7" customFormat="1" x14ac:dyDescent="0.2">
      <c r="A263" s="532"/>
      <c r="B263" s="534"/>
      <c r="C263" s="537" t="s">
        <v>788</v>
      </c>
      <c r="D263" s="269" t="s">
        <v>282</v>
      </c>
      <c r="E263" s="307" t="s">
        <v>162</v>
      </c>
      <c r="F263" s="272"/>
      <c r="G263" s="272"/>
      <c r="H263" s="272"/>
      <c r="I263" s="272"/>
      <c r="J263" s="272"/>
      <c r="K263" s="272"/>
      <c r="L263" s="272"/>
      <c r="M263" s="272"/>
      <c r="N263" s="272"/>
      <c r="O263" s="272"/>
      <c r="P263" s="272"/>
      <c r="Q263" s="272"/>
      <c r="R263" s="270" t="str">
        <f t="shared" si="5"/>
        <v/>
      </c>
      <c r="Z263" s="269" t="str">
        <f>C263</f>
        <v>Wiederaufnahmen der Belieferung nach Abschaltung</v>
      </c>
    </row>
    <row r="264" spans="1:26" s="7" customFormat="1" x14ac:dyDescent="0.2">
      <c r="A264" s="532"/>
      <c r="B264" s="534"/>
      <c r="C264" s="536"/>
      <c r="D264" s="269" t="s">
        <v>512</v>
      </c>
      <c r="E264" s="307" t="s">
        <v>162</v>
      </c>
      <c r="F264" s="272"/>
      <c r="G264" s="272"/>
      <c r="H264" s="272"/>
      <c r="I264" s="272"/>
      <c r="J264" s="272"/>
      <c r="K264" s="272"/>
      <c r="L264" s="272"/>
      <c r="M264" s="272"/>
      <c r="N264" s="272"/>
      <c r="O264" s="272"/>
      <c r="P264" s="272"/>
      <c r="Q264" s="272"/>
      <c r="R264" s="270" t="str">
        <f t="shared" si="5"/>
        <v/>
      </c>
      <c r="Z264" s="269" t="str">
        <f>C263</f>
        <v>Wiederaufnahmen der Belieferung nach Abschaltung</v>
      </c>
    </row>
    <row r="265" spans="1:26" s="7" customFormat="1" x14ac:dyDescent="0.2">
      <c r="A265" s="532"/>
      <c r="B265" s="534"/>
      <c r="C265" s="537" t="s">
        <v>789</v>
      </c>
      <c r="D265" s="269" t="s">
        <v>282</v>
      </c>
      <c r="E265" s="307" t="s">
        <v>162</v>
      </c>
      <c r="F265" s="272"/>
      <c r="G265" s="273"/>
      <c r="H265" s="273"/>
      <c r="I265" s="273"/>
      <c r="J265" s="273"/>
      <c r="K265" s="273"/>
      <c r="L265" s="273"/>
      <c r="M265" s="273"/>
      <c r="N265" s="273"/>
      <c r="O265" s="273"/>
      <c r="P265" s="273"/>
      <c r="Q265" s="273"/>
      <c r="R265" s="268"/>
      <c r="Z265" s="269" t="str">
        <f>C265</f>
        <v>Kunden unter Berufung auf Grundversorgung  zum Monatzsletzten</v>
      </c>
    </row>
    <row r="266" spans="1:26" s="7" customFormat="1" x14ac:dyDescent="0.2">
      <c r="A266" s="532"/>
      <c r="B266" s="534"/>
      <c r="C266" s="536"/>
      <c r="D266" s="269" t="s">
        <v>512</v>
      </c>
      <c r="E266" s="307" t="s">
        <v>162</v>
      </c>
      <c r="F266" s="272"/>
      <c r="G266" s="304"/>
      <c r="H266" s="304"/>
      <c r="I266" s="304"/>
      <c r="J266" s="304"/>
      <c r="K266" s="304"/>
      <c r="L266" s="304"/>
      <c r="M266" s="304"/>
      <c r="N266" s="304"/>
      <c r="O266" s="304"/>
      <c r="P266" s="304"/>
      <c r="Q266" s="304"/>
      <c r="R266" s="305"/>
      <c r="Z266" s="269" t="str">
        <f>C265</f>
        <v>Kunden unter Berufung auf Grundversorgung  zum Monatzsletzten</v>
      </c>
    </row>
    <row r="267" spans="1:26" s="7" customFormat="1" x14ac:dyDescent="0.2">
      <c r="A267" s="532"/>
      <c r="B267" s="534"/>
      <c r="C267" s="538" t="s">
        <v>934</v>
      </c>
      <c r="D267" s="234" t="s">
        <v>282</v>
      </c>
      <c r="E267" s="298" t="s">
        <v>162</v>
      </c>
      <c r="F267" s="303"/>
      <c r="G267" s="304"/>
      <c r="H267" s="304"/>
      <c r="I267" s="304"/>
      <c r="J267" s="304"/>
      <c r="K267" s="304"/>
      <c r="L267" s="304"/>
      <c r="M267" s="304"/>
      <c r="N267" s="304"/>
      <c r="O267" s="304"/>
      <c r="P267" s="304"/>
      <c r="Q267" s="304"/>
      <c r="R267" s="305"/>
      <c r="Z267" s="234" t="str">
        <f>C267</f>
        <v>Messgeräte mit aktiver Prepaymentzählung zum Monatsletzten</v>
      </c>
    </row>
    <row r="268" spans="1:26" s="7" customFormat="1" x14ac:dyDescent="0.2">
      <c r="A268" s="532"/>
      <c r="B268" s="534"/>
      <c r="C268" s="539"/>
      <c r="D268" s="191" t="s">
        <v>512</v>
      </c>
      <c r="E268" s="308" t="s">
        <v>162</v>
      </c>
      <c r="F268" s="274"/>
      <c r="G268" s="274"/>
      <c r="H268" s="274"/>
      <c r="I268" s="274"/>
      <c r="J268" s="274"/>
      <c r="K268" s="274"/>
      <c r="L268" s="274"/>
      <c r="M268" s="274"/>
      <c r="N268" s="274"/>
      <c r="O268" s="274"/>
      <c r="P268" s="274"/>
      <c r="Q268" s="274"/>
      <c r="R268" s="229"/>
      <c r="Z268" s="191" t="str">
        <f>C267</f>
        <v>Messgeräte mit aktiver Prepaymentzählung zum Monatsletzten</v>
      </c>
    </row>
    <row r="269" spans="1:26" s="7" customFormat="1" x14ac:dyDescent="0.2">
      <c r="A269" s="531"/>
      <c r="B269" s="533" t="str">
        <f>IF(A269&lt;&gt;"",IFERROR(VLOOKUP(A269,L!$J$11:$K$260,2,FALSE),"Eingabeart wurde geändert"),"")</f>
        <v/>
      </c>
      <c r="C269" s="535" t="s">
        <v>925</v>
      </c>
      <c r="D269" s="189" t="s">
        <v>282</v>
      </c>
      <c r="E269" s="306" t="s">
        <v>162</v>
      </c>
      <c r="F269" s="271"/>
      <c r="G269" s="271"/>
      <c r="H269" s="271"/>
      <c r="I269" s="271"/>
      <c r="J269" s="271"/>
      <c r="K269" s="271"/>
      <c r="L269" s="271"/>
      <c r="M269" s="271"/>
      <c r="N269" s="271"/>
      <c r="O269" s="271"/>
      <c r="P269" s="271"/>
      <c r="Q269" s="271"/>
      <c r="R269" s="228" t="str">
        <f t="shared" si="5"/>
        <v/>
      </c>
      <c r="Z269" s="189" t="str">
        <f>C269</f>
        <v>letzte Mahnungen mit eingeschriebenem Brief</v>
      </c>
    </row>
    <row r="270" spans="1:26" s="7" customFormat="1" x14ac:dyDescent="0.2">
      <c r="A270" s="532"/>
      <c r="B270" s="534"/>
      <c r="C270" s="536"/>
      <c r="D270" s="269" t="s">
        <v>512</v>
      </c>
      <c r="E270" s="307" t="s">
        <v>162</v>
      </c>
      <c r="F270" s="272"/>
      <c r="G270" s="272"/>
      <c r="H270" s="272"/>
      <c r="I270" s="272"/>
      <c r="J270" s="272"/>
      <c r="K270" s="272"/>
      <c r="L270" s="272"/>
      <c r="M270" s="272"/>
      <c r="N270" s="272"/>
      <c r="O270" s="272"/>
      <c r="P270" s="272"/>
      <c r="Q270" s="272"/>
      <c r="R270" s="270" t="str">
        <f t="shared" si="5"/>
        <v/>
      </c>
      <c r="Z270" s="269" t="str">
        <f>C269</f>
        <v>letzte Mahnungen mit eingeschriebenem Brief</v>
      </c>
    </row>
    <row r="271" spans="1:26" s="7" customFormat="1" x14ac:dyDescent="0.2">
      <c r="A271" s="532"/>
      <c r="B271" s="534"/>
      <c r="C271" s="537" t="s">
        <v>786</v>
      </c>
      <c r="D271" s="269" t="s">
        <v>282</v>
      </c>
      <c r="E271" s="307" t="s">
        <v>162</v>
      </c>
      <c r="F271" s="272"/>
      <c r="G271" s="272"/>
      <c r="H271" s="272"/>
      <c r="I271" s="272"/>
      <c r="J271" s="272"/>
      <c r="K271" s="272"/>
      <c r="L271" s="272"/>
      <c r="M271" s="272"/>
      <c r="N271" s="272"/>
      <c r="O271" s="272"/>
      <c r="P271" s="272"/>
      <c r="Q271" s="272"/>
      <c r="R271" s="270" t="str">
        <f t="shared" si="5"/>
        <v/>
      </c>
      <c r="Z271" s="269" t="str">
        <f>C271</f>
        <v xml:space="preserve">Abschaltungen nach Aussetzung der Vertragsabwicklung </v>
      </c>
    </row>
    <row r="272" spans="1:26" s="7" customFormat="1" x14ac:dyDescent="0.2">
      <c r="A272" s="532"/>
      <c r="B272" s="534"/>
      <c r="C272" s="536"/>
      <c r="D272" s="269" t="s">
        <v>512</v>
      </c>
      <c r="E272" s="307" t="s">
        <v>162</v>
      </c>
      <c r="F272" s="272"/>
      <c r="G272" s="272"/>
      <c r="H272" s="272"/>
      <c r="I272" s="272"/>
      <c r="J272" s="272"/>
      <c r="K272" s="272"/>
      <c r="L272" s="272"/>
      <c r="M272" s="272"/>
      <c r="N272" s="272"/>
      <c r="O272" s="272"/>
      <c r="P272" s="272"/>
      <c r="Q272" s="272"/>
      <c r="R272" s="270" t="str">
        <f t="shared" si="5"/>
        <v/>
      </c>
      <c r="Z272" s="269" t="str">
        <f>C271</f>
        <v xml:space="preserve">Abschaltungen nach Aussetzung der Vertragsabwicklung </v>
      </c>
    </row>
    <row r="273" spans="1:26" s="7" customFormat="1" x14ac:dyDescent="0.2">
      <c r="A273" s="532"/>
      <c r="B273" s="534"/>
      <c r="C273" s="537" t="s">
        <v>787</v>
      </c>
      <c r="D273" s="269" t="s">
        <v>282</v>
      </c>
      <c r="E273" s="307" t="s">
        <v>162</v>
      </c>
      <c r="F273" s="272"/>
      <c r="G273" s="272"/>
      <c r="H273" s="272"/>
      <c r="I273" s="272"/>
      <c r="J273" s="272"/>
      <c r="K273" s="272"/>
      <c r="L273" s="272"/>
      <c r="M273" s="272"/>
      <c r="N273" s="272"/>
      <c r="O273" s="272"/>
      <c r="P273" s="272"/>
      <c r="Q273" s="272"/>
      <c r="R273" s="270" t="str">
        <f t="shared" ref="R273:R336" si="6">IF(SUM(F273:Q273)&gt;0,SUM(F273:Q273),"")</f>
        <v/>
      </c>
      <c r="Z273" s="269" t="str">
        <f>C273</f>
        <v>Abschaltungen nach Vertragsauflösung</v>
      </c>
    </row>
    <row r="274" spans="1:26" s="7" customFormat="1" x14ac:dyDescent="0.2">
      <c r="A274" s="532"/>
      <c r="B274" s="534"/>
      <c r="C274" s="536"/>
      <c r="D274" s="269" t="s">
        <v>512</v>
      </c>
      <c r="E274" s="307" t="s">
        <v>162</v>
      </c>
      <c r="F274" s="272"/>
      <c r="G274" s="272"/>
      <c r="H274" s="272"/>
      <c r="I274" s="272"/>
      <c r="J274" s="272"/>
      <c r="K274" s="272"/>
      <c r="L274" s="272"/>
      <c r="M274" s="272"/>
      <c r="N274" s="272"/>
      <c r="O274" s="272"/>
      <c r="P274" s="272"/>
      <c r="Q274" s="272"/>
      <c r="R274" s="270" t="str">
        <f t="shared" si="6"/>
        <v/>
      </c>
      <c r="Z274" s="269" t="str">
        <f>C273</f>
        <v>Abschaltungen nach Vertragsauflösung</v>
      </c>
    </row>
    <row r="275" spans="1:26" s="7" customFormat="1" x14ac:dyDescent="0.2">
      <c r="A275" s="532"/>
      <c r="B275" s="534"/>
      <c r="C275" s="537" t="s">
        <v>788</v>
      </c>
      <c r="D275" s="269" t="s">
        <v>282</v>
      </c>
      <c r="E275" s="307" t="s">
        <v>162</v>
      </c>
      <c r="F275" s="272"/>
      <c r="G275" s="272"/>
      <c r="H275" s="272"/>
      <c r="I275" s="272"/>
      <c r="J275" s="272"/>
      <c r="K275" s="272"/>
      <c r="L275" s="272"/>
      <c r="M275" s="272"/>
      <c r="N275" s="272"/>
      <c r="O275" s="272"/>
      <c r="P275" s="272"/>
      <c r="Q275" s="272"/>
      <c r="R275" s="270" t="str">
        <f t="shared" si="6"/>
        <v/>
      </c>
      <c r="Z275" s="269" t="str">
        <f>C275</f>
        <v>Wiederaufnahmen der Belieferung nach Abschaltung</v>
      </c>
    </row>
    <row r="276" spans="1:26" s="7" customFormat="1" x14ac:dyDescent="0.2">
      <c r="A276" s="532"/>
      <c r="B276" s="534"/>
      <c r="C276" s="536"/>
      <c r="D276" s="269" t="s">
        <v>512</v>
      </c>
      <c r="E276" s="307" t="s">
        <v>162</v>
      </c>
      <c r="F276" s="272"/>
      <c r="G276" s="272"/>
      <c r="H276" s="272"/>
      <c r="I276" s="272"/>
      <c r="J276" s="272"/>
      <c r="K276" s="272"/>
      <c r="L276" s="272"/>
      <c r="M276" s="272"/>
      <c r="N276" s="272"/>
      <c r="O276" s="272"/>
      <c r="P276" s="272"/>
      <c r="Q276" s="272"/>
      <c r="R276" s="270" t="str">
        <f t="shared" si="6"/>
        <v/>
      </c>
      <c r="Z276" s="269" t="str">
        <f>C275</f>
        <v>Wiederaufnahmen der Belieferung nach Abschaltung</v>
      </c>
    </row>
    <row r="277" spans="1:26" s="7" customFormat="1" x14ac:dyDescent="0.2">
      <c r="A277" s="532"/>
      <c r="B277" s="534"/>
      <c r="C277" s="537" t="s">
        <v>789</v>
      </c>
      <c r="D277" s="269" t="s">
        <v>282</v>
      </c>
      <c r="E277" s="307" t="s">
        <v>162</v>
      </c>
      <c r="F277" s="272"/>
      <c r="G277" s="273"/>
      <c r="H277" s="273"/>
      <c r="I277" s="273"/>
      <c r="J277" s="273"/>
      <c r="K277" s="273"/>
      <c r="L277" s="273"/>
      <c r="M277" s="273"/>
      <c r="N277" s="273"/>
      <c r="O277" s="273"/>
      <c r="P277" s="273"/>
      <c r="Q277" s="273"/>
      <c r="R277" s="268"/>
      <c r="Z277" s="269" t="str">
        <f>C277</f>
        <v>Kunden unter Berufung auf Grundversorgung  zum Monatzsletzten</v>
      </c>
    </row>
    <row r="278" spans="1:26" s="7" customFormat="1" x14ac:dyDescent="0.2">
      <c r="A278" s="532"/>
      <c r="B278" s="534"/>
      <c r="C278" s="536"/>
      <c r="D278" s="269" t="s">
        <v>512</v>
      </c>
      <c r="E278" s="307" t="s">
        <v>162</v>
      </c>
      <c r="F278" s="272"/>
      <c r="G278" s="304"/>
      <c r="H278" s="304"/>
      <c r="I278" s="304"/>
      <c r="J278" s="304"/>
      <c r="K278" s="304"/>
      <c r="L278" s="304"/>
      <c r="M278" s="304"/>
      <c r="N278" s="304"/>
      <c r="O278" s="304"/>
      <c r="P278" s="304"/>
      <c r="Q278" s="304"/>
      <c r="R278" s="305"/>
      <c r="Z278" s="269" t="str">
        <f>C277</f>
        <v>Kunden unter Berufung auf Grundversorgung  zum Monatzsletzten</v>
      </c>
    </row>
    <row r="279" spans="1:26" s="7" customFormat="1" x14ac:dyDescent="0.2">
      <c r="A279" s="532"/>
      <c r="B279" s="534"/>
      <c r="C279" s="538" t="s">
        <v>934</v>
      </c>
      <c r="D279" s="234" t="s">
        <v>282</v>
      </c>
      <c r="E279" s="298" t="s">
        <v>162</v>
      </c>
      <c r="F279" s="303"/>
      <c r="G279" s="304"/>
      <c r="H279" s="304"/>
      <c r="I279" s="304"/>
      <c r="J279" s="304"/>
      <c r="K279" s="304"/>
      <c r="L279" s="304"/>
      <c r="M279" s="304"/>
      <c r="N279" s="304"/>
      <c r="O279" s="304"/>
      <c r="P279" s="304"/>
      <c r="Q279" s="304"/>
      <c r="R279" s="305"/>
      <c r="Z279" s="234" t="str">
        <f>C279</f>
        <v>Messgeräte mit aktiver Prepaymentzählung zum Monatsletzten</v>
      </c>
    </row>
    <row r="280" spans="1:26" s="7" customFormat="1" x14ac:dyDescent="0.2">
      <c r="A280" s="532"/>
      <c r="B280" s="534"/>
      <c r="C280" s="539"/>
      <c r="D280" s="191" t="s">
        <v>512</v>
      </c>
      <c r="E280" s="308" t="s">
        <v>162</v>
      </c>
      <c r="F280" s="274"/>
      <c r="G280" s="274"/>
      <c r="H280" s="274"/>
      <c r="I280" s="274"/>
      <c r="J280" s="274"/>
      <c r="K280" s="274"/>
      <c r="L280" s="274"/>
      <c r="M280" s="274"/>
      <c r="N280" s="274"/>
      <c r="O280" s="274"/>
      <c r="P280" s="274"/>
      <c r="Q280" s="274"/>
      <c r="R280" s="229"/>
      <c r="Z280" s="191" t="str">
        <f>C279</f>
        <v>Messgeräte mit aktiver Prepaymentzählung zum Monatsletzten</v>
      </c>
    </row>
    <row r="281" spans="1:26" s="7" customFormat="1" x14ac:dyDescent="0.2">
      <c r="A281" s="531"/>
      <c r="B281" s="533" t="str">
        <f>IF(A281&lt;&gt;"",IFERROR(VLOOKUP(A281,L!$J$11:$K$260,2,FALSE),"Eingabeart wurde geändert"),"")</f>
        <v/>
      </c>
      <c r="C281" s="535" t="s">
        <v>925</v>
      </c>
      <c r="D281" s="189" t="s">
        <v>282</v>
      </c>
      <c r="E281" s="306" t="s">
        <v>162</v>
      </c>
      <c r="F281" s="271"/>
      <c r="G281" s="271"/>
      <c r="H281" s="271"/>
      <c r="I281" s="271"/>
      <c r="J281" s="271"/>
      <c r="K281" s="271"/>
      <c r="L281" s="271"/>
      <c r="M281" s="271"/>
      <c r="N281" s="271"/>
      <c r="O281" s="271"/>
      <c r="P281" s="271"/>
      <c r="Q281" s="271"/>
      <c r="R281" s="228" t="str">
        <f t="shared" si="6"/>
        <v/>
      </c>
      <c r="Z281" s="189" t="str">
        <f>C281</f>
        <v>letzte Mahnungen mit eingeschriebenem Brief</v>
      </c>
    </row>
    <row r="282" spans="1:26" s="7" customFormat="1" x14ac:dyDescent="0.2">
      <c r="A282" s="532"/>
      <c r="B282" s="534"/>
      <c r="C282" s="536"/>
      <c r="D282" s="269" t="s">
        <v>512</v>
      </c>
      <c r="E282" s="307" t="s">
        <v>162</v>
      </c>
      <c r="F282" s="272"/>
      <c r="G282" s="272"/>
      <c r="H282" s="272"/>
      <c r="I282" s="272"/>
      <c r="J282" s="272"/>
      <c r="K282" s="272"/>
      <c r="L282" s="272"/>
      <c r="M282" s="272"/>
      <c r="N282" s="272"/>
      <c r="O282" s="272"/>
      <c r="P282" s="272"/>
      <c r="Q282" s="272"/>
      <c r="R282" s="270" t="str">
        <f t="shared" si="6"/>
        <v/>
      </c>
      <c r="Z282" s="269" t="str">
        <f>C281</f>
        <v>letzte Mahnungen mit eingeschriebenem Brief</v>
      </c>
    </row>
    <row r="283" spans="1:26" s="7" customFormat="1" x14ac:dyDescent="0.2">
      <c r="A283" s="532"/>
      <c r="B283" s="534"/>
      <c r="C283" s="537" t="s">
        <v>786</v>
      </c>
      <c r="D283" s="269" t="s">
        <v>282</v>
      </c>
      <c r="E283" s="307" t="s">
        <v>162</v>
      </c>
      <c r="F283" s="272"/>
      <c r="G283" s="272"/>
      <c r="H283" s="272"/>
      <c r="I283" s="272"/>
      <c r="J283" s="272"/>
      <c r="K283" s="272"/>
      <c r="L283" s="272"/>
      <c r="M283" s="272"/>
      <c r="N283" s="272"/>
      <c r="O283" s="272"/>
      <c r="P283" s="272"/>
      <c r="Q283" s="272"/>
      <c r="R283" s="270" t="str">
        <f t="shared" si="6"/>
        <v/>
      </c>
      <c r="Z283" s="269" t="str">
        <f>C283</f>
        <v xml:space="preserve">Abschaltungen nach Aussetzung der Vertragsabwicklung </v>
      </c>
    </row>
    <row r="284" spans="1:26" s="7" customFormat="1" x14ac:dyDescent="0.2">
      <c r="A284" s="532"/>
      <c r="B284" s="534"/>
      <c r="C284" s="536"/>
      <c r="D284" s="269" t="s">
        <v>512</v>
      </c>
      <c r="E284" s="307" t="s">
        <v>162</v>
      </c>
      <c r="F284" s="272"/>
      <c r="G284" s="272"/>
      <c r="H284" s="272"/>
      <c r="I284" s="272"/>
      <c r="J284" s="272"/>
      <c r="K284" s="272"/>
      <c r="L284" s="272"/>
      <c r="M284" s="272"/>
      <c r="N284" s="272"/>
      <c r="O284" s="272"/>
      <c r="P284" s="272"/>
      <c r="Q284" s="272"/>
      <c r="R284" s="270" t="str">
        <f t="shared" si="6"/>
        <v/>
      </c>
      <c r="Z284" s="269" t="str">
        <f>C283</f>
        <v xml:space="preserve">Abschaltungen nach Aussetzung der Vertragsabwicklung </v>
      </c>
    </row>
    <row r="285" spans="1:26" s="7" customFormat="1" x14ac:dyDescent="0.2">
      <c r="A285" s="532"/>
      <c r="B285" s="534"/>
      <c r="C285" s="537" t="s">
        <v>787</v>
      </c>
      <c r="D285" s="269" t="s">
        <v>282</v>
      </c>
      <c r="E285" s="307" t="s">
        <v>162</v>
      </c>
      <c r="F285" s="272"/>
      <c r="G285" s="272"/>
      <c r="H285" s="272"/>
      <c r="I285" s="272"/>
      <c r="J285" s="272"/>
      <c r="K285" s="272"/>
      <c r="L285" s="272"/>
      <c r="M285" s="272"/>
      <c r="N285" s="272"/>
      <c r="O285" s="272"/>
      <c r="P285" s="272"/>
      <c r="Q285" s="272"/>
      <c r="R285" s="270" t="str">
        <f t="shared" si="6"/>
        <v/>
      </c>
      <c r="Z285" s="269" t="str">
        <f>C285</f>
        <v>Abschaltungen nach Vertragsauflösung</v>
      </c>
    </row>
    <row r="286" spans="1:26" s="7" customFormat="1" x14ac:dyDescent="0.2">
      <c r="A286" s="532"/>
      <c r="B286" s="534"/>
      <c r="C286" s="536"/>
      <c r="D286" s="269" t="s">
        <v>512</v>
      </c>
      <c r="E286" s="307" t="s">
        <v>162</v>
      </c>
      <c r="F286" s="272"/>
      <c r="G286" s="272"/>
      <c r="H286" s="272"/>
      <c r="I286" s="272"/>
      <c r="J286" s="272"/>
      <c r="K286" s="272"/>
      <c r="L286" s="272"/>
      <c r="M286" s="272"/>
      <c r="N286" s="272"/>
      <c r="O286" s="272"/>
      <c r="P286" s="272"/>
      <c r="Q286" s="272"/>
      <c r="R286" s="270" t="str">
        <f t="shared" si="6"/>
        <v/>
      </c>
      <c r="Z286" s="269" t="str">
        <f>C285</f>
        <v>Abschaltungen nach Vertragsauflösung</v>
      </c>
    </row>
    <row r="287" spans="1:26" s="7" customFormat="1" x14ac:dyDescent="0.2">
      <c r="A287" s="532"/>
      <c r="B287" s="534"/>
      <c r="C287" s="537" t="s">
        <v>788</v>
      </c>
      <c r="D287" s="269" t="s">
        <v>282</v>
      </c>
      <c r="E287" s="307" t="s">
        <v>162</v>
      </c>
      <c r="F287" s="272"/>
      <c r="G287" s="272"/>
      <c r="H287" s="272"/>
      <c r="I287" s="272"/>
      <c r="J287" s="272"/>
      <c r="K287" s="272"/>
      <c r="L287" s="272"/>
      <c r="M287" s="272"/>
      <c r="N287" s="272"/>
      <c r="O287" s="272"/>
      <c r="P287" s="272"/>
      <c r="Q287" s="272"/>
      <c r="R287" s="270" t="str">
        <f t="shared" si="6"/>
        <v/>
      </c>
      <c r="Z287" s="269" t="str">
        <f>C287</f>
        <v>Wiederaufnahmen der Belieferung nach Abschaltung</v>
      </c>
    </row>
    <row r="288" spans="1:26" s="7" customFormat="1" x14ac:dyDescent="0.2">
      <c r="A288" s="532"/>
      <c r="B288" s="534"/>
      <c r="C288" s="536"/>
      <c r="D288" s="269" t="s">
        <v>512</v>
      </c>
      <c r="E288" s="307" t="s">
        <v>162</v>
      </c>
      <c r="F288" s="272"/>
      <c r="G288" s="272"/>
      <c r="H288" s="272"/>
      <c r="I288" s="272"/>
      <c r="J288" s="272"/>
      <c r="K288" s="272"/>
      <c r="L288" s="272"/>
      <c r="M288" s="272"/>
      <c r="N288" s="272"/>
      <c r="O288" s="272"/>
      <c r="P288" s="272"/>
      <c r="Q288" s="272"/>
      <c r="R288" s="270" t="str">
        <f t="shared" si="6"/>
        <v/>
      </c>
      <c r="Z288" s="269" t="str">
        <f>C287</f>
        <v>Wiederaufnahmen der Belieferung nach Abschaltung</v>
      </c>
    </row>
    <row r="289" spans="1:26" s="7" customFormat="1" x14ac:dyDescent="0.2">
      <c r="A289" s="532"/>
      <c r="B289" s="534"/>
      <c r="C289" s="537" t="s">
        <v>789</v>
      </c>
      <c r="D289" s="269" t="s">
        <v>282</v>
      </c>
      <c r="E289" s="307" t="s">
        <v>162</v>
      </c>
      <c r="F289" s="272"/>
      <c r="G289" s="273"/>
      <c r="H289" s="273"/>
      <c r="I289" s="273"/>
      <c r="J289" s="273"/>
      <c r="K289" s="273"/>
      <c r="L289" s="273"/>
      <c r="M289" s="273"/>
      <c r="N289" s="273"/>
      <c r="O289" s="273"/>
      <c r="P289" s="273"/>
      <c r="Q289" s="273"/>
      <c r="R289" s="268"/>
      <c r="Z289" s="269" t="str">
        <f>C289</f>
        <v>Kunden unter Berufung auf Grundversorgung  zum Monatzsletzten</v>
      </c>
    </row>
    <row r="290" spans="1:26" s="7" customFormat="1" x14ac:dyDescent="0.2">
      <c r="A290" s="532"/>
      <c r="B290" s="534"/>
      <c r="C290" s="536"/>
      <c r="D290" s="269" t="s">
        <v>512</v>
      </c>
      <c r="E290" s="307" t="s">
        <v>162</v>
      </c>
      <c r="F290" s="272"/>
      <c r="G290" s="304"/>
      <c r="H290" s="304"/>
      <c r="I290" s="304"/>
      <c r="J290" s="304"/>
      <c r="K290" s="304"/>
      <c r="L290" s="304"/>
      <c r="M290" s="304"/>
      <c r="N290" s="304"/>
      <c r="O290" s="304"/>
      <c r="P290" s="304"/>
      <c r="Q290" s="304"/>
      <c r="R290" s="305"/>
      <c r="Z290" s="269" t="str">
        <f>C289</f>
        <v>Kunden unter Berufung auf Grundversorgung  zum Monatzsletzten</v>
      </c>
    </row>
    <row r="291" spans="1:26" s="7" customFormat="1" x14ac:dyDescent="0.2">
      <c r="A291" s="532"/>
      <c r="B291" s="534"/>
      <c r="C291" s="538" t="s">
        <v>934</v>
      </c>
      <c r="D291" s="234" t="s">
        <v>282</v>
      </c>
      <c r="E291" s="298" t="s">
        <v>162</v>
      </c>
      <c r="F291" s="303"/>
      <c r="G291" s="304"/>
      <c r="H291" s="304"/>
      <c r="I291" s="304"/>
      <c r="J291" s="304"/>
      <c r="K291" s="304"/>
      <c r="L291" s="304"/>
      <c r="M291" s="304"/>
      <c r="N291" s="304"/>
      <c r="O291" s="304"/>
      <c r="P291" s="304"/>
      <c r="Q291" s="304"/>
      <c r="R291" s="305"/>
      <c r="Z291" s="234" t="str">
        <f>C291</f>
        <v>Messgeräte mit aktiver Prepaymentzählung zum Monatsletzten</v>
      </c>
    </row>
    <row r="292" spans="1:26" s="7" customFormat="1" x14ac:dyDescent="0.2">
      <c r="A292" s="532"/>
      <c r="B292" s="534"/>
      <c r="C292" s="539"/>
      <c r="D292" s="191" t="s">
        <v>512</v>
      </c>
      <c r="E292" s="308" t="s">
        <v>162</v>
      </c>
      <c r="F292" s="274"/>
      <c r="G292" s="274"/>
      <c r="H292" s="274"/>
      <c r="I292" s="274"/>
      <c r="J292" s="274"/>
      <c r="K292" s="274"/>
      <c r="L292" s="274"/>
      <c r="M292" s="274"/>
      <c r="N292" s="274"/>
      <c r="O292" s="274"/>
      <c r="P292" s="274"/>
      <c r="Q292" s="274"/>
      <c r="R292" s="229"/>
      <c r="Z292" s="191" t="str">
        <f>C291</f>
        <v>Messgeräte mit aktiver Prepaymentzählung zum Monatsletzten</v>
      </c>
    </row>
    <row r="293" spans="1:26" s="7" customFormat="1" x14ac:dyDescent="0.2">
      <c r="A293" s="531"/>
      <c r="B293" s="533" t="str">
        <f>IF(A293&lt;&gt;"",IFERROR(VLOOKUP(A293,L!$J$11:$K$260,2,FALSE),"Eingabeart wurde geändert"),"")</f>
        <v/>
      </c>
      <c r="C293" s="535" t="s">
        <v>925</v>
      </c>
      <c r="D293" s="189" t="s">
        <v>282</v>
      </c>
      <c r="E293" s="306" t="s">
        <v>162</v>
      </c>
      <c r="F293" s="271"/>
      <c r="G293" s="271"/>
      <c r="H293" s="271"/>
      <c r="I293" s="271"/>
      <c r="J293" s="271"/>
      <c r="K293" s="271"/>
      <c r="L293" s="271"/>
      <c r="M293" s="271"/>
      <c r="N293" s="271"/>
      <c r="O293" s="271"/>
      <c r="P293" s="271"/>
      <c r="Q293" s="271"/>
      <c r="R293" s="228" t="str">
        <f t="shared" si="6"/>
        <v/>
      </c>
      <c r="Z293" s="189" t="str">
        <f>C293</f>
        <v>letzte Mahnungen mit eingeschriebenem Brief</v>
      </c>
    </row>
    <row r="294" spans="1:26" s="7" customFormat="1" x14ac:dyDescent="0.2">
      <c r="A294" s="532"/>
      <c r="B294" s="534"/>
      <c r="C294" s="536"/>
      <c r="D294" s="269" t="s">
        <v>512</v>
      </c>
      <c r="E294" s="307" t="s">
        <v>162</v>
      </c>
      <c r="F294" s="272"/>
      <c r="G294" s="272"/>
      <c r="H294" s="272"/>
      <c r="I294" s="272"/>
      <c r="J294" s="272"/>
      <c r="K294" s="272"/>
      <c r="L294" s="272"/>
      <c r="M294" s="272"/>
      <c r="N294" s="272"/>
      <c r="O294" s="272"/>
      <c r="P294" s="272"/>
      <c r="Q294" s="272"/>
      <c r="R294" s="270" t="str">
        <f t="shared" si="6"/>
        <v/>
      </c>
      <c r="Z294" s="269" t="str">
        <f>C293</f>
        <v>letzte Mahnungen mit eingeschriebenem Brief</v>
      </c>
    </row>
    <row r="295" spans="1:26" s="7" customFormat="1" x14ac:dyDescent="0.2">
      <c r="A295" s="532"/>
      <c r="B295" s="534"/>
      <c r="C295" s="537" t="s">
        <v>786</v>
      </c>
      <c r="D295" s="269" t="s">
        <v>282</v>
      </c>
      <c r="E295" s="307" t="s">
        <v>162</v>
      </c>
      <c r="F295" s="272"/>
      <c r="G295" s="272"/>
      <c r="H295" s="272"/>
      <c r="I295" s="272"/>
      <c r="J295" s="272"/>
      <c r="K295" s="272"/>
      <c r="L295" s="272"/>
      <c r="M295" s="272"/>
      <c r="N295" s="272"/>
      <c r="O295" s="272"/>
      <c r="P295" s="272"/>
      <c r="Q295" s="272"/>
      <c r="R295" s="270" t="str">
        <f t="shared" si="6"/>
        <v/>
      </c>
      <c r="Z295" s="269" t="str">
        <f>C295</f>
        <v xml:space="preserve">Abschaltungen nach Aussetzung der Vertragsabwicklung </v>
      </c>
    </row>
    <row r="296" spans="1:26" s="7" customFormat="1" x14ac:dyDescent="0.2">
      <c r="A296" s="532"/>
      <c r="B296" s="534"/>
      <c r="C296" s="536"/>
      <c r="D296" s="269" t="s">
        <v>512</v>
      </c>
      <c r="E296" s="307" t="s">
        <v>162</v>
      </c>
      <c r="F296" s="272"/>
      <c r="G296" s="272"/>
      <c r="H296" s="272"/>
      <c r="I296" s="272"/>
      <c r="J296" s="272"/>
      <c r="K296" s="272"/>
      <c r="L296" s="272"/>
      <c r="M296" s="272"/>
      <c r="N296" s="272"/>
      <c r="O296" s="272"/>
      <c r="P296" s="272"/>
      <c r="Q296" s="272"/>
      <c r="R296" s="270" t="str">
        <f t="shared" si="6"/>
        <v/>
      </c>
      <c r="Z296" s="269" t="str">
        <f>C295</f>
        <v xml:space="preserve">Abschaltungen nach Aussetzung der Vertragsabwicklung </v>
      </c>
    </row>
    <row r="297" spans="1:26" s="7" customFormat="1" x14ac:dyDescent="0.2">
      <c r="A297" s="532"/>
      <c r="B297" s="534"/>
      <c r="C297" s="537" t="s">
        <v>787</v>
      </c>
      <c r="D297" s="269" t="s">
        <v>282</v>
      </c>
      <c r="E297" s="307" t="s">
        <v>162</v>
      </c>
      <c r="F297" s="272"/>
      <c r="G297" s="272"/>
      <c r="H297" s="272"/>
      <c r="I297" s="272"/>
      <c r="J297" s="272"/>
      <c r="K297" s="272"/>
      <c r="L297" s="272"/>
      <c r="M297" s="272"/>
      <c r="N297" s="272"/>
      <c r="O297" s="272"/>
      <c r="P297" s="272"/>
      <c r="Q297" s="272"/>
      <c r="R297" s="270" t="str">
        <f t="shared" si="6"/>
        <v/>
      </c>
      <c r="Z297" s="269" t="str">
        <f>C297</f>
        <v>Abschaltungen nach Vertragsauflösung</v>
      </c>
    </row>
    <row r="298" spans="1:26" s="7" customFormat="1" x14ac:dyDescent="0.2">
      <c r="A298" s="532"/>
      <c r="B298" s="534"/>
      <c r="C298" s="536"/>
      <c r="D298" s="269" t="s">
        <v>512</v>
      </c>
      <c r="E298" s="307" t="s">
        <v>162</v>
      </c>
      <c r="F298" s="272"/>
      <c r="G298" s="272"/>
      <c r="H298" s="272"/>
      <c r="I298" s="272"/>
      <c r="J298" s="272"/>
      <c r="K298" s="272"/>
      <c r="L298" s="272"/>
      <c r="M298" s="272"/>
      <c r="N298" s="272"/>
      <c r="O298" s="272"/>
      <c r="P298" s="272"/>
      <c r="Q298" s="272"/>
      <c r="R298" s="270" t="str">
        <f t="shared" si="6"/>
        <v/>
      </c>
      <c r="Z298" s="269" t="str">
        <f>C297</f>
        <v>Abschaltungen nach Vertragsauflösung</v>
      </c>
    </row>
    <row r="299" spans="1:26" s="7" customFormat="1" x14ac:dyDescent="0.2">
      <c r="A299" s="532"/>
      <c r="B299" s="534"/>
      <c r="C299" s="537" t="s">
        <v>788</v>
      </c>
      <c r="D299" s="269" t="s">
        <v>282</v>
      </c>
      <c r="E299" s="307" t="s">
        <v>162</v>
      </c>
      <c r="F299" s="272"/>
      <c r="G299" s="272"/>
      <c r="H299" s="272"/>
      <c r="I299" s="272"/>
      <c r="J299" s="272"/>
      <c r="K299" s="272"/>
      <c r="L299" s="272"/>
      <c r="M299" s="272"/>
      <c r="N299" s="272"/>
      <c r="O299" s="272"/>
      <c r="P299" s="272"/>
      <c r="Q299" s="272"/>
      <c r="R299" s="270" t="str">
        <f t="shared" si="6"/>
        <v/>
      </c>
      <c r="Z299" s="269" t="str">
        <f>C299</f>
        <v>Wiederaufnahmen der Belieferung nach Abschaltung</v>
      </c>
    </row>
    <row r="300" spans="1:26" s="7" customFormat="1" x14ac:dyDescent="0.2">
      <c r="A300" s="532"/>
      <c r="B300" s="534"/>
      <c r="C300" s="536"/>
      <c r="D300" s="269" t="s">
        <v>512</v>
      </c>
      <c r="E300" s="307" t="s">
        <v>162</v>
      </c>
      <c r="F300" s="272"/>
      <c r="G300" s="272"/>
      <c r="H300" s="272"/>
      <c r="I300" s="272"/>
      <c r="J300" s="272"/>
      <c r="K300" s="272"/>
      <c r="L300" s="272"/>
      <c r="M300" s="272"/>
      <c r="N300" s="272"/>
      <c r="O300" s="272"/>
      <c r="P300" s="272"/>
      <c r="Q300" s="272"/>
      <c r="R300" s="270" t="str">
        <f t="shared" si="6"/>
        <v/>
      </c>
      <c r="Z300" s="269" t="str">
        <f>C299</f>
        <v>Wiederaufnahmen der Belieferung nach Abschaltung</v>
      </c>
    </row>
    <row r="301" spans="1:26" s="7" customFormat="1" x14ac:dyDescent="0.2">
      <c r="A301" s="532"/>
      <c r="B301" s="534"/>
      <c r="C301" s="537" t="s">
        <v>789</v>
      </c>
      <c r="D301" s="269" t="s">
        <v>282</v>
      </c>
      <c r="E301" s="307" t="s">
        <v>162</v>
      </c>
      <c r="F301" s="272"/>
      <c r="G301" s="273"/>
      <c r="H301" s="273"/>
      <c r="I301" s="273"/>
      <c r="J301" s="273"/>
      <c r="K301" s="273"/>
      <c r="L301" s="273"/>
      <c r="M301" s="273"/>
      <c r="N301" s="273"/>
      <c r="O301" s="273"/>
      <c r="P301" s="273"/>
      <c r="Q301" s="273"/>
      <c r="R301" s="268"/>
      <c r="Z301" s="269" t="str">
        <f>C301</f>
        <v>Kunden unter Berufung auf Grundversorgung  zum Monatzsletzten</v>
      </c>
    </row>
    <row r="302" spans="1:26" s="7" customFormat="1" x14ac:dyDescent="0.2">
      <c r="A302" s="532"/>
      <c r="B302" s="534"/>
      <c r="C302" s="536"/>
      <c r="D302" s="269" t="s">
        <v>512</v>
      </c>
      <c r="E302" s="307" t="s">
        <v>162</v>
      </c>
      <c r="F302" s="272"/>
      <c r="G302" s="304"/>
      <c r="H302" s="304"/>
      <c r="I302" s="304"/>
      <c r="J302" s="304"/>
      <c r="K302" s="304"/>
      <c r="L302" s="304"/>
      <c r="M302" s="304"/>
      <c r="N302" s="304"/>
      <c r="O302" s="304"/>
      <c r="P302" s="304"/>
      <c r="Q302" s="304"/>
      <c r="R302" s="305"/>
      <c r="Z302" s="269" t="str">
        <f>C301</f>
        <v>Kunden unter Berufung auf Grundversorgung  zum Monatzsletzten</v>
      </c>
    </row>
    <row r="303" spans="1:26" s="7" customFormat="1" x14ac:dyDescent="0.2">
      <c r="A303" s="532"/>
      <c r="B303" s="534"/>
      <c r="C303" s="538" t="s">
        <v>934</v>
      </c>
      <c r="D303" s="234" t="s">
        <v>282</v>
      </c>
      <c r="E303" s="298" t="s">
        <v>162</v>
      </c>
      <c r="F303" s="303"/>
      <c r="G303" s="304"/>
      <c r="H303" s="304"/>
      <c r="I303" s="304"/>
      <c r="J303" s="304"/>
      <c r="K303" s="304"/>
      <c r="L303" s="304"/>
      <c r="M303" s="304"/>
      <c r="N303" s="304"/>
      <c r="O303" s="304"/>
      <c r="P303" s="304"/>
      <c r="Q303" s="304"/>
      <c r="R303" s="305"/>
      <c r="Z303" s="234" t="str">
        <f>C303</f>
        <v>Messgeräte mit aktiver Prepaymentzählung zum Monatsletzten</v>
      </c>
    </row>
    <row r="304" spans="1:26" s="7" customFormat="1" x14ac:dyDescent="0.2">
      <c r="A304" s="532"/>
      <c r="B304" s="534"/>
      <c r="C304" s="539"/>
      <c r="D304" s="191" t="s">
        <v>512</v>
      </c>
      <c r="E304" s="308" t="s">
        <v>162</v>
      </c>
      <c r="F304" s="274"/>
      <c r="G304" s="274"/>
      <c r="H304" s="274"/>
      <c r="I304" s="274"/>
      <c r="J304" s="274"/>
      <c r="K304" s="274"/>
      <c r="L304" s="274"/>
      <c r="M304" s="274"/>
      <c r="N304" s="274"/>
      <c r="O304" s="274"/>
      <c r="P304" s="274"/>
      <c r="Q304" s="274"/>
      <c r="R304" s="229"/>
      <c r="Z304" s="191" t="str">
        <f>C303</f>
        <v>Messgeräte mit aktiver Prepaymentzählung zum Monatsletzten</v>
      </c>
    </row>
    <row r="305" spans="1:26" s="7" customFormat="1" x14ac:dyDescent="0.2">
      <c r="A305" s="531"/>
      <c r="B305" s="533" t="str">
        <f>IF(A305&lt;&gt;"",IFERROR(VLOOKUP(A305,L!$J$11:$K$260,2,FALSE),"Eingabeart wurde geändert"),"")</f>
        <v/>
      </c>
      <c r="C305" s="535" t="s">
        <v>925</v>
      </c>
      <c r="D305" s="189" t="s">
        <v>282</v>
      </c>
      <c r="E305" s="306" t="s">
        <v>162</v>
      </c>
      <c r="F305" s="271"/>
      <c r="G305" s="271"/>
      <c r="H305" s="271"/>
      <c r="I305" s="271"/>
      <c r="J305" s="271"/>
      <c r="K305" s="271"/>
      <c r="L305" s="271"/>
      <c r="M305" s="271"/>
      <c r="N305" s="271"/>
      <c r="O305" s="271"/>
      <c r="P305" s="271"/>
      <c r="Q305" s="271"/>
      <c r="R305" s="228" t="str">
        <f t="shared" si="6"/>
        <v/>
      </c>
      <c r="Z305" s="189" t="str">
        <f>C305</f>
        <v>letzte Mahnungen mit eingeschriebenem Brief</v>
      </c>
    </row>
    <row r="306" spans="1:26" s="7" customFormat="1" x14ac:dyDescent="0.2">
      <c r="A306" s="532"/>
      <c r="B306" s="534"/>
      <c r="C306" s="536"/>
      <c r="D306" s="269" t="s">
        <v>512</v>
      </c>
      <c r="E306" s="307" t="s">
        <v>162</v>
      </c>
      <c r="F306" s="272"/>
      <c r="G306" s="272"/>
      <c r="H306" s="272"/>
      <c r="I306" s="272"/>
      <c r="J306" s="272"/>
      <c r="K306" s="272"/>
      <c r="L306" s="272"/>
      <c r="M306" s="272"/>
      <c r="N306" s="272"/>
      <c r="O306" s="272"/>
      <c r="P306" s="272"/>
      <c r="Q306" s="272"/>
      <c r="R306" s="270" t="str">
        <f t="shared" si="6"/>
        <v/>
      </c>
      <c r="Z306" s="269" t="str">
        <f>C305</f>
        <v>letzte Mahnungen mit eingeschriebenem Brief</v>
      </c>
    </row>
    <row r="307" spans="1:26" s="7" customFormat="1" x14ac:dyDescent="0.2">
      <c r="A307" s="532"/>
      <c r="B307" s="534"/>
      <c r="C307" s="537" t="s">
        <v>786</v>
      </c>
      <c r="D307" s="269" t="s">
        <v>282</v>
      </c>
      <c r="E307" s="307" t="s">
        <v>162</v>
      </c>
      <c r="F307" s="272"/>
      <c r="G307" s="272"/>
      <c r="H307" s="272"/>
      <c r="I307" s="272"/>
      <c r="J307" s="272"/>
      <c r="K307" s="272"/>
      <c r="L307" s="272"/>
      <c r="M307" s="272"/>
      <c r="N307" s="272"/>
      <c r="O307" s="272"/>
      <c r="P307" s="272"/>
      <c r="Q307" s="272"/>
      <c r="R307" s="270" t="str">
        <f t="shared" si="6"/>
        <v/>
      </c>
      <c r="Z307" s="269" t="str">
        <f>C307</f>
        <v xml:space="preserve">Abschaltungen nach Aussetzung der Vertragsabwicklung </v>
      </c>
    </row>
    <row r="308" spans="1:26" s="7" customFormat="1" x14ac:dyDescent="0.2">
      <c r="A308" s="532"/>
      <c r="B308" s="534"/>
      <c r="C308" s="536"/>
      <c r="D308" s="269" t="s">
        <v>512</v>
      </c>
      <c r="E308" s="307" t="s">
        <v>162</v>
      </c>
      <c r="F308" s="272"/>
      <c r="G308" s="272"/>
      <c r="H308" s="272"/>
      <c r="I308" s="272"/>
      <c r="J308" s="272"/>
      <c r="K308" s="272"/>
      <c r="L308" s="272"/>
      <c r="M308" s="272"/>
      <c r="N308" s="272"/>
      <c r="O308" s="272"/>
      <c r="P308" s="272"/>
      <c r="Q308" s="272"/>
      <c r="R308" s="270" t="str">
        <f t="shared" si="6"/>
        <v/>
      </c>
      <c r="Z308" s="269" t="str">
        <f>C307</f>
        <v xml:space="preserve">Abschaltungen nach Aussetzung der Vertragsabwicklung </v>
      </c>
    </row>
    <row r="309" spans="1:26" s="7" customFormat="1" x14ac:dyDescent="0.2">
      <c r="A309" s="532"/>
      <c r="B309" s="534"/>
      <c r="C309" s="537" t="s">
        <v>787</v>
      </c>
      <c r="D309" s="269" t="s">
        <v>282</v>
      </c>
      <c r="E309" s="307" t="s">
        <v>162</v>
      </c>
      <c r="F309" s="272"/>
      <c r="G309" s="272"/>
      <c r="H309" s="272"/>
      <c r="I309" s="272"/>
      <c r="J309" s="272"/>
      <c r="K309" s="272"/>
      <c r="L309" s="272"/>
      <c r="M309" s="272"/>
      <c r="N309" s="272"/>
      <c r="O309" s="272"/>
      <c r="P309" s="272"/>
      <c r="Q309" s="272"/>
      <c r="R309" s="270" t="str">
        <f t="shared" si="6"/>
        <v/>
      </c>
      <c r="Z309" s="269" t="str">
        <f>C309</f>
        <v>Abschaltungen nach Vertragsauflösung</v>
      </c>
    </row>
    <row r="310" spans="1:26" s="7" customFormat="1" x14ac:dyDescent="0.2">
      <c r="A310" s="532"/>
      <c r="B310" s="534"/>
      <c r="C310" s="536"/>
      <c r="D310" s="269" t="s">
        <v>512</v>
      </c>
      <c r="E310" s="307" t="s">
        <v>162</v>
      </c>
      <c r="F310" s="272"/>
      <c r="G310" s="272"/>
      <c r="H310" s="272"/>
      <c r="I310" s="272"/>
      <c r="J310" s="272"/>
      <c r="K310" s="272"/>
      <c r="L310" s="272"/>
      <c r="M310" s="272"/>
      <c r="N310" s="272"/>
      <c r="O310" s="272"/>
      <c r="P310" s="272"/>
      <c r="Q310" s="272"/>
      <c r="R310" s="270" t="str">
        <f t="shared" si="6"/>
        <v/>
      </c>
      <c r="Z310" s="269" t="str">
        <f>C309</f>
        <v>Abschaltungen nach Vertragsauflösung</v>
      </c>
    </row>
    <row r="311" spans="1:26" s="7" customFormat="1" x14ac:dyDescent="0.2">
      <c r="A311" s="532"/>
      <c r="B311" s="534"/>
      <c r="C311" s="537" t="s">
        <v>788</v>
      </c>
      <c r="D311" s="269" t="s">
        <v>282</v>
      </c>
      <c r="E311" s="307" t="s">
        <v>162</v>
      </c>
      <c r="F311" s="272"/>
      <c r="G311" s="272"/>
      <c r="H311" s="272"/>
      <c r="I311" s="272"/>
      <c r="J311" s="272"/>
      <c r="K311" s="272"/>
      <c r="L311" s="272"/>
      <c r="M311" s="272"/>
      <c r="N311" s="272"/>
      <c r="O311" s="272"/>
      <c r="P311" s="272"/>
      <c r="Q311" s="272"/>
      <c r="R311" s="270" t="str">
        <f t="shared" si="6"/>
        <v/>
      </c>
      <c r="Z311" s="269" t="str">
        <f>C311</f>
        <v>Wiederaufnahmen der Belieferung nach Abschaltung</v>
      </c>
    </row>
    <row r="312" spans="1:26" s="7" customFormat="1" x14ac:dyDescent="0.2">
      <c r="A312" s="532"/>
      <c r="B312" s="534"/>
      <c r="C312" s="536"/>
      <c r="D312" s="269" t="s">
        <v>512</v>
      </c>
      <c r="E312" s="307" t="s">
        <v>162</v>
      </c>
      <c r="F312" s="272"/>
      <c r="G312" s="272"/>
      <c r="H312" s="272"/>
      <c r="I312" s="272"/>
      <c r="J312" s="272"/>
      <c r="K312" s="272"/>
      <c r="L312" s="272"/>
      <c r="M312" s="272"/>
      <c r="N312" s="272"/>
      <c r="O312" s="272"/>
      <c r="P312" s="272"/>
      <c r="Q312" s="272"/>
      <c r="R312" s="270" t="str">
        <f t="shared" si="6"/>
        <v/>
      </c>
      <c r="Z312" s="269" t="str">
        <f>C311</f>
        <v>Wiederaufnahmen der Belieferung nach Abschaltung</v>
      </c>
    </row>
    <row r="313" spans="1:26" s="7" customFormat="1" x14ac:dyDescent="0.2">
      <c r="A313" s="532"/>
      <c r="B313" s="534"/>
      <c r="C313" s="537" t="s">
        <v>789</v>
      </c>
      <c r="D313" s="269" t="s">
        <v>282</v>
      </c>
      <c r="E313" s="307" t="s">
        <v>162</v>
      </c>
      <c r="F313" s="272"/>
      <c r="G313" s="273"/>
      <c r="H313" s="273"/>
      <c r="I313" s="273"/>
      <c r="J313" s="273"/>
      <c r="K313" s="273"/>
      <c r="L313" s="273"/>
      <c r="M313" s="273"/>
      <c r="N313" s="273"/>
      <c r="O313" s="273"/>
      <c r="P313" s="273"/>
      <c r="Q313" s="273"/>
      <c r="R313" s="268"/>
      <c r="Z313" s="269" t="str">
        <f>C313</f>
        <v>Kunden unter Berufung auf Grundversorgung  zum Monatzsletzten</v>
      </c>
    </row>
    <row r="314" spans="1:26" s="7" customFormat="1" x14ac:dyDescent="0.2">
      <c r="A314" s="532"/>
      <c r="B314" s="534"/>
      <c r="C314" s="536"/>
      <c r="D314" s="269" t="s">
        <v>512</v>
      </c>
      <c r="E314" s="307" t="s">
        <v>162</v>
      </c>
      <c r="F314" s="272"/>
      <c r="G314" s="304"/>
      <c r="H314" s="304"/>
      <c r="I314" s="304"/>
      <c r="J314" s="304"/>
      <c r="K314" s="304"/>
      <c r="L314" s="304"/>
      <c r="M314" s="304"/>
      <c r="N314" s="304"/>
      <c r="O314" s="304"/>
      <c r="P314" s="304"/>
      <c r="Q314" s="304"/>
      <c r="R314" s="305"/>
      <c r="Z314" s="269" t="str">
        <f>C313</f>
        <v>Kunden unter Berufung auf Grundversorgung  zum Monatzsletzten</v>
      </c>
    </row>
    <row r="315" spans="1:26" s="7" customFormat="1" x14ac:dyDescent="0.2">
      <c r="A315" s="532"/>
      <c r="B315" s="534"/>
      <c r="C315" s="538" t="s">
        <v>934</v>
      </c>
      <c r="D315" s="234" t="s">
        <v>282</v>
      </c>
      <c r="E315" s="298" t="s">
        <v>162</v>
      </c>
      <c r="F315" s="303"/>
      <c r="G315" s="304"/>
      <c r="H315" s="304"/>
      <c r="I315" s="304"/>
      <c r="J315" s="304"/>
      <c r="K315" s="304"/>
      <c r="L315" s="304"/>
      <c r="M315" s="304"/>
      <c r="N315" s="304"/>
      <c r="O315" s="304"/>
      <c r="P315" s="304"/>
      <c r="Q315" s="304"/>
      <c r="R315" s="305"/>
      <c r="Z315" s="234" t="str">
        <f>C315</f>
        <v>Messgeräte mit aktiver Prepaymentzählung zum Monatsletzten</v>
      </c>
    </row>
    <row r="316" spans="1:26" s="7" customFormat="1" x14ac:dyDescent="0.2">
      <c r="A316" s="532"/>
      <c r="B316" s="534"/>
      <c r="C316" s="539"/>
      <c r="D316" s="191" t="s">
        <v>512</v>
      </c>
      <c r="E316" s="308" t="s">
        <v>162</v>
      </c>
      <c r="F316" s="274"/>
      <c r="G316" s="274"/>
      <c r="H316" s="274"/>
      <c r="I316" s="274"/>
      <c r="J316" s="274"/>
      <c r="K316" s="274"/>
      <c r="L316" s="274"/>
      <c r="M316" s="274"/>
      <c r="N316" s="274"/>
      <c r="O316" s="274"/>
      <c r="P316" s="274"/>
      <c r="Q316" s="274"/>
      <c r="R316" s="229"/>
      <c r="Z316" s="191" t="str">
        <f>C315</f>
        <v>Messgeräte mit aktiver Prepaymentzählung zum Monatsletzten</v>
      </c>
    </row>
    <row r="317" spans="1:26" s="7" customFormat="1" x14ac:dyDescent="0.2">
      <c r="A317" s="531"/>
      <c r="B317" s="533" t="str">
        <f>IF(A317&lt;&gt;"",IFERROR(VLOOKUP(A317,L!$J$11:$K$260,2,FALSE),"Eingabeart wurde geändert"),"")</f>
        <v/>
      </c>
      <c r="C317" s="535" t="s">
        <v>925</v>
      </c>
      <c r="D317" s="189" t="s">
        <v>282</v>
      </c>
      <c r="E317" s="306" t="s">
        <v>162</v>
      </c>
      <c r="F317" s="271"/>
      <c r="G317" s="271"/>
      <c r="H317" s="271"/>
      <c r="I317" s="271"/>
      <c r="J317" s="271"/>
      <c r="K317" s="271"/>
      <c r="L317" s="271"/>
      <c r="M317" s="271"/>
      <c r="N317" s="271"/>
      <c r="O317" s="271"/>
      <c r="P317" s="271"/>
      <c r="Q317" s="271"/>
      <c r="R317" s="228" t="str">
        <f t="shared" si="6"/>
        <v/>
      </c>
      <c r="Z317" s="189" t="str">
        <f>C317</f>
        <v>letzte Mahnungen mit eingeschriebenem Brief</v>
      </c>
    </row>
    <row r="318" spans="1:26" s="7" customFormat="1" x14ac:dyDescent="0.2">
      <c r="A318" s="532"/>
      <c r="B318" s="534"/>
      <c r="C318" s="536"/>
      <c r="D318" s="269" t="s">
        <v>512</v>
      </c>
      <c r="E318" s="307" t="s">
        <v>162</v>
      </c>
      <c r="F318" s="272"/>
      <c r="G318" s="272"/>
      <c r="H318" s="272"/>
      <c r="I318" s="272"/>
      <c r="J318" s="272"/>
      <c r="K318" s="272"/>
      <c r="L318" s="272"/>
      <c r="M318" s="272"/>
      <c r="N318" s="272"/>
      <c r="O318" s="272"/>
      <c r="P318" s="272"/>
      <c r="Q318" s="272"/>
      <c r="R318" s="270" t="str">
        <f t="shared" si="6"/>
        <v/>
      </c>
      <c r="Z318" s="269" t="str">
        <f>C317</f>
        <v>letzte Mahnungen mit eingeschriebenem Brief</v>
      </c>
    </row>
    <row r="319" spans="1:26" s="7" customFormat="1" x14ac:dyDescent="0.2">
      <c r="A319" s="532"/>
      <c r="B319" s="534"/>
      <c r="C319" s="537" t="s">
        <v>786</v>
      </c>
      <c r="D319" s="269" t="s">
        <v>282</v>
      </c>
      <c r="E319" s="307" t="s">
        <v>162</v>
      </c>
      <c r="F319" s="272"/>
      <c r="G319" s="272"/>
      <c r="H319" s="272"/>
      <c r="I319" s="272"/>
      <c r="J319" s="272"/>
      <c r="K319" s="272"/>
      <c r="L319" s="272"/>
      <c r="M319" s="272"/>
      <c r="N319" s="272"/>
      <c r="O319" s="272"/>
      <c r="P319" s="272"/>
      <c r="Q319" s="272"/>
      <c r="R319" s="270" t="str">
        <f t="shared" si="6"/>
        <v/>
      </c>
      <c r="Z319" s="269" t="str">
        <f>C319</f>
        <v xml:space="preserve">Abschaltungen nach Aussetzung der Vertragsabwicklung </v>
      </c>
    </row>
    <row r="320" spans="1:26" s="7" customFormat="1" x14ac:dyDescent="0.2">
      <c r="A320" s="532"/>
      <c r="B320" s="534"/>
      <c r="C320" s="536"/>
      <c r="D320" s="269" t="s">
        <v>512</v>
      </c>
      <c r="E320" s="307" t="s">
        <v>162</v>
      </c>
      <c r="F320" s="272"/>
      <c r="G320" s="272"/>
      <c r="H320" s="272"/>
      <c r="I320" s="272"/>
      <c r="J320" s="272"/>
      <c r="K320" s="272"/>
      <c r="L320" s="272"/>
      <c r="M320" s="272"/>
      <c r="N320" s="272"/>
      <c r="O320" s="272"/>
      <c r="P320" s="272"/>
      <c r="Q320" s="272"/>
      <c r="R320" s="270" t="str">
        <f t="shared" si="6"/>
        <v/>
      </c>
      <c r="Z320" s="269" t="str">
        <f>C319</f>
        <v xml:space="preserve">Abschaltungen nach Aussetzung der Vertragsabwicklung </v>
      </c>
    </row>
    <row r="321" spans="1:26" s="7" customFormat="1" x14ac:dyDescent="0.2">
      <c r="A321" s="532"/>
      <c r="B321" s="534"/>
      <c r="C321" s="537" t="s">
        <v>787</v>
      </c>
      <c r="D321" s="269" t="s">
        <v>282</v>
      </c>
      <c r="E321" s="307" t="s">
        <v>162</v>
      </c>
      <c r="F321" s="272"/>
      <c r="G321" s="272"/>
      <c r="H321" s="272"/>
      <c r="I321" s="272"/>
      <c r="J321" s="272"/>
      <c r="K321" s="272"/>
      <c r="L321" s="272"/>
      <c r="M321" s="272"/>
      <c r="N321" s="272"/>
      <c r="O321" s="272"/>
      <c r="P321" s="272"/>
      <c r="Q321" s="272"/>
      <c r="R321" s="270" t="str">
        <f t="shared" si="6"/>
        <v/>
      </c>
      <c r="Z321" s="269" t="str">
        <f>C321</f>
        <v>Abschaltungen nach Vertragsauflösung</v>
      </c>
    </row>
    <row r="322" spans="1:26" s="7" customFormat="1" x14ac:dyDescent="0.2">
      <c r="A322" s="532"/>
      <c r="B322" s="534"/>
      <c r="C322" s="536"/>
      <c r="D322" s="269" t="s">
        <v>512</v>
      </c>
      <c r="E322" s="307" t="s">
        <v>162</v>
      </c>
      <c r="F322" s="272"/>
      <c r="G322" s="272"/>
      <c r="H322" s="272"/>
      <c r="I322" s="272"/>
      <c r="J322" s="272"/>
      <c r="K322" s="272"/>
      <c r="L322" s="272"/>
      <c r="M322" s="272"/>
      <c r="N322" s="272"/>
      <c r="O322" s="272"/>
      <c r="P322" s="272"/>
      <c r="Q322" s="272"/>
      <c r="R322" s="270" t="str">
        <f t="shared" si="6"/>
        <v/>
      </c>
      <c r="Z322" s="269" t="str">
        <f>C321</f>
        <v>Abschaltungen nach Vertragsauflösung</v>
      </c>
    </row>
    <row r="323" spans="1:26" s="7" customFormat="1" x14ac:dyDescent="0.2">
      <c r="A323" s="532"/>
      <c r="B323" s="534"/>
      <c r="C323" s="537" t="s">
        <v>788</v>
      </c>
      <c r="D323" s="269" t="s">
        <v>282</v>
      </c>
      <c r="E323" s="307" t="s">
        <v>162</v>
      </c>
      <c r="F323" s="272"/>
      <c r="G323" s="272"/>
      <c r="H323" s="272"/>
      <c r="I323" s="272"/>
      <c r="J323" s="272"/>
      <c r="K323" s="272"/>
      <c r="L323" s="272"/>
      <c r="M323" s="272"/>
      <c r="N323" s="272"/>
      <c r="O323" s="272"/>
      <c r="P323" s="272"/>
      <c r="Q323" s="272"/>
      <c r="R323" s="270" t="str">
        <f t="shared" si="6"/>
        <v/>
      </c>
      <c r="Z323" s="269" t="str">
        <f>C323</f>
        <v>Wiederaufnahmen der Belieferung nach Abschaltung</v>
      </c>
    </row>
    <row r="324" spans="1:26" s="7" customFormat="1" x14ac:dyDescent="0.2">
      <c r="A324" s="532"/>
      <c r="B324" s="534"/>
      <c r="C324" s="536"/>
      <c r="D324" s="269" t="s">
        <v>512</v>
      </c>
      <c r="E324" s="307" t="s">
        <v>162</v>
      </c>
      <c r="F324" s="272"/>
      <c r="G324" s="272"/>
      <c r="H324" s="272"/>
      <c r="I324" s="272"/>
      <c r="J324" s="272"/>
      <c r="K324" s="272"/>
      <c r="L324" s="272"/>
      <c r="M324" s="272"/>
      <c r="N324" s="272"/>
      <c r="O324" s="272"/>
      <c r="P324" s="272"/>
      <c r="Q324" s="272"/>
      <c r="R324" s="270" t="str">
        <f t="shared" si="6"/>
        <v/>
      </c>
      <c r="Z324" s="269" t="str">
        <f>C323</f>
        <v>Wiederaufnahmen der Belieferung nach Abschaltung</v>
      </c>
    </row>
    <row r="325" spans="1:26" s="7" customFormat="1" x14ac:dyDescent="0.2">
      <c r="A325" s="532"/>
      <c r="B325" s="534"/>
      <c r="C325" s="537" t="s">
        <v>789</v>
      </c>
      <c r="D325" s="269" t="s">
        <v>282</v>
      </c>
      <c r="E325" s="307" t="s">
        <v>162</v>
      </c>
      <c r="F325" s="272"/>
      <c r="G325" s="273"/>
      <c r="H325" s="273"/>
      <c r="I325" s="273"/>
      <c r="J325" s="273"/>
      <c r="K325" s="273"/>
      <c r="L325" s="273"/>
      <c r="M325" s="273"/>
      <c r="N325" s="273"/>
      <c r="O325" s="273"/>
      <c r="P325" s="273"/>
      <c r="Q325" s="273"/>
      <c r="R325" s="268"/>
      <c r="Z325" s="269" t="str">
        <f>C325</f>
        <v>Kunden unter Berufung auf Grundversorgung  zum Monatzsletzten</v>
      </c>
    </row>
    <row r="326" spans="1:26" s="7" customFormat="1" x14ac:dyDescent="0.2">
      <c r="A326" s="532"/>
      <c r="B326" s="534"/>
      <c r="C326" s="536"/>
      <c r="D326" s="269" t="s">
        <v>512</v>
      </c>
      <c r="E326" s="307" t="s">
        <v>162</v>
      </c>
      <c r="F326" s="272"/>
      <c r="G326" s="304"/>
      <c r="H326" s="304"/>
      <c r="I326" s="304"/>
      <c r="J326" s="304"/>
      <c r="K326" s="304"/>
      <c r="L326" s="304"/>
      <c r="M326" s="304"/>
      <c r="N326" s="304"/>
      <c r="O326" s="304"/>
      <c r="P326" s="304"/>
      <c r="Q326" s="304"/>
      <c r="R326" s="305"/>
      <c r="Z326" s="269" t="str">
        <f>C325</f>
        <v>Kunden unter Berufung auf Grundversorgung  zum Monatzsletzten</v>
      </c>
    </row>
    <row r="327" spans="1:26" s="7" customFormat="1" x14ac:dyDescent="0.2">
      <c r="A327" s="532"/>
      <c r="B327" s="534"/>
      <c r="C327" s="538" t="s">
        <v>934</v>
      </c>
      <c r="D327" s="234" t="s">
        <v>282</v>
      </c>
      <c r="E327" s="298" t="s">
        <v>162</v>
      </c>
      <c r="F327" s="303"/>
      <c r="G327" s="304"/>
      <c r="H327" s="304"/>
      <c r="I327" s="304"/>
      <c r="J327" s="304"/>
      <c r="K327" s="304"/>
      <c r="L327" s="304"/>
      <c r="M327" s="304"/>
      <c r="N327" s="304"/>
      <c r="O327" s="304"/>
      <c r="P327" s="304"/>
      <c r="Q327" s="304"/>
      <c r="R327" s="305"/>
      <c r="Z327" s="234" t="str">
        <f>C327</f>
        <v>Messgeräte mit aktiver Prepaymentzählung zum Monatsletzten</v>
      </c>
    </row>
    <row r="328" spans="1:26" s="7" customFormat="1" x14ac:dyDescent="0.2">
      <c r="A328" s="532"/>
      <c r="B328" s="534"/>
      <c r="C328" s="539"/>
      <c r="D328" s="191" t="s">
        <v>512</v>
      </c>
      <c r="E328" s="308" t="s">
        <v>162</v>
      </c>
      <c r="F328" s="274"/>
      <c r="G328" s="274"/>
      <c r="H328" s="274"/>
      <c r="I328" s="274"/>
      <c r="J328" s="274"/>
      <c r="K328" s="274"/>
      <c r="L328" s="274"/>
      <c r="M328" s="274"/>
      <c r="N328" s="274"/>
      <c r="O328" s="274"/>
      <c r="P328" s="274"/>
      <c r="Q328" s="274"/>
      <c r="R328" s="229"/>
      <c r="Z328" s="191" t="str">
        <f>C327</f>
        <v>Messgeräte mit aktiver Prepaymentzählung zum Monatsletzten</v>
      </c>
    </row>
    <row r="329" spans="1:26" s="7" customFormat="1" x14ac:dyDescent="0.2">
      <c r="A329" s="531"/>
      <c r="B329" s="533" t="str">
        <f>IF(A329&lt;&gt;"",IFERROR(VLOOKUP(A329,L!$J$11:$K$260,2,FALSE),"Eingabeart wurde geändert"),"")</f>
        <v/>
      </c>
      <c r="C329" s="535" t="s">
        <v>925</v>
      </c>
      <c r="D329" s="189" t="s">
        <v>282</v>
      </c>
      <c r="E329" s="306" t="s">
        <v>162</v>
      </c>
      <c r="F329" s="271"/>
      <c r="G329" s="271"/>
      <c r="H329" s="271"/>
      <c r="I329" s="271"/>
      <c r="J329" s="271"/>
      <c r="K329" s="271"/>
      <c r="L329" s="271"/>
      <c r="M329" s="271"/>
      <c r="N329" s="271"/>
      <c r="O329" s="271"/>
      <c r="P329" s="271"/>
      <c r="Q329" s="271"/>
      <c r="R329" s="228" t="str">
        <f t="shared" si="6"/>
        <v/>
      </c>
      <c r="Z329" s="189" t="str">
        <f>C329</f>
        <v>letzte Mahnungen mit eingeschriebenem Brief</v>
      </c>
    </row>
    <row r="330" spans="1:26" s="7" customFormat="1" x14ac:dyDescent="0.2">
      <c r="A330" s="532"/>
      <c r="B330" s="534"/>
      <c r="C330" s="536"/>
      <c r="D330" s="269" t="s">
        <v>512</v>
      </c>
      <c r="E330" s="307" t="s">
        <v>162</v>
      </c>
      <c r="F330" s="272"/>
      <c r="G330" s="272"/>
      <c r="H330" s="272"/>
      <c r="I330" s="272"/>
      <c r="J330" s="272"/>
      <c r="K330" s="272"/>
      <c r="L330" s="272"/>
      <c r="M330" s="272"/>
      <c r="N330" s="272"/>
      <c r="O330" s="272"/>
      <c r="P330" s="272"/>
      <c r="Q330" s="272"/>
      <c r="R330" s="270" t="str">
        <f t="shared" si="6"/>
        <v/>
      </c>
      <c r="Z330" s="269" t="str">
        <f>C329</f>
        <v>letzte Mahnungen mit eingeschriebenem Brief</v>
      </c>
    </row>
    <row r="331" spans="1:26" s="7" customFormat="1" x14ac:dyDescent="0.2">
      <c r="A331" s="532"/>
      <c r="B331" s="534"/>
      <c r="C331" s="537" t="s">
        <v>786</v>
      </c>
      <c r="D331" s="269" t="s">
        <v>282</v>
      </c>
      <c r="E331" s="307" t="s">
        <v>162</v>
      </c>
      <c r="F331" s="272"/>
      <c r="G331" s="272"/>
      <c r="H331" s="272"/>
      <c r="I331" s="272"/>
      <c r="J331" s="272"/>
      <c r="K331" s="272"/>
      <c r="L331" s="272"/>
      <c r="M331" s="272"/>
      <c r="N331" s="272"/>
      <c r="O331" s="272"/>
      <c r="P331" s="272"/>
      <c r="Q331" s="272"/>
      <c r="R331" s="270" t="str">
        <f t="shared" si="6"/>
        <v/>
      </c>
      <c r="Z331" s="269" t="str">
        <f>C331</f>
        <v xml:space="preserve">Abschaltungen nach Aussetzung der Vertragsabwicklung </v>
      </c>
    </row>
    <row r="332" spans="1:26" s="7" customFormat="1" x14ac:dyDescent="0.2">
      <c r="A332" s="532"/>
      <c r="B332" s="534"/>
      <c r="C332" s="536"/>
      <c r="D332" s="269" t="s">
        <v>512</v>
      </c>
      <c r="E332" s="307" t="s">
        <v>162</v>
      </c>
      <c r="F332" s="272"/>
      <c r="G332" s="272"/>
      <c r="H332" s="272"/>
      <c r="I332" s="272"/>
      <c r="J332" s="272"/>
      <c r="K332" s="272"/>
      <c r="L332" s="272"/>
      <c r="M332" s="272"/>
      <c r="N332" s="272"/>
      <c r="O332" s="272"/>
      <c r="P332" s="272"/>
      <c r="Q332" s="272"/>
      <c r="R332" s="270" t="str">
        <f t="shared" si="6"/>
        <v/>
      </c>
      <c r="Z332" s="269" t="str">
        <f>C331</f>
        <v xml:space="preserve">Abschaltungen nach Aussetzung der Vertragsabwicklung </v>
      </c>
    </row>
    <row r="333" spans="1:26" s="7" customFormat="1" x14ac:dyDescent="0.2">
      <c r="A333" s="532"/>
      <c r="B333" s="534"/>
      <c r="C333" s="537" t="s">
        <v>787</v>
      </c>
      <c r="D333" s="269" t="s">
        <v>282</v>
      </c>
      <c r="E333" s="307" t="s">
        <v>162</v>
      </c>
      <c r="F333" s="272"/>
      <c r="G333" s="272"/>
      <c r="H333" s="272"/>
      <c r="I333" s="272"/>
      <c r="J333" s="272"/>
      <c r="K333" s="272"/>
      <c r="L333" s="272"/>
      <c r="M333" s="272"/>
      <c r="N333" s="272"/>
      <c r="O333" s="272"/>
      <c r="P333" s="272"/>
      <c r="Q333" s="272"/>
      <c r="R333" s="270" t="str">
        <f t="shared" si="6"/>
        <v/>
      </c>
      <c r="Z333" s="269" t="str">
        <f>C333</f>
        <v>Abschaltungen nach Vertragsauflösung</v>
      </c>
    </row>
    <row r="334" spans="1:26" s="7" customFormat="1" x14ac:dyDescent="0.2">
      <c r="A334" s="532"/>
      <c r="B334" s="534"/>
      <c r="C334" s="536"/>
      <c r="D334" s="269" t="s">
        <v>512</v>
      </c>
      <c r="E334" s="307" t="s">
        <v>162</v>
      </c>
      <c r="F334" s="272"/>
      <c r="G334" s="272"/>
      <c r="H334" s="272"/>
      <c r="I334" s="272"/>
      <c r="J334" s="272"/>
      <c r="K334" s="272"/>
      <c r="L334" s="272"/>
      <c r="M334" s="272"/>
      <c r="N334" s="272"/>
      <c r="O334" s="272"/>
      <c r="P334" s="272"/>
      <c r="Q334" s="272"/>
      <c r="R334" s="270" t="str">
        <f t="shared" si="6"/>
        <v/>
      </c>
      <c r="Z334" s="269" t="str">
        <f>C333</f>
        <v>Abschaltungen nach Vertragsauflösung</v>
      </c>
    </row>
    <row r="335" spans="1:26" s="7" customFormat="1" x14ac:dyDescent="0.2">
      <c r="A335" s="532"/>
      <c r="B335" s="534"/>
      <c r="C335" s="537" t="s">
        <v>788</v>
      </c>
      <c r="D335" s="269" t="s">
        <v>282</v>
      </c>
      <c r="E335" s="307" t="s">
        <v>162</v>
      </c>
      <c r="F335" s="272"/>
      <c r="G335" s="272"/>
      <c r="H335" s="272"/>
      <c r="I335" s="272"/>
      <c r="J335" s="272"/>
      <c r="K335" s="272"/>
      <c r="L335" s="272"/>
      <c r="M335" s="272"/>
      <c r="N335" s="272"/>
      <c r="O335" s="272"/>
      <c r="P335" s="272"/>
      <c r="Q335" s="272"/>
      <c r="R335" s="270" t="str">
        <f t="shared" si="6"/>
        <v/>
      </c>
      <c r="Z335" s="269" t="str">
        <f>C335</f>
        <v>Wiederaufnahmen der Belieferung nach Abschaltung</v>
      </c>
    </row>
    <row r="336" spans="1:26" s="7" customFormat="1" x14ac:dyDescent="0.2">
      <c r="A336" s="532"/>
      <c r="B336" s="534"/>
      <c r="C336" s="536"/>
      <c r="D336" s="269" t="s">
        <v>512</v>
      </c>
      <c r="E336" s="307" t="s">
        <v>162</v>
      </c>
      <c r="F336" s="272"/>
      <c r="G336" s="272"/>
      <c r="H336" s="272"/>
      <c r="I336" s="272"/>
      <c r="J336" s="272"/>
      <c r="K336" s="272"/>
      <c r="L336" s="272"/>
      <c r="M336" s="272"/>
      <c r="N336" s="272"/>
      <c r="O336" s="272"/>
      <c r="P336" s="272"/>
      <c r="Q336" s="272"/>
      <c r="R336" s="270" t="str">
        <f t="shared" si="6"/>
        <v/>
      </c>
      <c r="Z336" s="269" t="str">
        <f>C335</f>
        <v>Wiederaufnahmen der Belieferung nach Abschaltung</v>
      </c>
    </row>
    <row r="337" spans="1:26" s="7" customFormat="1" x14ac:dyDescent="0.2">
      <c r="A337" s="532"/>
      <c r="B337" s="534"/>
      <c r="C337" s="537" t="s">
        <v>789</v>
      </c>
      <c r="D337" s="269" t="s">
        <v>282</v>
      </c>
      <c r="E337" s="307" t="s">
        <v>162</v>
      </c>
      <c r="F337" s="272"/>
      <c r="G337" s="273"/>
      <c r="H337" s="273"/>
      <c r="I337" s="273"/>
      <c r="J337" s="273"/>
      <c r="K337" s="273"/>
      <c r="L337" s="273"/>
      <c r="M337" s="273"/>
      <c r="N337" s="273"/>
      <c r="O337" s="273"/>
      <c r="P337" s="273"/>
      <c r="Q337" s="273"/>
      <c r="R337" s="268"/>
      <c r="Z337" s="269" t="str">
        <f>C337</f>
        <v>Kunden unter Berufung auf Grundversorgung  zum Monatzsletzten</v>
      </c>
    </row>
    <row r="338" spans="1:26" s="7" customFormat="1" x14ac:dyDescent="0.2">
      <c r="A338" s="532"/>
      <c r="B338" s="534"/>
      <c r="C338" s="536"/>
      <c r="D338" s="269" t="s">
        <v>512</v>
      </c>
      <c r="E338" s="307" t="s">
        <v>162</v>
      </c>
      <c r="F338" s="272"/>
      <c r="G338" s="304"/>
      <c r="H338" s="304"/>
      <c r="I338" s="304"/>
      <c r="J338" s="304"/>
      <c r="K338" s="304"/>
      <c r="L338" s="304"/>
      <c r="M338" s="304"/>
      <c r="N338" s="304"/>
      <c r="O338" s="304"/>
      <c r="P338" s="304"/>
      <c r="Q338" s="304"/>
      <c r="R338" s="305"/>
      <c r="Z338" s="269" t="str">
        <f>C337</f>
        <v>Kunden unter Berufung auf Grundversorgung  zum Monatzsletzten</v>
      </c>
    </row>
    <row r="339" spans="1:26" s="7" customFormat="1" x14ac:dyDescent="0.2">
      <c r="A339" s="532"/>
      <c r="B339" s="534"/>
      <c r="C339" s="538" t="s">
        <v>934</v>
      </c>
      <c r="D339" s="234" t="s">
        <v>282</v>
      </c>
      <c r="E339" s="298" t="s">
        <v>162</v>
      </c>
      <c r="F339" s="303"/>
      <c r="G339" s="304"/>
      <c r="H339" s="304"/>
      <c r="I339" s="304"/>
      <c r="J339" s="304"/>
      <c r="K339" s="304"/>
      <c r="L339" s="304"/>
      <c r="M339" s="304"/>
      <c r="N339" s="304"/>
      <c r="O339" s="304"/>
      <c r="P339" s="304"/>
      <c r="Q339" s="304"/>
      <c r="R339" s="305"/>
      <c r="Z339" s="234" t="str">
        <f>C339</f>
        <v>Messgeräte mit aktiver Prepaymentzählung zum Monatsletzten</v>
      </c>
    </row>
    <row r="340" spans="1:26" s="7" customFormat="1" x14ac:dyDescent="0.2">
      <c r="A340" s="532"/>
      <c r="B340" s="534"/>
      <c r="C340" s="539"/>
      <c r="D340" s="191" t="s">
        <v>512</v>
      </c>
      <c r="E340" s="308" t="s">
        <v>162</v>
      </c>
      <c r="F340" s="274"/>
      <c r="G340" s="274"/>
      <c r="H340" s="274"/>
      <c r="I340" s="274"/>
      <c r="J340" s="274"/>
      <c r="K340" s="274"/>
      <c r="L340" s="274"/>
      <c r="M340" s="274"/>
      <c r="N340" s="274"/>
      <c r="O340" s="274"/>
      <c r="P340" s="274"/>
      <c r="Q340" s="274"/>
      <c r="R340" s="229"/>
      <c r="Z340" s="191" t="str">
        <f>C339</f>
        <v>Messgeräte mit aktiver Prepaymentzählung zum Monatsletzten</v>
      </c>
    </row>
    <row r="341" spans="1:26" s="7" customFormat="1" x14ac:dyDescent="0.2">
      <c r="A341" s="531"/>
      <c r="B341" s="533" t="str">
        <f>IF(A341&lt;&gt;"",IFERROR(VLOOKUP(A341,L!$J$11:$K$260,2,FALSE),"Eingabeart wurde geändert"),"")</f>
        <v/>
      </c>
      <c r="C341" s="535" t="s">
        <v>925</v>
      </c>
      <c r="D341" s="189" t="s">
        <v>282</v>
      </c>
      <c r="E341" s="306" t="s">
        <v>162</v>
      </c>
      <c r="F341" s="271"/>
      <c r="G341" s="271"/>
      <c r="H341" s="271"/>
      <c r="I341" s="271"/>
      <c r="J341" s="271"/>
      <c r="K341" s="271"/>
      <c r="L341" s="271"/>
      <c r="M341" s="271"/>
      <c r="N341" s="271"/>
      <c r="O341" s="271"/>
      <c r="P341" s="271"/>
      <c r="Q341" s="271"/>
      <c r="R341" s="228" t="str">
        <f t="shared" ref="R341:R404" si="7">IF(SUM(F341:Q341)&gt;0,SUM(F341:Q341),"")</f>
        <v/>
      </c>
      <c r="Z341" s="189" t="str">
        <f>C341</f>
        <v>letzte Mahnungen mit eingeschriebenem Brief</v>
      </c>
    </row>
    <row r="342" spans="1:26" s="7" customFormat="1" x14ac:dyDescent="0.2">
      <c r="A342" s="532"/>
      <c r="B342" s="534"/>
      <c r="C342" s="536"/>
      <c r="D342" s="269" t="s">
        <v>512</v>
      </c>
      <c r="E342" s="307" t="s">
        <v>162</v>
      </c>
      <c r="F342" s="272"/>
      <c r="G342" s="272"/>
      <c r="H342" s="272"/>
      <c r="I342" s="272"/>
      <c r="J342" s="272"/>
      <c r="K342" s="272"/>
      <c r="L342" s="272"/>
      <c r="M342" s="272"/>
      <c r="N342" s="272"/>
      <c r="O342" s="272"/>
      <c r="P342" s="272"/>
      <c r="Q342" s="272"/>
      <c r="R342" s="270" t="str">
        <f t="shared" si="7"/>
        <v/>
      </c>
      <c r="Z342" s="269" t="str">
        <f>C341</f>
        <v>letzte Mahnungen mit eingeschriebenem Brief</v>
      </c>
    </row>
    <row r="343" spans="1:26" s="7" customFormat="1" x14ac:dyDescent="0.2">
      <c r="A343" s="532"/>
      <c r="B343" s="534"/>
      <c r="C343" s="537" t="s">
        <v>786</v>
      </c>
      <c r="D343" s="269" t="s">
        <v>282</v>
      </c>
      <c r="E343" s="307" t="s">
        <v>162</v>
      </c>
      <c r="F343" s="272"/>
      <c r="G343" s="272"/>
      <c r="H343" s="272"/>
      <c r="I343" s="272"/>
      <c r="J343" s="272"/>
      <c r="K343" s="272"/>
      <c r="L343" s="272"/>
      <c r="M343" s="272"/>
      <c r="N343" s="272"/>
      <c r="O343" s="272"/>
      <c r="P343" s="272"/>
      <c r="Q343" s="272"/>
      <c r="R343" s="270" t="str">
        <f t="shared" si="7"/>
        <v/>
      </c>
      <c r="Z343" s="269" t="str">
        <f>C343</f>
        <v xml:space="preserve">Abschaltungen nach Aussetzung der Vertragsabwicklung </v>
      </c>
    </row>
    <row r="344" spans="1:26" s="7" customFormat="1" x14ac:dyDescent="0.2">
      <c r="A344" s="532"/>
      <c r="B344" s="534"/>
      <c r="C344" s="536"/>
      <c r="D344" s="269" t="s">
        <v>512</v>
      </c>
      <c r="E344" s="307" t="s">
        <v>162</v>
      </c>
      <c r="F344" s="272"/>
      <c r="G344" s="272"/>
      <c r="H344" s="272"/>
      <c r="I344" s="272"/>
      <c r="J344" s="272"/>
      <c r="K344" s="272"/>
      <c r="L344" s="272"/>
      <c r="M344" s="272"/>
      <c r="N344" s="272"/>
      <c r="O344" s="272"/>
      <c r="P344" s="272"/>
      <c r="Q344" s="272"/>
      <c r="R344" s="270" t="str">
        <f t="shared" si="7"/>
        <v/>
      </c>
      <c r="Z344" s="269" t="str">
        <f>C343</f>
        <v xml:space="preserve">Abschaltungen nach Aussetzung der Vertragsabwicklung </v>
      </c>
    </row>
    <row r="345" spans="1:26" s="7" customFormat="1" x14ac:dyDescent="0.2">
      <c r="A345" s="532"/>
      <c r="B345" s="534"/>
      <c r="C345" s="537" t="s">
        <v>787</v>
      </c>
      <c r="D345" s="269" t="s">
        <v>282</v>
      </c>
      <c r="E345" s="307" t="s">
        <v>162</v>
      </c>
      <c r="F345" s="272"/>
      <c r="G345" s="272"/>
      <c r="H345" s="272"/>
      <c r="I345" s="272"/>
      <c r="J345" s="272"/>
      <c r="K345" s="272"/>
      <c r="L345" s="272"/>
      <c r="M345" s="272"/>
      <c r="N345" s="272"/>
      <c r="O345" s="272"/>
      <c r="P345" s="272"/>
      <c r="Q345" s="272"/>
      <c r="R345" s="270" t="str">
        <f t="shared" si="7"/>
        <v/>
      </c>
      <c r="Z345" s="269" t="str">
        <f>C345</f>
        <v>Abschaltungen nach Vertragsauflösung</v>
      </c>
    </row>
    <row r="346" spans="1:26" s="7" customFormat="1" x14ac:dyDescent="0.2">
      <c r="A346" s="532"/>
      <c r="B346" s="534"/>
      <c r="C346" s="536"/>
      <c r="D346" s="269" t="s">
        <v>512</v>
      </c>
      <c r="E346" s="307" t="s">
        <v>162</v>
      </c>
      <c r="F346" s="272"/>
      <c r="G346" s="272"/>
      <c r="H346" s="272"/>
      <c r="I346" s="272"/>
      <c r="J346" s="272"/>
      <c r="K346" s="272"/>
      <c r="L346" s="272"/>
      <c r="M346" s="272"/>
      <c r="N346" s="272"/>
      <c r="O346" s="272"/>
      <c r="P346" s="272"/>
      <c r="Q346" s="272"/>
      <c r="R346" s="270" t="str">
        <f t="shared" si="7"/>
        <v/>
      </c>
      <c r="Z346" s="269" t="str">
        <f>C345</f>
        <v>Abschaltungen nach Vertragsauflösung</v>
      </c>
    </row>
    <row r="347" spans="1:26" s="7" customFormat="1" x14ac:dyDescent="0.2">
      <c r="A347" s="532"/>
      <c r="B347" s="534"/>
      <c r="C347" s="537" t="s">
        <v>788</v>
      </c>
      <c r="D347" s="269" t="s">
        <v>282</v>
      </c>
      <c r="E347" s="307" t="s">
        <v>162</v>
      </c>
      <c r="F347" s="272"/>
      <c r="G347" s="272"/>
      <c r="H347" s="272"/>
      <c r="I347" s="272"/>
      <c r="J347" s="272"/>
      <c r="K347" s="272"/>
      <c r="L347" s="272"/>
      <c r="M347" s="272"/>
      <c r="N347" s="272"/>
      <c r="O347" s="272"/>
      <c r="P347" s="272"/>
      <c r="Q347" s="272"/>
      <c r="R347" s="270" t="str">
        <f t="shared" si="7"/>
        <v/>
      </c>
      <c r="Z347" s="269" t="str">
        <f>C347</f>
        <v>Wiederaufnahmen der Belieferung nach Abschaltung</v>
      </c>
    </row>
    <row r="348" spans="1:26" s="7" customFormat="1" x14ac:dyDescent="0.2">
      <c r="A348" s="532"/>
      <c r="B348" s="534"/>
      <c r="C348" s="536"/>
      <c r="D348" s="269" t="s">
        <v>512</v>
      </c>
      <c r="E348" s="307" t="s">
        <v>162</v>
      </c>
      <c r="F348" s="272"/>
      <c r="G348" s="272"/>
      <c r="H348" s="272"/>
      <c r="I348" s="272"/>
      <c r="J348" s="272"/>
      <c r="K348" s="272"/>
      <c r="L348" s="272"/>
      <c r="M348" s="272"/>
      <c r="N348" s="272"/>
      <c r="O348" s="272"/>
      <c r="P348" s="272"/>
      <c r="Q348" s="272"/>
      <c r="R348" s="270" t="str">
        <f t="shared" si="7"/>
        <v/>
      </c>
      <c r="Z348" s="269" t="str">
        <f>C347</f>
        <v>Wiederaufnahmen der Belieferung nach Abschaltung</v>
      </c>
    </row>
    <row r="349" spans="1:26" s="7" customFormat="1" x14ac:dyDescent="0.2">
      <c r="A349" s="532"/>
      <c r="B349" s="534"/>
      <c r="C349" s="537" t="s">
        <v>789</v>
      </c>
      <c r="D349" s="269" t="s">
        <v>282</v>
      </c>
      <c r="E349" s="307" t="s">
        <v>162</v>
      </c>
      <c r="F349" s="272"/>
      <c r="G349" s="273"/>
      <c r="H349" s="273"/>
      <c r="I349" s="273"/>
      <c r="J349" s="273"/>
      <c r="K349" s="273"/>
      <c r="L349" s="273"/>
      <c r="M349" s="273"/>
      <c r="N349" s="273"/>
      <c r="O349" s="273"/>
      <c r="P349" s="273"/>
      <c r="Q349" s="273"/>
      <c r="R349" s="268"/>
      <c r="Z349" s="269" t="str">
        <f>C349</f>
        <v>Kunden unter Berufung auf Grundversorgung  zum Monatzsletzten</v>
      </c>
    </row>
    <row r="350" spans="1:26" s="7" customFormat="1" x14ac:dyDescent="0.2">
      <c r="A350" s="532"/>
      <c r="B350" s="534"/>
      <c r="C350" s="536"/>
      <c r="D350" s="269" t="s">
        <v>512</v>
      </c>
      <c r="E350" s="307" t="s">
        <v>162</v>
      </c>
      <c r="F350" s="272"/>
      <c r="G350" s="304"/>
      <c r="H350" s="304"/>
      <c r="I350" s="304"/>
      <c r="J350" s="304"/>
      <c r="K350" s="304"/>
      <c r="L350" s="304"/>
      <c r="M350" s="304"/>
      <c r="N350" s="304"/>
      <c r="O350" s="304"/>
      <c r="P350" s="304"/>
      <c r="Q350" s="304"/>
      <c r="R350" s="305"/>
      <c r="Z350" s="269" t="str">
        <f>C349</f>
        <v>Kunden unter Berufung auf Grundversorgung  zum Monatzsletzten</v>
      </c>
    </row>
    <row r="351" spans="1:26" s="7" customFormat="1" x14ac:dyDescent="0.2">
      <c r="A351" s="532"/>
      <c r="B351" s="534"/>
      <c r="C351" s="538" t="s">
        <v>934</v>
      </c>
      <c r="D351" s="234" t="s">
        <v>282</v>
      </c>
      <c r="E351" s="298" t="s">
        <v>162</v>
      </c>
      <c r="F351" s="303"/>
      <c r="G351" s="304"/>
      <c r="H351" s="304"/>
      <c r="I351" s="304"/>
      <c r="J351" s="304"/>
      <c r="K351" s="304"/>
      <c r="L351" s="304"/>
      <c r="M351" s="304"/>
      <c r="N351" s="304"/>
      <c r="O351" s="304"/>
      <c r="P351" s="304"/>
      <c r="Q351" s="304"/>
      <c r="R351" s="305"/>
      <c r="Z351" s="234" t="str">
        <f>C351</f>
        <v>Messgeräte mit aktiver Prepaymentzählung zum Monatsletzten</v>
      </c>
    </row>
    <row r="352" spans="1:26" s="7" customFormat="1" x14ac:dyDescent="0.2">
      <c r="A352" s="532"/>
      <c r="B352" s="534"/>
      <c r="C352" s="539"/>
      <c r="D352" s="191" t="s">
        <v>512</v>
      </c>
      <c r="E352" s="308" t="s">
        <v>162</v>
      </c>
      <c r="F352" s="274"/>
      <c r="G352" s="274"/>
      <c r="H352" s="274"/>
      <c r="I352" s="274"/>
      <c r="J352" s="274"/>
      <c r="K352" s="274"/>
      <c r="L352" s="274"/>
      <c r="M352" s="274"/>
      <c r="N352" s="274"/>
      <c r="O352" s="274"/>
      <c r="P352" s="274"/>
      <c r="Q352" s="274"/>
      <c r="R352" s="229"/>
      <c r="Z352" s="191" t="str">
        <f>C351</f>
        <v>Messgeräte mit aktiver Prepaymentzählung zum Monatsletzten</v>
      </c>
    </row>
    <row r="353" spans="1:26" s="7" customFormat="1" x14ac:dyDescent="0.2">
      <c r="A353" s="531"/>
      <c r="B353" s="533" t="str">
        <f>IF(A353&lt;&gt;"",IFERROR(VLOOKUP(A353,L!$J$11:$K$260,2,FALSE),"Eingabeart wurde geändert"),"")</f>
        <v/>
      </c>
      <c r="C353" s="535" t="s">
        <v>925</v>
      </c>
      <c r="D353" s="189" t="s">
        <v>282</v>
      </c>
      <c r="E353" s="306" t="s">
        <v>162</v>
      </c>
      <c r="F353" s="271"/>
      <c r="G353" s="271"/>
      <c r="H353" s="271"/>
      <c r="I353" s="271"/>
      <c r="J353" s="271"/>
      <c r="K353" s="271"/>
      <c r="L353" s="271"/>
      <c r="M353" s="271"/>
      <c r="N353" s="271"/>
      <c r="O353" s="271"/>
      <c r="P353" s="271"/>
      <c r="Q353" s="271"/>
      <c r="R353" s="228" t="str">
        <f t="shared" si="7"/>
        <v/>
      </c>
      <c r="Z353" s="189" t="str">
        <f>C353</f>
        <v>letzte Mahnungen mit eingeschriebenem Brief</v>
      </c>
    </row>
    <row r="354" spans="1:26" s="7" customFormat="1" x14ac:dyDescent="0.2">
      <c r="A354" s="532"/>
      <c r="B354" s="534"/>
      <c r="C354" s="536"/>
      <c r="D354" s="269" t="s">
        <v>512</v>
      </c>
      <c r="E354" s="307" t="s">
        <v>162</v>
      </c>
      <c r="F354" s="272"/>
      <c r="G354" s="272"/>
      <c r="H354" s="272"/>
      <c r="I354" s="272"/>
      <c r="J354" s="272"/>
      <c r="K354" s="272"/>
      <c r="L354" s="272"/>
      <c r="M354" s="272"/>
      <c r="N354" s="272"/>
      <c r="O354" s="272"/>
      <c r="P354" s="272"/>
      <c r="Q354" s="272"/>
      <c r="R354" s="270" t="str">
        <f t="shared" si="7"/>
        <v/>
      </c>
      <c r="Z354" s="269" t="str">
        <f>C353</f>
        <v>letzte Mahnungen mit eingeschriebenem Brief</v>
      </c>
    </row>
    <row r="355" spans="1:26" s="7" customFormat="1" x14ac:dyDescent="0.2">
      <c r="A355" s="532"/>
      <c r="B355" s="534"/>
      <c r="C355" s="537" t="s">
        <v>786</v>
      </c>
      <c r="D355" s="269" t="s">
        <v>282</v>
      </c>
      <c r="E355" s="307" t="s">
        <v>162</v>
      </c>
      <c r="F355" s="272"/>
      <c r="G355" s="272"/>
      <c r="H355" s="272"/>
      <c r="I355" s="272"/>
      <c r="J355" s="272"/>
      <c r="K355" s="272"/>
      <c r="L355" s="272"/>
      <c r="M355" s="272"/>
      <c r="N355" s="272"/>
      <c r="O355" s="272"/>
      <c r="P355" s="272"/>
      <c r="Q355" s="272"/>
      <c r="R355" s="270" t="str">
        <f t="shared" si="7"/>
        <v/>
      </c>
      <c r="Z355" s="269" t="str">
        <f>C355</f>
        <v xml:space="preserve">Abschaltungen nach Aussetzung der Vertragsabwicklung </v>
      </c>
    </row>
    <row r="356" spans="1:26" s="7" customFormat="1" x14ac:dyDescent="0.2">
      <c r="A356" s="532"/>
      <c r="B356" s="534"/>
      <c r="C356" s="536"/>
      <c r="D356" s="269" t="s">
        <v>512</v>
      </c>
      <c r="E356" s="307" t="s">
        <v>162</v>
      </c>
      <c r="F356" s="272"/>
      <c r="G356" s="272"/>
      <c r="H356" s="272"/>
      <c r="I356" s="272"/>
      <c r="J356" s="272"/>
      <c r="K356" s="272"/>
      <c r="L356" s="272"/>
      <c r="M356" s="272"/>
      <c r="N356" s="272"/>
      <c r="O356" s="272"/>
      <c r="P356" s="272"/>
      <c r="Q356" s="272"/>
      <c r="R356" s="270" t="str">
        <f t="shared" si="7"/>
        <v/>
      </c>
      <c r="Z356" s="269" t="str">
        <f>C355</f>
        <v xml:space="preserve">Abschaltungen nach Aussetzung der Vertragsabwicklung </v>
      </c>
    </row>
    <row r="357" spans="1:26" s="7" customFormat="1" x14ac:dyDescent="0.2">
      <c r="A357" s="532"/>
      <c r="B357" s="534"/>
      <c r="C357" s="537" t="s">
        <v>787</v>
      </c>
      <c r="D357" s="269" t="s">
        <v>282</v>
      </c>
      <c r="E357" s="307" t="s">
        <v>162</v>
      </c>
      <c r="F357" s="272"/>
      <c r="G357" s="272"/>
      <c r="H357" s="272"/>
      <c r="I357" s="272"/>
      <c r="J357" s="272"/>
      <c r="K357" s="272"/>
      <c r="L357" s="272"/>
      <c r="M357" s="272"/>
      <c r="N357" s="272"/>
      <c r="O357" s="272"/>
      <c r="P357" s="272"/>
      <c r="Q357" s="272"/>
      <c r="R357" s="270" t="str">
        <f t="shared" si="7"/>
        <v/>
      </c>
      <c r="Z357" s="269" t="str">
        <f>C357</f>
        <v>Abschaltungen nach Vertragsauflösung</v>
      </c>
    </row>
    <row r="358" spans="1:26" s="7" customFormat="1" x14ac:dyDescent="0.2">
      <c r="A358" s="532"/>
      <c r="B358" s="534"/>
      <c r="C358" s="536"/>
      <c r="D358" s="269" t="s">
        <v>512</v>
      </c>
      <c r="E358" s="307" t="s">
        <v>162</v>
      </c>
      <c r="F358" s="272"/>
      <c r="G358" s="272"/>
      <c r="H358" s="272"/>
      <c r="I358" s="272"/>
      <c r="J358" s="272"/>
      <c r="K358" s="272"/>
      <c r="L358" s="272"/>
      <c r="M358" s="272"/>
      <c r="N358" s="272"/>
      <c r="O358" s="272"/>
      <c r="P358" s="272"/>
      <c r="Q358" s="272"/>
      <c r="R358" s="270" t="str">
        <f t="shared" si="7"/>
        <v/>
      </c>
      <c r="Z358" s="269" t="str">
        <f>C357</f>
        <v>Abschaltungen nach Vertragsauflösung</v>
      </c>
    </row>
    <row r="359" spans="1:26" s="7" customFormat="1" x14ac:dyDescent="0.2">
      <c r="A359" s="532"/>
      <c r="B359" s="534"/>
      <c r="C359" s="537" t="s">
        <v>788</v>
      </c>
      <c r="D359" s="269" t="s">
        <v>282</v>
      </c>
      <c r="E359" s="307" t="s">
        <v>162</v>
      </c>
      <c r="F359" s="272"/>
      <c r="G359" s="272"/>
      <c r="H359" s="272"/>
      <c r="I359" s="272"/>
      <c r="J359" s="272"/>
      <c r="K359" s="272"/>
      <c r="L359" s="272"/>
      <c r="M359" s="272"/>
      <c r="N359" s="272"/>
      <c r="O359" s="272"/>
      <c r="P359" s="272"/>
      <c r="Q359" s="272"/>
      <c r="R359" s="270" t="str">
        <f t="shared" si="7"/>
        <v/>
      </c>
      <c r="Z359" s="269" t="str">
        <f>C359</f>
        <v>Wiederaufnahmen der Belieferung nach Abschaltung</v>
      </c>
    </row>
    <row r="360" spans="1:26" s="7" customFormat="1" x14ac:dyDescent="0.2">
      <c r="A360" s="532"/>
      <c r="B360" s="534"/>
      <c r="C360" s="536"/>
      <c r="D360" s="269" t="s">
        <v>512</v>
      </c>
      <c r="E360" s="307" t="s">
        <v>162</v>
      </c>
      <c r="F360" s="272"/>
      <c r="G360" s="272"/>
      <c r="H360" s="272"/>
      <c r="I360" s="272"/>
      <c r="J360" s="272"/>
      <c r="K360" s="272"/>
      <c r="L360" s="272"/>
      <c r="M360" s="272"/>
      <c r="N360" s="272"/>
      <c r="O360" s="272"/>
      <c r="P360" s="272"/>
      <c r="Q360" s="272"/>
      <c r="R360" s="270" t="str">
        <f t="shared" si="7"/>
        <v/>
      </c>
      <c r="Z360" s="269" t="str">
        <f>C359</f>
        <v>Wiederaufnahmen der Belieferung nach Abschaltung</v>
      </c>
    </row>
    <row r="361" spans="1:26" s="7" customFormat="1" x14ac:dyDescent="0.2">
      <c r="A361" s="532"/>
      <c r="B361" s="534"/>
      <c r="C361" s="537" t="s">
        <v>789</v>
      </c>
      <c r="D361" s="269" t="s">
        <v>282</v>
      </c>
      <c r="E361" s="307" t="s">
        <v>162</v>
      </c>
      <c r="F361" s="272"/>
      <c r="G361" s="273"/>
      <c r="H361" s="273"/>
      <c r="I361" s="273"/>
      <c r="J361" s="273"/>
      <c r="K361" s="273"/>
      <c r="L361" s="273"/>
      <c r="M361" s="273"/>
      <c r="N361" s="273"/>
      <c r="O361" s="273"/>
      <c r="P361" s="273"/>
      <c r="Q361" s="273"/>
      <c r="R361" s="268"/>
      <c r="Z361" s="269" t="str">
        <f>C361</f>
        <v>Kunden unter Berufung auf Grundversorgung  zum Monatzsletzten</v>
      </c>
    </row>
    <row r="362" spans="1:26" s="7" customFormat="1" x14ac:dyDescent="0.2">
      <c r="A362" s="532"/>
      <c r="B362" s="534"/>
      <c r="C362" s="536"/>
      <c r="D362" s="269" t="s">
        <v>512</v>
      </c>
      <c r="E362" s="307" t="s">
        <v>162</v>
      </c>
      <c r="F362" s="272"/>
      <c r="G362" s="304"/>
      <c r="H362" s="304"/>
      <c r="I362" s="304"/>
      <c r="J362" s="304"/>
      <c r="K362" s="304"/>
      <c r="L362" s="304"/>
      <c r="M362" s="304"/>
      <c r="N362" s="304"/>
      <c r="O362" s="304"/>
      <c r="P362" s="304"/>
      <c r="Q362" s="304"/>
      <c r="R362" s="305"/>
      <c r="Z362" s="269" t="str">
        <f>C361</f>
        <v>Kunden unter Berufung auf Grundversorgung  zum Monatzsletzten</v>
      </c>
    </row>
    <row r="363" spans="1:26" s="7" customFormat="1" x14ac:dyDescent="0.2">
      <c r="A363" s="532"/>
      <c r="B363" s="534"/>
      <c r="C363" s="538" t="s">
        <v>934</v>
      </c>
      <c r="D363" s="234" t="s">
        <v>282</v>
      </c>
      <c r="E363" s="298" t="s">
        <v>162</v>
      </c>
      <c r="F363" s="303"/>
      <c r="G363" s="304"/>
      <c r="H363" s="304"/>
      <c r="I363" s="304"/>
      <c r="J363" s="304"/>
      <c r="K363" s="304"/>
      <c r="L363" s="304"/>
      <c r="M363" s="304"/>
      <c r="N363" s="304"/>
      <c r="O363" s="304"/>
      <c r="P363" s="304"/>
      <c r="Q363" s="304"/>
      <c r="R363" s="305"/>
      <c r="Z363" s="234" t="str">
        <f>C363</f>
        <v>Messgeräte mit aktiver Prepaymentzählung zum Monatsletzten</v>
      </c>
    </row>
    <row r="364" spans="1:26" s="7" customFormat="1" x14ac:dyDescent="0.2">
      <c r="A364" s="532"/>
      <c r="B364" s="534"/>
      <c r="C364" s="539"/>
      <c r="D364" s="191" t="s">
        <v>512</v>
      </c>
      <c r="E364" s="308" t="s">
        <v>162</v>
      </c>
      <c r="F364" s="274"/>
      <c r="G364" s="274"/>
      <c r="H364" s="274"/>
      <c r="I364" s="274"/>
      <c r="J364" s="274"/>
      <c r="K364" s="274"/>
      <c r="L364" s="274"/>
      <c r="M364" s="274"/>
      <c r="N364" s="274"/>
      <c r="O364" s="274"/>
      <c r="P364" s="274"/>
      <c r="Q364" s="274"/>
      <c r="R364" s="229"/>
      <c r="Z364" s="191" t="str">
        <f>C363</f>
        <v>Messgeräte mit aktiver Prepaymentzählung zum Monatsletzten</v>
      </c>
    </row>
    <row r="365" spans="1:26" s="7" customFormat="1" x14ac:dyDescent="0.2">
      <c r="A365" s="531"/>
      <c r="B365" s="533" t="str">
        <f>IF(A365&lt;&gt;"",IFERROR(VLOOKUP(A365,L!$J$11:$K$260,2,FALSE),"Eingabeart wurde geändert"),"")</f>
        <v/>
      </c>
      <c r="C365" s="535" t="s">
        <v>925</v>
      </c>
      <c r="D365" s="189" t="s">
        <v>282</v>
      </c>
      <c r="E365" s="306" t="s">
        <v>162</v>
      </c>
      <c r="F365" s="271"/>
      <c r="G365" s="271"/>
      <c r="H365" s="271"/>
      <c r="I365" s="271"/>
      <c r="J365" s="271"/>
      <c r="K365" s="271"/>
      <c r="L365" s="271"/>
      <c r="M365" s="271"/>
      <c r="N365" s="271"/>
      <c r="O365" s="271"/>
      <c r="P365" s="271"/>
      <c r="Q365" s="271"/>
      <c r="R365" s="228" t="str">
        <f t="shared" si="7"/>
        <v/>
      </c>
      <c r="Z365" s="189" t="str">
        <f>C365</f>
        <v>letzte Mahnungen mit eingeschriebenem Brief</v>
      </c>
    </row>
    <row r="366" spans="1:26" s="7" customFormat="1" x14ac:dyDescent="0.2">
      <c r="A366" s="532"/>
      <c r="B366" s="534"/>
      <c r="C366" s="536"/>
      <c r="D366" s="269" t="s">
        <v>512</v>
      </c>
      <c r="E366" s="307" t="s">
        <v>162</v>
      </c>
      <c r="F366" s="272"/>
      <c r="G366" s="272"/>
      <c r="H366" s="272"/>
      <c r="I366" s="272"/>
      <c r="J366" s="272"/>
      <c r="K366" s="272"/>
      <c r="L366" s="272"/>
      <c r="M366" s="272"/>
      <c r="N366" s="272"/>
      <c r="O366" s="272"/>
      <c r="P366" s="272"/>
      <c r="Q366" s="272"/>
      <c r="R366" s="270" t="str">
        <f t="shared" si="7"/>
        <v/>
      </c>
      <c r="Z366" s="269" t="str">
        <f>C365</f>
        <v>letzte Mahnungen mit eingeschriebenem Brief</v>
      </c>
    </row>
    <row r="367" spans="1:26" s="7" customFormat="1" x14ac:dyDescent="0.2">
      <c r="A367" s="532"/>
      <c r="B367" s="534"/>
      <c r="C367" s="537" t="s">
        <v>786</v>
      </c>
      <c r="D367" s="269" t="s">
        <v>282</v>
      </c>
      <c r="E367" s="307" t="s">
        <v>162</v>
      </c>
      <c r="F367" s="272"/>
      <c r="G367" s="272"/>
      <c r="H367" s="272"/>
      <c r="I367" s="272"/>
      <c r="J367" s="272"/>
      <c r="K367" s="272"/>
      <c r="L367" s="272"/>
      <c r="M367" s="272"/>
      <c r="N367" s="272"/>
      <c r="O367" s="272"/>
      <c r="P367" s="272"/>
      <c r="Q367" s="272"/>
      <c r="R367" s="270" t="str">
        <f t="shared" si="7"/>
        <v/>
      </c>
      <c r="Z367" s="269" t="str">
        <f>C367</f>
        <v xml:space="preserve">Abschaltungen nach Aussetzung der Vertragsabwicklung </v>
      </c>
    </row>
    <row r="368" spans="1:26" s="7" customFormat="1" x14ac:dyDescent="0.2">
      <c r="A368" s="532"/>
      <c r="B368" s="534"/>
      <c r="C368" s="536"/>
      <c r="D368" s="269" t="s">
        <v>512</v>
      </c>
      <c r="E368" s="307" t="s">
        <v>162</v>
      </c>
      <c r="F368" s="272"/>
      <c r="G368" s="272"/>
      <c r="H368" s="272"/>
      <c r="I368" s="272"/>
      <c r="J368" s="272"/>
      <c r="K368" s="272"/>
      <c r="L368" s="272"/>
      <c r="M368" s="272"/>
      <c r="N368" s="272"/>
      <c r="O368" s="272"/>
      <c r="P368" s="272"/>
      <c r="Q368" s="272"/>
      <c r="R368" s="270" t="str">
        <f t="shared" si="7"/>
        <v/>
      </c>
      <c r="Z368" s="269" t="str">
        <f>C367</f>
        <v xml:space="preserve">Abschaltungen nach Aussetzung der Vertragsabwicklung </v>
      </c>
    </row>
    <row r="369" spans="1:26" s="7" customFormat="1" x14ac:dyDescent="0.2">
      <c r="A369" s="532"/>
      <c r="B369" s="534"/>
      <c r="C369" s="537" t="s">
        <v>787</v>
      </c>
      <c r="D369" s="269" t="s">
        <v>282</v>
      </c>
      <c r="E369" s="307" t="s">
        <v>162</v>
      </c>
      <c r="F369" s="272"/>
      <c r="G369" s="272"/>
      <c r="H369" s="272"/>
      <c r="I369" s="272"/>
      <c r="J369" s="272"/>
      <c r="K369" s="272"/>
      <c r="L369" s="272"/>
      <c r="M369" s="272"/>
      <c r="N369" s="272"/>
      <c r="O369" s="272"/>
      <c r="P369" s="272"/>
      <c r="Q369" s="272"/>
      <c r="R369" s="270" t="str">
        <f t="shared" si="7"/>
        <v/>
      </c>
      <c r="Z369" s="269" t="str">
        <f>C369</f>
        <v>Abschaltungen nach Vertragsauflösung</v>
      </c>
    </row>
    <row r="370" spans="1:26" s="7" customFormat="1" x14ac:dyDescent="0.2">
      <c r="A370" s="532"/>
      <c r="B370" s="534"/>
      <c r="C370" s="536"/>
      <c r="D370" s="269" t="s">
        <v>512</v>
      </c>
      <c r="E370" s="307" t="s">
        <v>162</v>
      </c>
      <c r="F370" s="272"/>
      <c r="G370" s="272"/>
      <c r="H370" s="272"/>
      <c r="I370" s="272"/>
      <c r="J370" s="272"/>
      <c r="K370" s="272"/>
      <c r="L370" s="272"/>
      <c r="M370" s="272"/>
      <c r="N370" s="272"/>
      <c r="O370" s="272"/>
      <c r="P370" s="272"/>
      <c r="Q370" s="272"/>
      <c r="R370" s="270" t="str">
        <f t="shared" si="7"/>
        <v/>
      </c>
      <c r="Z370" s="269" t="str">
        <f>C369</f>
        <v>Abschaltungen nach Vertragsauflösung</v>
      </c>
    </row>
    <row r="371" spans="1:26" s="7" customFormat="1" x14ac:dyDescent="0.2">
      <c r="A371" s="532"/>
      <c r="B371" s="534"/>
      <c r="C371" s="537" t="s">
        <v>788</v>
      </c>
      <c r="D371" s="269" t="s">
        <v>282</v>
      </c>
      <c r="E371" s="307" t="s">
        <v>162</v>
      </c>
      <c r="F371" s="272"/>
      <c r="G371" s="272"/>
      <c r="H371" s="272"/>
      <c r="I371" s="272"/>
      <c r="J371" s="272"/>
      <c r="K371" s="272"/>
      <c r="L371" s="272"/>
      <c r="M371" s="272"/>
      <c r="N371" s="272"/>
      <c r="O371" s="272"/>
      <c r="P371" s="272"/>
      <c r="Q371" s="272"/>
      <c r="R371" s="270" t="str">
        <f t="shared" si="7"/>
        <v/>
      </c>
      <c r="Z371" s="269" t="str">
        <f>C371</f>
        <v>Wiederaufnahmen der Belieferung nach Abschaltung</v>
      </c>
    </row>
    <row r="372" spans="1:26" s="7" customFormat="1" x14ac:dyDescent="0.2">
      <c r="A372" s="532"/>
      <c r="B372" s="534"/>
      <c r="C372" s="536"/>
      <c r="D372" s="269" t="s">
        <v>512</v>
      </c>
      <c r="E372" s="307" t="s">
        <v>162</v>
      </c>
      <c r="F372" s="272"/>
      <c r="G372" s="272"/>
      <c r="H372" s="272"/>
      <c r="I372" s="272"/>
      <c r="J372" s="272"/>
      <c r="K372" s="272"/>
      <c r="L372" s="272"/>
      <c r="M372" s="272"/>
      <c r="N372" s="272"/>
      <c r="O372" s="272"/>
      <c r="P372" s="272"/>
      <c r="Q372" s="272"/>
      <c r="R372" s="270" t="str">
        <f t="shared" si="7"/>
        <v/>
      </c>
      <c r="Z372" s="269" t="str">
        <f>C371</f>
        <v>Wiederaufnahmen der Belieferung nach Abschaltung</v>
      </c>
    </row>
    <row r="373" spans="1:26" s="7" customFormat="1" x14ac:dyDescent="0.2">
      <c r="A373" s="532"/>
      <c r="B373" s="534"/>
      <c r="C373" s="537" t="s">
        <v>789</v>
      </c>
      <c r="D373" s="269" t="s">
        <v>282</v>
      </c>
      <c r="E373" s="307" t="s">
        <v>162</v>
      </c>
      <c r="F373" s="272"/>
      <c r="G373" s="273"/>
      <c r="H373" s="273"/>
      <c r="I373" s="273"/>
      <c r="J373" s="273"/>
      <c r="K373" s="273"/>
      <c r="L373" s="273"/>
      <c r="M373" s="273"/>
      <c r="N373" s="273"/>
      <c r="O373" s="273"/>
      <c r="P373" s="273"/>
      <c r="Q373" s="273"/>
      <c r="R373" s="268"/>
      <c r="Z373" s="269" t="str">
        <f>C373</f>
        <v>Kunden unter Berufung auf Grundversorgung  zum Monatzsletzten</v>
      </c>
    </row>
    <row r="374" spans="1:26" s="7" customFormat="1" x14ac:dyDescent="0.2">
      <c r="A374" s="532"/>
      <c r="B374" s="534"/>
      <c r="C374" s="536"/>
      <c r="D374" s="269" t="s">
        <v>512</v>
      </c>
      <c r="E374" s="307" t="s">
        <v>162</v>
      </c>
      <c r="F374" s="272"/>
      <c r="G374" s="304"/>
      <c r="H374" s="304"/>
      <c r="I374" s="304"/>
      <c r="J374" s="304"/>
      <c r="K374" s="304"/>
      <c r="L374" s="304"/>
      <c r="M374" s="304"/>
      <c r="N374" s="304"/>
      <c r="O374" s="304"/>
      <c r="P374" s="304"/>
      <c r="Q374" s="304"/>
      <c r="R374" s="305"/>
      <c r="Z374" s="269" t="str">
        <f>C373</f>
        <v>Kunden unter Berufung auf Grundversorgung  zum Monatzsletzten</v>
      </c>
    </row>
    <row r="375" spans="1:26" s="7" customFormat="1" x14ac:dyDescent="0.2">
      <c r="A375" s="532"/>
      <c r="B375" s="534"/>
      <c r="C375" s="538" t="s">
        <v>934</v>
      </c>
      <c r="D375" s="234" t="s">
        <v>282</v>
      </c>
      <c r="E375" s="298" t="s">
        <v>162</v>
      </c>
      <c r="F375" s="303"/>
      <c r="G375" s="304"/>
      <c r="H375" s="304"/>
      <c r="I375" s="304"/>
      <c r="J375" s="304"/>
      <c r="K375" s="304"/>
      <c r="L375" s="304"/>
      <c r="M375" s="304"/>
      <c r="N375" s="304"/>
      <c r="O375" s="304"/>
      <c r="P375" s="304"/>
      <c r="Q375" s="304"/>
      <c r="R375" s="305"/>
      <c r="Z375" s="234" t="str">
        <f>C375</f>
        <v>Messgeräte mit aktiver Prepaymentzählung zum Monatsletzten</v>
      </c>
    </row>
    <row r="376" spans="1:26" s="7" customFormat="1" x14ac:dyDescent="0.2">
      <c r="A376" s="532"/>
      <c r="B376" s="534"/>
      <c r="C376" s="539"/>
      <c r="D376" s="191" t="s">
        <v>512</v>
      </c>
      <c r="E376" s="308" t="s">
        <v>162</v>
      </c>
      <c r="F376" s="274"/>
      <c r="G376" s="274"/>
      <c r="H376" s="274"/>
      <c r="I376" s="274"/>
      <c r="J376" s="274"/>
      <c r="K376" s="274"/>
      <c r="L376" s="274"/>
      <c r="M376" s="274"/>
      <c r="N376" s="274"/>
      <c r="O376" s="274"/>
      <c r="P376" s="274"/>
      <c r="Q376" s="274"/>
      <c r="R376" s="229"/>
      <c r="Z376" s="191" t="str">
        <f>C375</f>
        <v>Messgeräte mit aktiver Prepaymentzählung zum Monatsletzten</v>
      </c>
    </row>
    <row r="377" spans="1:26" s="7" customFormat="1" x14ac:dyDescent="0.2">
      <c r="A377" s="531"/>
      <c r="B377" s="533" t="str">
        <f>IF(A377&lt;&gt;"",IFERROR(VLOOKUP(A377,L!$J$11:$K$260,2,FALSE),"Eingabeart wurde geändert"),"")</f>
        <v/>
      </c>
      <c r="C377" s="535" t="s">
        <v>925</v>
      </c>
      <c r="D377" s="189" t="s">
        <v>282</v>
      </c>
      <c r="E377" s="306" t="s">
        <v>162</v>
      </c>
      <c r="F377" s="271"/>
      <c r="G377" s="271"/>
      <c r="H377" s="271"/>
      <c r="I377" s="271"/>
      <c r="J377" s="271"/>
      <c r="K377" s="271"/>
      <c r="L377" s="271"/>
      <c r="M377" s="271"/>
      <c r="N377" s="271"/>
      <c r="O377" s="271"/>
      <c r="P377" s="271"/>
      <c r="Q377" s="271"/>
      <c r="R377" s="228" t="str">
        <f t="shared" si="7"/>
        <v/>
      </c>
      <c r="Z377" s="189" t="str">
        <f>C377</f>
        <v>letzte Mahnungen mit eingeschriebenem Brief</v>
      </c>
    </row>
    <row r="378" spans="1:26" s="7" customFormat="1" x14ac:dyDescent="0.2">
      <c r="A378" s="532"/>
      <c r="B378" s="534"/>
      <c r="C378" s="536"/>
      <c r="D378" s="269" t="s">
        <v>512</v>
      </c>
      <c r="E378" s="307" t="s">
        <v>162</v>
      </c>
      <c r="F378" s="272"/>
      <c r="G378" s="272"/>
      <c r="H378" s="272"/>
      <c r="I378" s="272"/>
      <c r="J378" s="272"/>
      <c r="K378" s="272"/>
      <c r="L378" s="272"/>
      <c r="M378" s="272"/>
      <c r="N378" s="272"/>
      <c r="O378" s="272"/>
      <c r="P378" s="272"/>
      <c r="Q378" s="272"/>
      <c r="R378" s="270" t="str">
        <f t="shared" si="7"/>
        <v/>
      </c>
      <c r="Z378" s="269" t="str">
        <f>C377</f>
        <v>letzte Mahnungen mit eingeschriebenem Brief</v>
      </c>
    </row>
    <row r="379" spans="1:26" s="7" customFormat="1" x14ac:dyDescent="0.2">
      <c r="A379" s="532"/>
      <c r="B379" s="534"/>
      <c r="C379" s="537" t="s">
        <v>786</v>
      </c>
      <c r="D379" s="269" t="s">
        <v>282</v>
      </c>
      <c r="E379" s="307" t="s">
        <v>162</v>
      </c>
      <c r="F379" s="272"/>
      <c r="G379" s="272"/>
      <c r="H379" s="272"/>
      <c r="I379" s="272"/>
      <c r="J379" s="272"/>
      <c r="K379" s="272"/>
      <c r="L379" s="272"/>
      <c r="M379" s="272"/>
      <c r="N379" s="272"/>
      <c r="O379" s="272"/>
      <c r="P379" s="272"/>
      <c r="Q379" s="272"/>
      <c r="R379" s="270" t="str">
        <f t="shared" si="7"/>
        <v/>
      </c>
      <c r="Z379" s="269" t="str">
        <f>C379</f>
        <v xml:space="preserve">Abschaltungen nach Aussetzung der Vertragsabwicklung </v>
      </c>
    </row>
    <row r="380" spans="1:26" s="7" customFormat="1" x14ac:dyDescent="0.2">
      <c r="A380" s="532"/>
      <c r="B380" s="534"/>
      <c r="C380" s="536"/>
      <c r="D380" s="269" t="s">
        <v>512</v>
      </c>
      <c r="E380" s="307" t="s">
        <v>162</v>
      </c>
      <c r="F380" s="272"/>
      <c r="G380" s="272"/>
      <c r="H380" s="272"/>
      <c r="I380" s="272"/>
      <c r="J380" s="272"/>
      <c r="K380" s="272"/>
      <c r="L380" s="272"/>
      <c r="M380" s="272"/>
      <c r="N380" s="272"/>
      <c r="O380" s="272"/>
      <c r="P380" s="272"/>
      <c r="Q380" s="272"/>
      <c r="R380" s="270" t="str">
        <f t="shared" si="7"/>
        <v/>
      </c>
      <c r="Z380" s="269" t="str">
        <f>C379</f>
        <v xml:space="preserve">Abschaltungen nach Aussetzung der Vertragsabwicklung </v>
      </c>
    </row>
    <row r="381" spans="1:26" s="7" customFormat="1" x14ac:dyDescent="0.2">
      <c r="A381" s="532"/>
      <c r="B381" s="534"/>
      <c r="C381" s="537" t="s">
        <v>787</v>
      </c>
      <c r="D381" s="269" t="s">
        <v>282</v>
      </c>
      <c r="E381" s="307" t="s">
        <v>162</v>
      </c>
      <c r="F381" s="272"/>
      <c r="G381" s="272"/>
      <c r="H381" s="272"/>
      <c r="I381" s="272"/>
      <c r="J381" s="272"/>
      <c r="K381" s="272"/>
      <c r="L381" s="272"/>
      <c r="M381" s="272"/>
      <c r="N381" s="272"/>
      <c r="O381" s="272"/>
      <c r="P381" s="272"/>
      <c r="Q381" s="272"/>
      <c r="R381" s="270" t="str">
        <f t="shared" si="7"/>
        <v/>
      </c>
      <c r="Z381" s="269" t="str">
        <f>C381</f>
        <v>Abschaltungen nach Vertragsauflösung</v>
      </c>
    </row>
    <row r="382" spans="1:26" s="7" customFormat="1" x14ac:dyDescent="0.2">
      <c r="A382" s="532"/>
      <c r="B382" s="534"/>
      <c r="C382" s="536"/>
      <c r="D382" s="269" t="s">
        <v>512</v>
      </c>
      <c r="E382" s="307" t="s">
        <v>162</v>
      </c>
      <c r="F382" s="272"/>
      <c r="G382" s="272"/>
      <c r="H382" s="272"/>
      <c r="I382" s="272"/>
      <c r="J382" s="272"/>
      <c r="K382" s="272"/>
      <c r="L382" s="272"/>
      <c r="M382" s="272"/>
      <c r="N382" s="272"/>
      <c r="O382" s="272"/>
      <c r="P382" s="272"/>
      <c r="Q382" s="272"/>
      <c r="R382" s="270" t="str">
        <f t="shared" si="7"/>
        <v/>
      </c>
      <c r="Z382" s="269" t="str">
        <f>C381</f>
        <v>Abschaltungen nach Vertragsauflösung</v>
      </c>
    </row>
    <row r="383" spans="1:26" s="7" customFormat="1" x14ac:dyDescent="0.2">
      <c r="A383" s="532"/>
      <c r="B383" s="534"/>
      <c r="C383" s="537" t="s">
        <v>788</v>
      </c>
      <c r="D383" s="269" t="s">
        <v>282</v>
      </c>
      <c r="E383" s="307" t="s">
        <v>162</v>
      </c>
      <c r="F383" s="272"/>
      <c r="G383" s="272"/>
      <c r="H383" s="272"/>
      <c r="I383" s="272"/>
      <c r="J383" s="272"/>
      <c r="K383" s="272"/>
      <c r="L383" s="272"/>
      <c r="M383" s="272"/>
      <c r="N383" s="272"/>
      <c r="O383" s="272"/>
      <c r="P383" s="272"/>
      <c r="Q383" s="272"/>
      <c r="R383" s="270" t="str">
        <f t="shared" si="7"/>
        <v/>
      </c>
      <c r="Z383" s="269" t="str">
        <f>C383</f>
        <v>Wiederaufnahmen der Belieferung nach Abschaltung</v>
      </c>
    </row>
    <row r="384" spans="1:26" s="7" customFormat="1" x14ac:dyDescent="0.2">
      <c r="A384" s="532"/>
      <c r="B384" s="534"/>
      <c r="C384" s="536"/>
      <c r="D384" s="269" t="s">
        <v>512</v>
      </c>
      <c r="E384" s="307" t="s">
        <v>162</v>
      </c>
      <c r="F384" s="272"/>
      <c r="G384" s="272"/>
      <c r="H384" s="272"/>
      <c r="I384" s="272"/>
      <c r="J384" s="272"/>
      <c r="K384" s="272"/>
      <c r="L384" s="272"/>
      <c r="M384" s="272"/>
      <c r="N384" s="272"/>
      <c r="O384" s="272"/>
      <c r="P384" s="272"/>
      <c r="Q384" s="272"/>
      <c r="R384" s="270" t="str">
        <f t="shared" si="7"/>
        <v/>
      </c>
      <c r="Z384" s="269" t="str">
        <f>C383</f>
        <v>Wiederaufnahmen der Belieferung nach Abschaltung</v>
      </c>
    </row>
    <row r="385" spans="1:26" s="7" customFormat="1" x14ac:dyDescent="0.2">
      <c r="A385" s="532"/>
      <c r="B385" s="534"/>
      <c r="C385" s="537" t="s">
        <v>789</v>
      </c>
      <c r="D385" s="269" t="s">
        <v>282</v>
      </c>
      <c r="E385" s="307" t="s">
        <v>162</v>
      </c>
      <c r="F385" s="272"/>
      <c r="G385" s="273"/>
      <c r="H385" s="273"/>
      <c r="I385" s="273"/>
      <c r="J385" s="273"/>
      <c r="K385" s="273"/>
      <c r="L385" s="273"/>
      <c r="M385" s="273"/>
      <c r="N385" s="273"/>
      <c r="O385" s="273"/>
      <c r="P385" s="273"/>
      <c r="Q385" s="273"/>
      <c r="R385" s="268"/>
      <c r="Z385" s="269" t="str">
        <f>C385</f>
        <v>Kunden unter Berufung auf Grundversorgung  zum Monatzsletzten</v>
      </c>
    </row>
    <row r="386" spans="1:26" s="7" customFormat="1" x14ac:dyDescent="0.2">
      <c r="A386" s="532"/>
      <c r="B386" s="534"/>
      <c r="C386" s="536"/>
      <c r="D386" s="269" t="s">
        <v>512</v>
      </c>
      <c r="E386" s="307" t="s">
        <v>162</v>
      </c>
      <c r="F386" s="272"/>
      <c r="G386" s="304"/>
      <c r="H386" s="304"/>
      <c r="I386" s="304"/>
      <c r="J386" s="304"/>
      <c r="K386" s="304"/>
      <c r="L386" s="304"/>
      <c r="M386" s="304"/>
      <c r="N386" s="304"/>
      <c r="O386" s="304"/>
      <c r="P386" s="304"/>
      <c r="Q386" s="304"/>
      <c r="R386" s="305"/>
      <c r="Z386" s="269" t="str">
        <f>C385</f>
        <v>Kunden unter Berufung auf Grundversorgung  zum Monatzsletzten</v>
      </c>
    </row>
    <row r="387" spans="1:26" s="7" customFormat="1" x14ac:dyDescent="0.2">
      <c r="A387" s="532"/>
      <c r="B387" s="534"/>
      <c r="C387" s="538" t="s">
        <v>934</v>
      </c>
      <c r="D387" s="234" t="s">
        <v>282</v>
      </c>
      <c r="E387" s="298" t="s">
        <v>162</v>
      </c>
      <c r="F387" s="303"/>
      <c r="G387" s="304"/>
      <c r="H387" s="304"/>
      <c r="I387" s="304"/>
      <c r="J387" s="304"/>
      <c r="K387" s="304"/>
      <c r="L387" s="304"/>
      <c r="M387" s="304"/>
      <c r="N387" s="304"/>
      <c r="O387" s="304"/>
      <c r="P387" s="304"/>
      <c r="Q387" s="304"/>
      <c r="R387" s="305"/>
      <c r="Z387" s="234" t="str">
        <f>C387</f>
        <v>Messgeräte mit aktiver Prepaymentzählung zum Monatsletzten</v>
      </c>
    </row>
    <row r="388" spans="1:26" s="7" customFormat="1" x14ac:dyDescent="0.2">
      <c r="A388" s="532"/>
      <c r="B388" s="534"/>
      <c r="C388" s="539"/>
      <c r="D388" s="191" t="s">
        <v>512</v>
      </c>
      <c r="E388" s="308" t="s">
        <v>162</v>
      </c>
      <c r="F388" s="274"/>
      <c r="G388" s="274"/>
      <c r="H388" s="274"/>
      <c r="I388" s="274"/>
      <c r="J388" s="274"/>
      <c r="K388" s="274"/>
      <c r="L388" s="274"/>
      <c r="M388" s="274"/>
      <c r="N388" s="274"/>
      <c r="O388" s="274"/>
      <c r="P388" s="274"/>
      <c r="Q388" s="274"/>
      <c r="R388" s="229"/>
      <c r="Z388" s="191" t="str">
        <f>C387</f>
        <v>Messgeräte mit aktiver Prepaymentzählung zum Monatsletzten</v>
      </c>
    </row>
    <row r="389" spans="1:26" s="7" customFormat="1" x14ac:dyDescent="0.2">
      <c r="A389" s="531"/>
      <c r="B389" s="533" t="str">
        <f>IF(A389&lt;&gt;"",IFERROR(VLOOKUP(A389,L!$J$11:$K$260,2,FALSE),"Eingabeart wurde geändert"),"")</f>
        <v/>
      </c>
      <c r="C389" s="535" t="s">
        <v>925</v>
      </c>
      <c r="D389" s="189" t="s">
        <v>282</v>
      </c>
      <c r="E389" s="306" t="s">
        <v>162</v>
      </c>
      <c r="F389" s="271"/>
      <c r="G389" s="271"/>
      <c r="H389" s="271"/>
      <c r="I389" s="271"/>
      <c r="J389" s="271"/>
      <c r="K389" s="271"/>
      <c r="L389" s="271"/>
      <c r="M389" s="271"/>
      <c r="N389" s="271"/>
      <c r="O389" s="271"/>
      <c r="P389" s="271"/>
      <c r="Q389" s="271"/>
      <c r="R389" s="228" t="str">
        <f t="shared" si="7"/>
        <v/>
      </c>
      <c r="Z389" s="189" t="str">
        <f>C389</f>
        <v>letzte Mahnungen mit eingeschriebenem Brief</v>
      </c>
    </row>
    <row r="390" spans="1:26" s="7" customFormat="1" x14ac:dyDescent="0.2">
      <c r="A390" s="532"/>
      <c r="B390" s="534"/>
      <c r="C390" s="536"/>
      <c r="D390" s="269" t="s">
        <v>512</v>
      </c>
      <c r="E390" s="307" t="s">
        <v>162</v>
      </c>
      <c r="F390" s="272"/>
      <c r="G390" s="272"/>
      <c r="H390" s="272"/>
      <c r="I390" s="272"/>
      <c r="J390" s="272"/>
      <c r="K390" s="272"/>
      <c r="L390" s="272"/>
      <c r="M390" s="272"/>
      <c r="N390" s="272"/>
      <c r="O390" s="272"/>
      <c r="P390" s="272"/>
      <c r="Q390" s="272"/>
      <c r="R390" s="270" t="str">
        <f t="shared" si="7"/>
        <v/>
      </c>
      <c r="Z390" s="269" t="str">
        <f>C389</f>
        <v>letzte Mahnungen mit eingeschriebenem Brief</v>
      </c>
    </row>
    <row r="391" spans="1:26" s="7" customFormat="1" x14ac:dyDescent="0.2">
      <c r="A391" s="532"/>
      <c r="B391" s="534"/>
      <c r="C391" s="537" t="s">
        <v>786</v>
      </c>
      <c r="D391" s="269" t="s">
        <v>282</v>
      </c>
      <c r="E391" s="307" t="s">
        <v>162</v>
      </c>
      <c r="F391" s="272"/>
      <c r="G391" s="272"/>
      <c r="H391" s="272"/>
      <c r="I391" s="272"/>
      <c r="J391" s="272"/>
      <c r="K391" s="272"/>
      <c r="L391" s="272"/>
      <c r="M391" s="272"/>
      <c r="N391" s="272"/>
      <c r="O391" s="272"/>
      <c r="P391" s="272"/>
      <c r="Q391" s="272"/>
      <c r="R391" s="270" t="str">
        <f t="shared" si="7"/>
        <v/>
      </c>
      <c r="Z391" s="269" t="str">
        <f>C391</f>
        <v xml:space="preserve">Abschaltungen nach Aussetzung der Vertragsabwicklung </v>
      </c>
    </row>
    <row r="392" spans="1:26" s="7" customFormat="1" x14ac:dyDescent="0.2">
      <c r="A392" s="532"/>
      <c r="B392" s="534"/>
      <c r="C392" s="536"/>
      <c r="D392" s="269" t="s">
        <v>512</v>
      </c>
      <c r="E392" s="307" t="s">
        <v>162</v>
      </c>
      <c r="F392" s="272"/>
      <c r="G392" s="272"/>
      <c r="H392" s="272"/>
      <c r="I392" s="272"/>
      <c r="J392" s="272"/>
      <c r="K392" s="272"/>
      <c r="L392" s="272"/>
      <c r="M392" s="272"/>
      <c r="N392" s="272"/>
      <c r="O392" s="272"/>
      <c r="P392" s="272"/>
      <c r="Q392" s="272"/>
      <c r="R392" s="270" t="str">
        <f t="shared" si="7"/>
        <v/>
      </c>
      <c r="Z392" s="269" t="str">
        <f>C391</f>
        <v xml:space="preserve">Abschaltungen nach Aussetzung der Vertragsabwicklung </v>
      </c>
    </row>
    <row r="393" spans="1:26" s="7" customFormat="1" x14ac:dyDescent="0.2">
      <c r="A393" s="532"/>
      <c r="B393" s="534"/>
      <c r="C393" s="537" t="s">
        <v>787</v>
      </c>
      <c r="D393" s="269" t="s">
        <v>282</v>
      </c>
      <c r="E393" s="307" t="s">
        <v>162</v>
      </c>
      <c r="F393" s="272"/>
      <c r="G393" s="272"/>
      <c r="H393" s="272"/>
      <c r="I393" s="272"/>
      <c r="J393" s="272"/>
      <c r="K393" s="272"/>
      <c r="L393" s="272"/>
      <c r="M393" s="272"/>
      <c r="N393" s="272"/>
      <c r="O393" s="272"/>
      <c r="P393" s="272"/>
      <c r="Q393" s="272"/>
      <c r="R393" s="270" t="str">
        <f t="shared" si="7"/>
        <v/>
      </c>
      <c r="Z393" s="269" t="str">
        <f>C393</f>
        <v>Abschaltungen nach Vertragsauflösung</v>
      </c>
    </row>
    <row r="394" spans="1:26" s="7" customFormat="1" x14ac:dyDescent="0.2">
      <c r="A394" s="532"/>
      <c r="B394" s="534"/>
      <c r="C394" s="536"/>
      <c r="D394" s="269" t="s">
        <v>512</v>
      </c>
      <c r="E394" s="307" t="s">
        <v>162</v>
      </c>
      <c r="F394" s="272"/>
      <c r="G394" s="272"/>
      <c r="H394" s="272"/>
      <c r="I394" s="272"/>
      <c r="J394" s="272"/>
      <c r="K394" s="272"/>
      <c r="L394" s="272"/>
      <c r="M394" s="272"/>
      <c r="N394" s="272"/>
      <c r="O394" s="272"/>
      <c r="P394" s="272"/>
      <c r="Q394" s="272"/>
      <c r="R394" s="270" t="str">
        <f t="shared" si="7"/>
        <v/>
      </c>
      <c r="Z394" s="269" t="str">
        <f>C393</f>
        <v>Abschaltungen nach Vertragsauflösung</v>
      </c>
    </row>
    <row r="395" spans="1:26" s="7" customFormat="1" x14ac:dyDescent="0.2">
      <c r="A395" s="532"/>
      <c r="B395" s="534"/>
      <c r="C395" s="537" t="s">
        <v>788</v>
      </c>
      <c r="D395" s="269" t="s">
        <v>282</v>
      </c>
      <c r="E395" s="307" t="s">
        <v>162</v>
      </c>
      <c r="F395" s="272"/>
      <c r="G395" s="272"/>
      <c r="H395" s="272"/>
      <c r="I395" s="272"/>
      <c r="J395" s="272"/>
      <c r="K395" s="272"/>
      <c r="L395" s="272"/>
      <c r="M395" s="272"/>
      <c r="N395" s="272"/>
      <c r="O395" s="272"/>
      <c r="P395" s="272"/>
      <c r="Q395" s="272"/>
      <c r="R395" s="270" t="str">
        <f t="shared" si="7"/>
        <v/>
      </c>
      <c r="Z395" s="269" t="str">
        <f>C395</f>
        <v>Wiederaufnahmen der Belieferung nach Abschaltung</v>
      </c>
    </row>
    <row r="396" spans="1:26" s="7" customFormat="1" x14ac:dyDescent="0.2">
      <c r="A396" s="532"/>
      <c r="B396" s="534"/>
      <c r="C396" s="536"/>
      <c r="D396" s="269" t="s">
        <v>512</v>
      </c>
      <c r="E396" s="307" t="s">
        <v>162</v>
      </c>
      <c r="F396" s="272"/>
      <c r="G396" s="272"/>
      <c r="H396" s="272"/>
      <c r="I396" s="272"/>
      <c r="J396" s="272"/>
      <c r="K396" s="272"/>
      <c r="L396" s="272"/>
      <c r="M396" s="272"/>
      <c r="N396" s="272"/>
      <c r="O396" s="272"/>
      <c r="P396" s="272"/>
      <c r="Q396" s="272"/>
      <c r="R396" s="270" t="str">
        <f t="shared" si="7"/>
        <v/>
      </c>
      <c r="Z396" s="269" t="str">
        <f>C395</f>
        <v>Wiederaufnahmen der Belieferung nach Abschaltung</v>
      </c>
    </row>
    <row r="397" spans="1:26" s="7" customFormat="1" x14ac:dyDescent="0.2">
      <c r="A397" s="532"/>
      <c r="B397" s="534"/>
      <c r="C397" s="537" t="s">
        <v>789</v>
      </c>
      <c r="D397" s="269" t="s">
        <v>282</v>
      </c>
      <c r="E397" s="307" t="s">
        <v>162</v>
      </c>
      <c r="F397" s="272"/>
      <c r="G397" s="273"/>
      <c r="H397" s="273"/>
      <c r="I397" s="273"/>
      <c r="J397" s="273"/>
      <c r="K397" s="273"/>
      <c r="L397" s="273"/>
      <c r="M397" s="273"/>
      <c r="N397" s="273"/>
      <c r="O397" s="273"/>
      <c r="P397" s="273"/>
      <c r="Q397" s="273"/>
      <c r="R397" s="268"/>
      <c r="Z397" s="269" t="str">
        <f>C397</f>
        <v>Kunden unter Berufung auf Grundversorgung  zum Monatzsletzten</v>
      </c>
    </row>
    <row r="398" spans="1:26" s="7" customFormat="1" x14ac:dyDescent="0.2">
      <c r="A398" s="532"/>
      <c r="B398" s="534"/>
      <c r="C398" s="536"/>
      <c r="D398" s="269" t="s">
        <v>512</v>
      </c>
      <c r="E398" s="307" t="s">
        <v>162</v>
      </c>
      <c r="F398" s="272"/>
      <c r="G398" s="304"/>
      <c r="H398" s="304"/>
      <c r="I398" s="304"/>
      <c r="J398" s="304"/>
      <c r="K398" s="304"/>
      <c r="L398" s="304"/>
      <c r="M398" s="304"/>
      <c r="N398" s="304"/>
      <c r="O398" s="304"/>
      <c r="P398" s="304"/>
      <c r="Q398" s="304"/>
      <c r="R398" s="305"/>
      <c r="Z398" s="269" t="str">
        <f>C397</f>
        <v>Kunden unter Berufung auf Grundversorgung  zum Monatzsletzten</v>
      </c>
    </row>
    <row r="399" spans="1:26" s="7" customFormat="1" x14ac:dyDescent="0.2">
      <c r="A399" s="532"/>
      <c r="B399" s="534"/>
      <c r="C399" s="538" t="s">
        <v>934</v>
      </c>
      <c r="D399" s="234" t="s">
        <v>282</v>
      </c>
      <c r="E399" s="298" t="s">
        <v>162</v>
      </c>
      <c r="F399" s="303"/>
      <c r="G399" s="304"/>
      <c r="H399" s="304"/>
      <c r="I399" s="304"/>
      <c r="J399" s="304"/>
      <c r="K399" s="304"/>
      <c r="L399" s="304"/>
      <c r="M399" s="304"/>
      <c r="N399" s="304"/>
      <c r="O399" s="304"/>
      <c r="P399" s="304"/>
      <c r="Q399" s="304"/>
      <c r="R399" s="305"/>
      <c r="Z399" s="234" t="str">
        <f>C399</f>
        <v>Messgeräte mit aktiver Prepaymentzählung zum Monatsletzten</v>
      </c>
    </row>
    <row r="400" spans="1:26" s="7" customFormat="1" x14ac:dyDescent="0.2">
      <c r="A400" s="532"/>
      <c r="B400" s="534"/>
      <c r="C400" s="539"/>
      <c r="D400" s="191" t="s">
        <v>512</v>
      </c>
      <c r="E400" s="308" t="s">
        <v>162</v>
      </c>
      <c r="F400" s="274"/>
      <c r="G400" s="274"/>
      <c r="H400" s="274"/>
      <c r="I400" s="274"/>
      <c r="J400" s="274"/>
      <c r="K400" s="274"/>
      <c r="L400" s="274"/>
      <c r="M400" s="274"/>
      <c r="N400" s="274"/>
      <c r="O400" s="274"/>
      <c r="P400" s="274"/>
      <c r="Q400" s="274"/>
      <c r="R400" s="229"/>
      <c r="Z400" s="191" t="str">
        <f>C399</f>
        <v>Messgeräte mit aktiver Prepaymentzählung zum Monatsletzten</v>
      </c>
    </row>
    <row r="401" spans="1:26" s="7" customFormat="1" x14ac:dyDescent="0.2">
      <c r="A401" s="531"/>
      <c r="B401" s="533" t="str">
        <f>IF(A401&lt;&gt;"",IFERROR(VLOOKUP(A401,L!$J$11:$K$260,2,FALSE),"Eingabeart wurde geändert"),"")</f>
        <v/>
      </c>
      <c r="C401" s="535" t="s">
        <v>925</v>
      </c>
      <c r="D401" s="189" t="s">
        <v>282</v>
      </c>
      <c r="E401" s="306" t="s">
        <v>162</v>
      </c>
      <c r="F401" s="271"/>
      <c r="G401" s="271"/>
      <c r="H401" s="271"/>
      <c r="I401" s="271"/>
      <c r="J401" s="271"/>
      <c r="K401" s="271"/>
      <c r="L401" s="271"/>
      <c r="M401" s="271"/>
      <c r="N401" s="271"/>
      <c r="O401" s="271"/>
      <c r="P401" s="271"/>
      <c r="Q401" s="271"/>
      <c r="R401" s="228" t="str">
        <f t="shared" si="7"/>
        <v/>
      </c>
      <c r="Z401" s="189" t="str">
        <f>C401</f>
        <v>letzte Mahnungen mit eingeschriebenem Brief</v>
      </c>
    </row>
    <row r="402" spans="1:26" s="7" customFormat="1" x14ac:dyDescent="0.2">
      <c r="A402" s="532"/>
      <c r="B402" s="534"/>
      <c r="C402" s="536"/>
      <c r="D402" s="269" t="s">
        <v>512</v>
      </c>
      <c r="E402" s="307" t="s">
        <v>162</v>
      </c>
      <c r="F402" s="272"/>
      <c r="G402" s="272"/>
      <c r="H402" s="272"/>
      <c r="I402" s="272"/>
      <c r="J402" s="272"/>
      <c r="K402" s="272"/>
      <c r="L402" s="272"/>
      <c r="M402" s="272"/>
      <c r="N402" s="272"/>
      <c r="O402" s="272"/>
      <c r="P402" s="272"/>
      <c r="Q402" s="272"/>
      <c r="R402" s="270" t="str">
        <f t="shared" si="7"/>
        <v/>
      </c>
      <c r="Z402" s="269" t="str">
        <f>C401</f>
        <v>letzte Mahnungen mit eingeschriebenem Brief</v>
      </c>
    </row>
    <row r="403" spans="1:26" s="7" customFormat="1" x14ac:dyDescent="0.2">
      <c r="A403" s="532"/>
      <c r="B403" s="534"/>
      <c r="C403" s="537" t="s">
        <v>786</v>
      </c>
      <c r="D403" s="269" t="s">
        <v>282</v>
      </c>
      <c r="E403" s="307" t="s">
        <v>162</v>
      </c>
      <c r="F403" s="272"/>
      <c r="G403" s="272"/>
      <c r="H403" s="272"/>
      <c r="I403" s="272"/>
      <c r="J403" s="272"/>
      <c r="K403" s="272"/>
      <c r="L403" s="272"/>
      <c r="M403" s="272"/>
      <c r="N403" s="272"/>
      <c r="O403" s="272"/>
      <c r="P403" s="272"/>
      <c r="Q403" s="272"/>
      <c r="R403" s="270" t="str">
        <f t="shared" si="7"/>
        <v/>
      </c>
      <c r="Z403" s="269" t="str">
        <f>C403</f>
        <v xml:space="preserve">Abschaltungen nach Aussetzung der Vertragsabwicklung </v>
      </c>
    </row>
    <row r="404" spans="1:26" s="7" customFormat="1" x14ac:dyDescent="0.2">
      <c r="A404" s="532"/>
      <c r="B404" s="534"/>
      <c r="C404" s="536"/>
      <c r="D404" s="269" t="s">
        <v>512</v>
      </c>
      <c r="E404" s="307" t="s">
        <v>162</v>
      </c>
      <c r="F404" s="272"/>
      <c r="G404" s="272"/>
      <c r="H404" s="272"/>
      <c r="I404" s="272"/>
      <c r="J404" s="272"/>
      <c r="K404" s="272"/>
      <c r="L404" s="272"/>
      <c r="M404" s="272"/>
      <c r="N404" s="272"/>
      <c r="O404" s="272"/>
      <c r="P404" s="272"/>
      <c r="Q404" s="272"/>
      <c r="R404" s="270" t="str">
        <f t="shared" si="7"/>
        <v/>
      </c>
      <c r="Z404" s="269" t="str">
        <f>C403</f>
        <v xml:space="preserve">Abschaltungen nach Aussetzung der Vertragsabwicklung </v>
      </c>
    </row>
    <row r="405" spans="1:26" s="7" customFormat="1" x14ac:dyDescent="0.2">
      <c r="A405" s="532"/>
      <c r="B405" s="534"/>
      <c r="C405" s="537" t="s">
        <v>787</v>
      </c>
      <c r="D405" s="269" t="s">
        <v>282</v>
      </c>
      <c r="E405" s="307" t="s">
        <v>162</v>
      </c>
      <c r="F405" s="272"/>
      <c r="G405" s="272"/>
      <c r="H405" s="272"/>
      <c r="I405" s="272"/>
      <c r="J405" s="272"/>
      <c r="K405" s="272"/>
      <c r="L405" s="272"/>
      <c r="M405" s="272"/>
      <c r="N405" s="272"/>
      <c r="O405" s="272"/>
      <c r="P405" s="272"/>
      <c r="Q405" s="272"/>
      <c r="R405" s="270" t="str">
        <f t="shared" ref="R405:R468" si="8">IF(SUM(F405:Q405)&gt;0,SUM(F405:Q405),"")</f>
        <v/>
      </c>
      <c r="Z405" s="269" t="str">
        <f>C405</f>
        <v>Abschaltungen nach Vertragsauflösung</v>
      </c>
    </row>
    <row r="406" spans="1:26" s="7" customFormat="1" x14ac:dyDescent="0.2">
      <c r="A406" s="532"/>
      <c r="B406" s="534"/>
      <c r="C406" s="536"/>
      <c r="D406" s="269" t="s">
        <v>512</v>
      </c>
      <c r="E406" s="307" t="s">
        <v>162</v>
      </c>
      <c r="F406" s="272"/>
      <c r="G406" s="272"/>
      <c r="H406" s="272"/>
      <c r="I406" s="272"/>
      <c r="J406" s="272"/>
      <c r="K406" s="272"/>
      <c r="L406" s="272"/>
      <c r="M406" s="272"/>
      <c r="N406" s="272"/>
      <c r="O406" s="272"/>
      <c r="P406" s="272"/>
      <c r="Q406" s="272"/>
      <c r="R406" s="270" t="str">
        <f t="shared" si="8"/>
        <v/>
      </c>
      <c r="Z406" s="269" t="str">
        <f>C405</f>
        <v>Abschaltungen nach Vertragsauflösung</v>
      </c>
    </row>
    <row r="407" spans="1:26" s="7" customFormat="1" x14ac:dyDescent="0.2">
      <c r="A407" s="532"/>
      <c r="B407" s="534"/>
      <c r="C407" s="537" t="s">
        <v>788</v>
      </c>
      <c r="D407" s="269" t="s">
        <v>282</v>
      </c>
      <c r="E407" s="307" t="s">
        <v>162</v>
      </c>
      <c r="F407" s="272"/>
      <c r="G407" s="272"/>
      <c r="H407" s="272"/>
      <c r="I407" s="272"/>
      <c r="J407" s="272"/>
      <c r="K407" s="272"/>
      <c r="L407" s="272"/>
      <c r="M407" s="272"/>
      <c r="N407" s="272"/>
      <c r="O407" s="272"/>
      <c r="P407" s="272"/>
      <c r="Q407" s="272"/>
      <c r="R407" s="270" t="str">
        <f t="shared" si="8"/>
        <v/>
      </c>
      <c r="Z407" s="269" t="str">
        <f>C407</f>
        <v>Wiederaufnahmen der Belieferung nach Abschaltung</v>
      </c>
    </row>
    <row r="408" spans="1:26" s="7" customFormat="1" x14ac:dyDescent="0.2">
      <c r="A408" s="532"/>
      <c r="B408" s="534"/>
      <c r="C408" s="536"/>
      <c r="D408" s="269" t="s">
        <v>512</v>
      </c>
      <c r="E408" s="307" t="s">
        <v>162</v>
      </c>
      <c r="F408" s="272"/>
      <c r="G408" s="272"/>
      <c r="H408" s="272"/>
      <c r="I408" s="272"/>
      <c r="J408" s="272"/>
      <c r="K408" s="272"/>
      <c r="L408" s="272"/>
      <c r="M408" s="272"/>
      <c r="N408" s="272"/>
      <c r="O408" s="272"/>
      <c r="P408" s="272"/>
      <c r="Q408" s="272"/>
      <c r="R408" s="270" t="str">
        <f t="shared" si="8"/>
        <v/>
      </c>
      <c r="Z408" s="269" t="str">
        <f>C407</f>
        <v>Wiederaufnahmen der Belieferung nach Abschaltung</v>
      </c>
    </row>
    <row r="409" spans="1:26" s="7" customFormat="1" x14ac:dyDescent="0.2">
      <c r="A409" s="532"/>
      <c r="B409" s="534"/>
      <c r="C409" s="537" t="s">
        <v>789</v>
      </c>
      <c r="D409" s="269" t="s">
        <v>282</v>
      </c>
      <c r="E409" s="307" t="s">
        <v>162</v>
      </c>
      <c r="F409" s="272"/>
      <c r="G409" s="273"/>
      <c r="H409" s="273"/>
      <c r="I409" s="273"/>
      <c r="J409" s="273"/>
      <c r="K409" s="273"/>
      <c r="L409" s="273"/>
      <c r="M409" s="273"/>
      <c r="N409" s="273"/>
      <c r="O409" s="273"/>
      <c r="P409" s="273"/>
      <c r="Q409" s="273"/>
      <c r="R409" s="268"/>
      <c r="Z409" s="269" t="str">
        <f>C409</f>
        <v>Kunden unter Berufung auf Grundversorgung  zum Monatzsletzten</v>
      </c>
    </row>
    <row r="410" spans="1:26" s="7" customFormat="1" x14ac:dyDescent="0.2">
      <c r="A410" s="532"/>
      <c r="B410" s="534"/>
      <c r="C410" s="536"/>
      <c r="D410" s="269" t="s">
        <v>512</v>
      </c>
      <c r="E410" s="307" t="s">
        <v>162</v>
      </c>
      <c r="F410" s="272"/>
      <c r="G410" s="304"/>
      <c r="H410" s="304"/>
      <c r="I410" s="304"/>
      <c r="J410" s="304"/>
      <c r="K410" s="304"/>
      <c r="L410" s="304"/>
      <c r="M410" s="304"/>
      <c r="N410" s="304"/>
      <c r="O410" s="304"/>
      <c r="P410" s="304"/>
      <c r="Q410" s="304"/>
      <c r="R410" s="305"/>
      <c r="Z410" s="269" t="str">
        <f>C409</f>
        <v>Kunden unter Berufung auf Grundversorgung  zum Monatzsletzten</v>
      </c>
    </row>
    <row r="411" spans="1:26" s="7" customFormat="1" x14ac:dyDescent="0.2">
      <c r="A411" s="532"/>
      <c r="B411" s="534"/>
      <c r="C411" s="538" t="s">
        <v>934</v>
      </c>
      <c r="D411" s="234" t="s">
        <v>282</v>
      </c>
      <c r="E411" s="298" t="s">
        <v>162</v>
      </c>
      <c r="F411" s="303"/>
      <c r="G411" s="304"/>
      <c r="H411" s="304"/>
      <c r="I411" s="304"/>
      <c r="J411" s="304"/>
      <c r="K411" s="304"/>
      <c r="L411" s="304"/>
      <c r="M411" s="304"/>
      <c r="N411" s="304"/>
      <c r="O411" s="304"/>
      <c r="P411" s="304"/>
      <c r="Q411" s="304"/>
      <c r="R411" s="305"/>
      <c r="Z411" s="234" t="str">
        <f>C411</f>
        <v>Messgeräte mit aktiver Prepaymentzählung zum Monatsletzten</v>
      </c>
    </row>
    <row r="412" spans="1:26" s="7" customFormat="1" x14ac:dyDescent="0.2">
      <c r="A412" s="532"/>
      <c r="B412" s="534"/>
      <c r="C412" s="539"/>
      <c r="D412" s="191" t="s">
        <v>512</v>
      </c>
      <c r="E412" s="308" t="s">
        <v>162</v>
      </c>
      <c r="F412" s="274"/>
      <c r="G412" s="274"/>
      <c r="H412" s="274"/>
      <c r="I412" s="274"/>
      <c r="J412" s="274"/>
      <c r="K412" s="274"/>
      <c r="L412" s="274"/>
      <c r="M412" s="274"/>
      <c r="N412" s="274"/>
      <c r="O412" s="274"/>
      <c r="P412" s="274"/>
      <c r="Q412" s="274"/>
      <c r="R412" s="229"/>
      <c r="Z412" s="191" t="str">
        <f>C411</f>
        <v>Messgeräte mit aktiver Prepaymentzählung zum Monatsletzten</v>
      </c>
    </row>
    <row r="413" spans="1:26" s="7" customFormat="1" x14ac:dyDescent="0.2">
      <c r="A413" s="531"/>
      <c r="B413" s="533" t="str">
        <f>IF(A413&lt;&gt;"",IFERROR(VLOOKUP(A413,L!$J$11:$K$260,2,FALSE),"Eingabeart wurde geändert"),"")</f>
        <v/>
      </c>
      <c r="C413" s="535" t="s">
        <v>925</v>
      </c>
      <c r="D413" s="189" t="s">
        <v>282</v>
      </c>
      <c r="E413" s="306" t="s">
        <v>162</v>
      </c>
      <c r="F413" s="271"/>
      <c r="G413" s="271"/>
      <c r="H413" s="271"/>
      <c r="I413" s="271"/>
      <c r="J413" s="271"/>
      <c r="K413" s="271"/>
      <c r="L413" s="271"/>
      <c r="M413" s="271"/>
      <c r="N413" s="271"/>
      <c r="O413" s="271"/>
      <c r="P413" s="271"/>
      <c r="Q413" s="271"/>
      <c r="R413" s="228" t="str">
        <f t="shared" si="8"/>
        <v/>
      </c>
      <c r="Z413" s="189" t="str">
        <f>C413</f>
        <v>letzte Mahnungen mit eingeschriebenem Brief</v>
      </c>
    </row>
    <row r="414" spans="1:26" s="7" customFormat="1" x14ac:dyDescent="0.2">
      <c r="A414" s="532"/>
      <c r="B414" s="534"/>
      <c r="C414" s="536"/>
      <c r="D414" s="269" t="s">
        <v>512</v>
      </c>
      <c r="E414" s="307" t="s">
        <v>162</v>
      </c>
      <c r="F414" s="272"/>
      <c r="G414" s="272"/>
      <c r="H414" s="272"/>
      <c r="I414" s="272"/>
      <c r="J414" s="272"/>
      <c r="K414" s="272"/>
      <c r="L414" s="272"/>
      <c r="M414" s="272"/>
      <c r="N414" s="272"/>
      <c r="O414" s="272"/>
      <c r="P414" s="272"/>
      <c r="Q414" s="272"/>
      <c r="R414" s="270" t="str">
        <f t="shared" si="8"/>
        <v/>
      </c>
      <c r="Z414" s="269" t="str">
        <f>C413</f>
        <v>letzte Mahnungen mit eingeschriebenem Brief</v>
      </c>
    </row>
    <row r="415" spans="1:26" s="7" customFormat="1" x14ac:dyDescent="0.2">
      <c r="A415" s="532"/>
      <c r="B415" s="534"/>
      <c r="C415" s="537" t="s">
        <v>786</v>
      </c>
      <c r="D415" s="269" t="s">
        <v>282</v>
      </c>
      <c r="E415" s="307" t="s">
        <v>162</v>
      </c>
      <c r="F415" s="272"/>
      <c r="G415" s="272"/>
      <c r="H415" s="272"/>
      <c r="I415" s="272"/>
      <c r="J415" s="272"/>
      <c r="K415" s="272"/>
      <c r="L415" s="272"/>
      <c r="M415" s="272"/>
      <c r="N415" s="272"/>
      <c r="O415" s="272"/>
      <c r="P415" s="272"/>
      <c r="Q415" s="272"/>
      <c r="R415" s="270" t="str">
        <f t="shared" si="8"/>
        <v/>
      </c>
      <c r="Z415" s="269" t="str">
        <f>C415</f>
        <v xml:space="preserve">Abschaltungen nach Aussetzung der Vertragsabwicklung </v>
      </c>
    </row>
    <row r="416" spans="1:26" s="7" customFormat="1" x14ac:dyDescent="0.2">
      <c r="A416" s="532"/>
      <c r="B416" s="534"/>
      <c r="C416" s="536"/>
      <c r="D416" s="269" t="s">
        <v>512</v>
      </c>
      <c r="E416" s="307" t="s">
        <v>162</v>
      </c>
      <c r="F416" s="272"/>
      <c r="G416" s="272"/>
      <c r="H416" s="272"/>
      <c r="I416" s="272"/>
      <c r="J416" s="272"/>
      <c r="K416" s="272"/>
      <c r="L416" s="272"/>
      <c r="M416" s="272"/>
      <c r="N416" s="272"/>
      <c r="O416" s="272"/>
      <c r="P416" s="272"/>
      <c r="Q416" s="272"/>
      <c r="R416" s="270" t="str">
        <f t="shared" si="8"/>
        <v/>
      </c>
      <c r="Z416" s="269" t="str">
        <f>C415</f>
        <v xml:space="preserve">Abschaltungen nach Aussetzung der Vertragsabwicklung </v>
      </c>
    </row>
    <row r="417" spans="1:26" s="7" customFormat="1" x14ac:dyDescent="0.2">
      <c r="A417" s="532"/>
      <c r="B417" s="534"/>
      <c r="C417" s="537" t="s">
        <v>787</v>
      </c>
      <c r="D417" s="269" t="s">
        <v>282</v>
      </c>
      <c r="E417" s="307" t="s">
        <v>162</v>
      </c>
      <c r="F417" s="272"/>
      <c r="G417" s="272"/>
      <c r="H417" s="272"/>
      <c r="I417" s="272"/>
      <c r="J417" s="272"/>
      <c r="K417" s="272"/>
      <c r="L417" s="272"/>
      <c r="M417" s="272"/>
      <c r="N417" s="272"/>
      <c r="O417" s="272"/>
      <c r="P417" s="272"/>
      <c r="Q417" s="272"/>
      <c r="R417" s="270" t="str">
        <f t="shared" si="8"/>
        <v/>
      </c>
      <c r="Z417" s="269" t="str">
        <f>C417</f>
        <v>Abschaltungen nach Vertragsauflösung</v>
      </c>
    </row>
    <row r="418" spans="1:26" s="7" customFormat="1" x14ac:dyDescent="0.2">
      <c r="A418" s="532"/>
      <c r="B418" s="534"/>
      <c r="C418" s="536"/>
      <c r="D418" s="269" t="s">
        <v>512</v>
      </c>
      <c r="E418" s="307" t="s">
        <v>162</v>
      </c>
      <c r="F418" s="272"/>
      <c r="G418" s="272"/>
      <c r="H418" s="272"/>
      <c r="I418" s="272"/>
      <c r="J418" s="272"/>
      <c r="K418" s="272"/>
      <c r="L418" s="272"/>
      <c r="M418" s="272"/>
      <c r="N418" s="272"/>
      <c r="O418" s="272"/>
      <c r="P418" s="272"/>
      <c r="Q418" s="272"/>
      <c r="R418" s="270" t="str">
        <f t="shared" si="8"/>
        <v/>
      </c>
      <c r="Z418" s="269" t="str">
        <f>C417</f>
        <v>Abschaltungen nach Vertragsauflösung</v>
      </c>
    </row>
    <row r="419" spans="1:26" s="7" customFormat="1" x14ac:dyDescent="0.2">
      <c r="A419" s="532"/>
      <c r="B419" s="534"/>
      <c r="C419" s="537" t="s">
        <v>788</v>
      </c>
      <c r="D419" s="269" t="s">
        <v>282</v>
      </c>
      <c r="E419" s="307" t="s">
        <v>162</v>
      </c>
      <c r="F419" s="272"/>
      <c r="G419" s="272"/>
      <c r="H419" s="272"/>
      <c r="I419" s="272"/>
      <c r="J419" s="272"/>
      <c r="K419" s="272"/>
      <c r="L419" s="272"/>
      <c r="M419" s="272"/>
      <c r="N419" s="272"/>
      <c r="O419" s="272"/>
      <c r="P419" s="272"/>
      <c r="Q419" s="272"/>
      <c r="R419" s="270" t="str">
        <f t="shared" si="8"/>
        <v/>
      </c>
      <c r="Z419" s="269" t="str">
        <f>C419</f>
        <v>Wiederaufnahmen der Belieferung nach Abschaltung</v>
      </c>
    </row>
    <row r="420" spans="1:26" s="7" customFormat="1" x14ac:dyDescent="0.2">
      <c r="A420" s="532"/>
      <c r="B420" s="534"/>
      <c r="C420" s="536"/>
      <c r="D420" s="269" t="s">
        <v>512</v>
      </c>
      <c r="E420" s="307" t="s">
        <v>162</v>
      </c>
      <c r="F420" s="272"/>
      <c r="G420" s="272"/>
      <c r="H420" s="272"/>
      <c r="I420" s="272"/>
      <c r="J420" s="272"/>
      <c r="K420" s="272"/>
      <c r="L420" s="272"/>
      <c r="M420" s="272"/>
      <c r="N420" s="272"/>
      <c r="O420" s="272"/>
      <c r="P420" s="272"/>
      <c r="Q420" s="272"/>
      <c r="R420" s="270" t="str">
        <f t="shared" si="8"/>
        <v/>
      </c>
      <c r="Z420" s="269" t="str">
        <f>C419</f>
        <v>Wiederaufnahmen der Belieferung nach Abschaltung</v>
      </c>
    </row>
    <row r="421" spans="1:26" s="7" customFormat="1" x14ac:dyDescent="0.2">
      <c r="A421" s="532"/>
      <c r="B421" s="534"/>
      <c r="C421" s="537" t="s">
        <v>789</v>
      </c>
      <c r="D421" s="269" t="s">
        <v>282</v>
      </c>
      <c r="E421" s="307" t="s">
        <v>162</v>
      </c>
      <c r="F421" s="272"/>
      <c r="G421" s="273"/>
      <c r="H421" s="273"/>
      <c r="I421" s="273"/>
      <c r="J421" s="273"/>
      <c r="K421" s="273"/>
      <c r="L421" s="273"/>
      <c r="M421" s="273"/>
      <c r="N421" s="273"/>
      <c r="O421" s="273"/>
      <c r="P421" s="273"/>
      <c r="Q421" s="273"/>
      <c r="R421" s="268"/>
      <c r="Z421" s="269" t="str">
        <f>C421</f>
        <v>Kunden unter Berufung auf Grundversorgung  zum Monatzsletzten</v>
      </c>
    </row>
    <row r="422" spans="1:26" s="7" customFormat="1" x14ac:dyDescent="0.2">
      <c r="A422" s="532"/>
      <c r="B422" s="534"/>
      <c r="C422" s="536"/>
      <c r="D422" s="269" t="s">
        <v>512</v>
      </c>
      <c r="E422" s="307" t="s">
        <v>162</v>
      </c>
      <c r="F422" s="272"/>
      <c r="G422" s="304"/>
      <c r="H422" s="304"/>
      <c r="I422" s="304"/>
      <c r="J422" s="304"/>
      <c r="K422" s="304"/>
      <c r="L422" s="304"/>
      <c r="M422" s="304"/>
      <c r="N422" s="304"/>
      <c r="O422" s="304"/>
      <c r="P422" s="304"/>
      <c r="Q422" s="304"/>
      <c r="R422" s="305"/>
      <c r="Z422" s="269" t="str">
        <f>C421</f>
        <v>Kunden unter Berufung auf Grundversorgung  zum Monatzsletzten</v>
      </c>
    </row>
    <row r="423" spans="1:26" s="7" customFormat="1" x14ac:dyDescent="0.2">
      <c r="A423" s="532"/>
      <c r="B423" s="534"/>
      <c r="C423" s="538" t="s">
        <v>934</v>
      </c>
      <c r="D423" s="234" t="s">
        <v>282</v>
      </c>
      <c r="E423" s="298" t="s">
        <v>162</v>
      </c>
      <c r="F423" s="303"/>
      <c r="G423" s="304"/>
      <c r="H423" s="304"/>
      <c r="I423" s="304"/>
      <c r="J423" s="304"/>
      <c r="K423" s="304"/>
      <c r="L423" s="304"/>
      <c r="M423" s="304"/>
      <c r="N423" s="304"/>
      <c r="O423" s="304"/>
      <c r="P423" s="304"/>
      <c r="Q423" s="304"/>
      <c r="R423" s="305"/>
      <c r="Z423" s="234" t="str">
        <f>C423</f>
        <v>Messgeräte mit aktiver Prepaymentzählung zum Monatsletzten</v>
      </c>
    </row>
    <row r="424" spans="1:26" s="7" customFormat="1" x14ac:dyDescent="0.2">
      <c r="A424" s="532"/>
      <c r="B424" s="534"/>
      <c r="C424" s="539"/>
      <c r="D424" s="191" t="s">
        <v>512</v>
      </c>
      <c r="E424" s="308" t="s">
        <v>162</v>
      </c>
      <c r="F424" s="274"/>
      <c r="G424" s="274"/>
      <c r="H424" s="274"/>
      <c r="I424" s="274"/>
      <c r="J424" s="274"/>
      <c r="K424" s="274"/>
      <c r="L424" s="274"/>
      <c r="M424" s="274"/>
      <c r="N424" s="274"/>
      <c r="O424" s="274"/>
      <c r="P424" s="274"/>
      <c r="Q424" s="274"/>
      <c r="R424" s="229"/>
      <c r="Z424" s="191" t="str">
        <f>C423</f>
        <v>Messgeräte mit aktiver Prepaymentzählung zum Monatsletzten</v>
      </c>
    </row>
    <row r="425" spans="1:26" s="7" customFormat="1" x14ac:dyDescent="0.2">
      <c r="A425" s="531"/>
      <c r="B425" s="533" t="str">
        <f>IF(A425&lt;&gt;"",IFERROR(VLOOKUP(A425,L!$J$11:$K$260,2,FALSE),"Eingabeart wurde geändert"),"")</f>
        <v/>
      </c>
      <c r="C425" s="535" t="s">
        <v>925</v>
      </c>
      <c r="D425" s="189" t="s">
        <v>282</v>
      </c>
      <c r="E425" s="306" t="s">
        <v>162</v>
      </c>
      <c r="F425" s="271"/>
      <c r="G425" s="271"/>
      <c r="H425" s="271"/>
      <c r="I425" s="271"/>
      <c r="J425" s="271"/>
      <c r="K425" s="271"/>
      <c r="L425" s="271"/>
      <c r="M425" s="271"/>
      <c r="N425" s="271"/>
      <c r="O425" s="271"/>
      <c r="P425" s="271"/>
      <c r="Q425" s="271"/>
      <c r="R425" s="228" t="str">
        <f t="shared" si="8"/>
        <v/>
      </c>
      <c r="Z425" s="189" t="str">
        <f>C425</f>
        <v>letzte Mahnungen mit eingeschriebenem Brief</v>
      </c>
    </row>
    <row r="426" spans="1:26" s="7" customFormat="1" x14ac:dyDescent="0.2">
      <c r="A426" s="532"/>
      <c r="B426" s="534"/>
      <c r="C426" s="536"/>
      <c r="D426" s="269" t="s">
        <v>512</v>
      </c>
      <c r="E426" s="307" t="s">
        <v>162</v>
      </c>
      <c r="F426" s="272"/>
      <c r="G426" s="272"/>
      <c r="H426" s="272"/>
      <c r="I426" s="272"/>
      <c r="J426" s="272"/>
      <c r="K426" s="272"/>
      <c r="L426" s="272"/>
      <c r="M426" s="272"/>
      <c r="N426" s="272"/>
      <c r="O426" s="272"/>
      <c r="P426" s="272"/>
      <c r="Q426" s="272"/>
      <c r="R426" s="270" t="str">
        <f t="shared" si="8"/>
        <v/>
      </c>
      <c r="Z426" s="269" t="str">
        <f>C425</f>
        <v>letzte Mahnungen mit eingeschriebenem Brief</v>
      </c>
    </row>
    <row r="427" spans="1:26" s="7" customFormat="1" x14ac:dyDescent="0.2">
      <c r="A427" s="532"/>
      <c r="B427" s="534"/>
      <c r="C427" s="537" t="s">
        <v>786</v>
      </c>
      <c r="D427" s="269" t="s">
        <v>282</v>
      </c>
      <c r="E427" s="307" t="s">
        <v>162</v>
      </c>
      <c r="F427" s="272"/>
      <c r="G427" s="272"/>
      <c r="H427" s="272"/>
      <c r="I427" s="272"/>
      <c r="J427" s="272"/>
      <c r="K427" s="272"/>
      <c r="L427" s="272"/>
      <c r="M427" s="272"/>
      <c r="N427" s="272"/>
      <c r="O427" s="272"/>
      <c r="P427" s="272"/>
      <c r="Q427" s="272"/>
      <c r="R427" s="270" t="str">
        <f t="shared" si="8"/>
        <v/>
      </c>
      <c r="Z427" s="269" t="str">
        <f>C427</f>
        <v xml:space="preserve">Abschaltungen nach Aussetzung der Vertragsabwicklung </v>
      </c>
    </row>
    <row r="428" spans="1:26" s="7" customFormat="1" x14ac:dyDescent="0.2">
      <c r="A428" s="532"/>
      <c r="B428" s="534"/>
      <c r="C428" s="536"/>
      <c r="D428" s="269" t="s">
        <v>512</v>
      </c>
      <c r="E428" s="307" t="s">
        <v>162</v>
      </c>
      <c r="F428" s="272"/>
      <c r="G428" s="272"/>
      <c r="H428" s="272"/>
      <c r="I428" s="272"/>
      <c r="J428" s="272"/>
      <c r="K428" s="272"/>
      <c r="L428" s="272"/>
      <c r="M428" s="272"/>
      <c r="N428" s="272"/>
      <c r="O428" s="272"/>
      <c r="P428" s="272"/>
      <c r="Q428" s="272"/>
      <c r="R428" s="270" t="str">
        <f t="shared" si="8"/>
        <v/>
      </c>
      <c r="Z428" s="269" t="str">
        <f>C427</f>
        <v xml:space="preserve">Abschaltungen nach Aussetzung der Vertragsabwicklung </v>
      </c>
    </row>
    <row r="429" spans="1:26" s="7" customFormat="1" x14ac:dyDescent="0.2">
      <c r="A429" s="532"/>
      <c r="B429" s="534"/>
      <c r="C429" s="537" t="s">
        <v>787</v>
      </c>
      <c r="D429" s="269" t="s">
        <v>282</v>
      </c>
      <c r="E429" s="307" t="s">
        <v>162</v>
      </c>
      <c r="F429" s="272"/>
      <c r="G429" s="272"/>
      <c r="H429" s="272"/>
      <c r="I429" s="272"/>
      <c r="J429" s="272"/>
      <c r="K429" s="272"/>
      <c r="L429" s="272"/>
      <c r="M429" s="272"/>
      <c r="N429" s="272"/>
      <c r="O429" s="272"/>
      <c r="P429" s="272"/>
      <c r="Q429" s="272"/>
      <c r="R429" s="270" t="str">
        <f t="shared" si="8"/>
        <v/>
      </c>
      <c r="Z429" s="269" t="str">
        <f>C429</f>
        <v>Abschaltungen nach Vertragsauflösung</v>
      </c>
    </row>
    <row r="430" spans="1:26" s="7" customFormat="1" x14ac:dyDescent="0.2">
      <c r="A430" s="532"/>
      <c r="B430" s="534"/>
      <c r="C430" s="536"/>
      <c r="D430" s="269" t="s">
        <v>512</v>
      </c>
      <c r="E430" s="307" t="s">
        <v>162</v>
      </c>
      <c r="F430" s="272"/>
      <c r="G430" s="272"/>
      <c r="H430" s="272"/>
      <c r="I430" s="272"/>
      <c r="J430" s="272"/>
      <c r="K430" s="272"/>
      <c r="L430" s="272"/>
      <c r="M430" s="272"/>
      <c r="N430" s="272"/>
      <c r="O430" s="272"/>
      <c r="P430" s="272"/>
      <c r="Q430" s="272"/>
      <c r="R430" s="270" t="str">
        <f t="shared" si="8"/>
        <v/>
      </c>
      <c r="Z430" s="269" t="str">
        <f>C429</f>
        <v>Abschaltungen nach Vertragsauflösung</v>
      </c>
    </row>
    <row r="431" spans="1:26" s="7" customFormat="1" x14ac:dyDescent="0.2">
      <c r="A431" s="532"/>
      <c r="B431" s="534"/>
      <c r="C431" s="537" t="s">
        <v>788</v>
      </c>
      <c r="D431" s="269" t="s">
        <v>282</v>
      </c>
      <c r="E431" s="307" t="s">
        <v>162</v>
      </c>
      <c r="F431" s="272"/>
      <c r="G431" s="272"/>
      <c r="H431" s="272"/>
      <c r="I431" s="272"/>
      <c r="J431" s="272"/>
      <c r="K431" s="272"/>
      <c r="L431" s="272"/>
      <c r="M431" s="272"/>
      <c r="N431" s="272"/>
      <c r="O431" s="272"/>
      <c r="P431" s="272"/>
      <c r="Q431" s="272"/>
      <c r="R431" s="270" t="str">
        <f t="shared" si="8"/>
        <v/>
      </c>
      <c r="Z431" s="269" t="str">
        <f>C431</f>
        <v>Wiederaufnahmen der Belieferung nach Abschaltung</v>
      </c>
    </row>
    <row r="432" spans="1:26" s="7" customFormat="1" x14ac:dyDescent="0.2">
      <c r="A432" s="532"/>
      <c r="B432" s="534"/>
      <c r="C432" s="536"/>
      <c r="D432" s="269" t="s">
        <v>512</v>
      </c>
      <c r="E432" s="307" t="s">
        <v>162</v>
      </c>
      <c r="F432" s="272"/>
      <c r="G432" s="272"/>
      <c r="H432" s="272"/>
      <c r="I432" s="272"/>
      <c r="J432" s="272"/>
      <c r="K432" s="272"/>
      <c r="L432" s="272"/>
      <c r="M432" s="272"/>
      <c r="N432" s="272"/>
      <c r="O432" s="272"/>
      <c r="P432" s="272"/>
      <c r="Q432" s="272"/>
      <c r="R432" s="270" t="str">
        <f t="shared" si="8"/>
        <v/>
      </c>
      <c r="Z432" s="269" t="str">
        <f>C431</f>
        <v>Wiederaufnahmen der Belieferung nach Abschaltung</v>
      </c>
    </row>
    <row r="433" spans="1:26" s="7" customFormat="1" x14ac:dyDescent="0.2">
      <c r="A433" s="532"/>
      <c r="B433" s="534"/>
      <c r="C433" s="537" t="s">
        <v>789</v>
      </c>
      <c r="D433" s="269" t="s">
        <v>282</v>
      </c>
      <c r="E433" s="307" t="s">
        <v>162</v>
      </c>
      <c r="F433" s="272"/>
      <c r="G433" s="273"/>
      <c r="H433" s="273"/>
      <c r="I433" s="273"/>
      <c r="J433" s="273"/>
      <c r="K433" s="273"/>
      <c r="L433" s="273"/>
      <c r="M433" s="273"/>
      <c r="N433" s="273"/>
      <c r="O433" s="273"/>
      <c r="P433" s="273"/>
      <c r="Q433" s="273"/>
      <c r="R433" s="268"/>
      <c r="Z433" s="269" t="str">
        <f>C433</f>
        <v>Kunden unter Berufung auf Grundversorgung  zum Monatzsletzten</v>
      </c>
    </row>
    <row r="434" spans="1:26" s="7" customFormat="1" x14ac:dyDescent="0.2">
      <c r="A434" s="532"/>
      <c r="B434" s="534"/>
      <c r="C434" s="536"/>
      <c r="D434" s="269" t="s">
        <v>512</v>
      </c>
      <c r="E434" s="307" t="s">
        <v>162</v>
      </c>
      <c r="F434" s="272"/>
      <c r="G434" s="304"/>
      <c r="H434" s="304"/>
      <c r="I434" s="304"/>
      <c r="J434" s="304"/>
      <c r="K434" s="304"/>
      <c r="L434" s="304"/>
      <c r="M434" s="304"/>
      <c r="N434" s="304"/>
      <c r="O434" s="304"/>
      <c r="P434" s="304"/>
      <c r="Q434" s="304"/>
      <c r="R434" s="305"/>
      <c r="Z434" s="269" t="str">
        <f>C433</f>
        <v>Kunden unter Berufung auf Grundversorgung  zum Monatzsletzten</v>
      </c>
    </row>
    <row r="435" spans="1:26" s="7" customFormat="1" x14ac:dyDescent="0.2">
      <c r="A435" s="532"/>
      <c r="B435" s="534"/>
      <c r="C435" s="538" t="s">
        <v>934</v>
      </c>
      <c r="D435" s="234" t="s">
        <v>282</v>
      </c>
      <c r="E435" s="298" t="s">
        <v>162</v>
      </c>
      <c r="F435" s="303"/>
      <c r="G435" s="304"/>
      <c r="H435" s="304"/>
      <c r="I435" s="304"/>
      <c r="J435" s="304"/>
      <c r="K435" s="304"/>
      <c r="L435" s="304"/>
      <c r="M435" s="304"/>
      <c r="N435" s="304"/>
      <c r="O435" s="304"/>
      <c r="P435" s="304"/>
      <c r="Q435" s="304"/>
      <c r="R435" s="305"/>
      <c r="Z435" s="234" t="str">
        <f>C435</f>
        <v>Messgeräte mit aktiver Prepaymentzählung zum Monatsletzten</v>
      </c>
    </row>
    <row r="436" spans="1:26" s="7" customFormat="1" x14ac:dyDescent="0.2">
      <c r="A436" s="532"/>
      <c r="B436" s="534"/>
      <c r="C436" s="539"/>
      <c r="D436" s="191" t="s">
        <v>512</v>
      </c>
      <c r="E436" s="308" t="s">
        <v>162</v>
      </c>
      <c r="F436" s="274"/>
      <c r="G436" s="274"/>
      <c r="H436" s="274"/>
      <c r="I436" s="274"/>
      <c r="J436" s="274"/>
      <c r="K436" s="274"/>
      <c r="L436" s="274"/>
      <c r="M436" s="274"/>
      <c r="N436" s="274"/>
      <c r="O436" s="274"/>
      <c r="P436" s="274"/>
      <c r="Q436" s="274"/>
      <c r="R436" s="229"/>
      <c r="Z436" s="191" t="str">
        <f>C435</f>
        <v>Messgeräte mit aktiver Prepaymentzählung zum Monatsletzten</v>
      </c>
    </row>
    <row r="437" spans="1:26" s="7" customFormat="1" x14ac:dyDescent="0.2">
      <c r="A437" s="531"/>
      <c r="B437" s="533" t="str">
        <f>IF(A437&lt;&gt;"",IFERROR(VLOOKUP(A437,L!$J$11:$K$260,2,FALSE),"Eingabeart wurde geändert"),"")</f>
        <v/>
      </c>
      <c r="C437" s="535" t="s">
        <v>925</v>
      </c>
      <c r="D437" s="189" t="s">
        <v>282</v>
      </c>
      <c r="E437" s="306" t="s">
        <v>162</v>
      </c>
      <c r="F437" s="271"/>
      <c r="G437" s="271"/>
      <c r="H437" s="271"/>
      <c r="I437" s="271"/>
      <c r="J437" s="271"/>
      <c r="K437" s="271"/>
      <c r="L437" s="271"/>
      <c r="M437" s="271"/>
      <c r="N437" s="271"/>
      <c r="O437" s="271"/>
      <c r="P437" s="271"/>
      <c r="Q437" s="271"/>
      <c r="R437" s="228" t="str">
        <f t="shared" si="8"/>
        <v/>
      </c>
      <c r="Z437" s="189" t="str">
        <f>C437</f>
        <v>letzte Mahnungen mit eingeschriebenem Brief</v>
      </c>
    </row>
    <row r="438" spans="1:26" s="7" customFormat="1" x14ac:dyDescent="0.2">
      <c r="A438" s="532"/>
      <c r="B438" s="534"/>
      <c r="C438" s="536"/>
      <c r="D438" s="269" t="s">
        <v>512</v>
      </c>
      <c r="E438" s="307" t="s">
        <v>162</v>
      </c>
      <c r="F438" s="272"/>
      <c r="G438" s="272"/>
      <c r="H438" s="272"/>
      <c r="I438" s="272"/>
      <c r="J438" s="272"/>
      <c r="K438" s="272"/>
      <c r="L438" s="272"/>
      <c r="M438" s="272"/>
      <c r="N438" s="272"/>
      <c r="O438" s="272"/>
      <c r="P438" s="272"/>
      <c r="Q438" s="272"/>
      <c r="R438" s="270" t="str">
        <f t="shared" si="8"/>
        <v/>
      </c>
      <c r="Z438" s="269" t="str">
        <f>C437</f>
        <v>letzte Mahnungen mit eingeschriebenem Brief</v>
      </c>
    </row>
    <row r="439" spans="1:26" s="7" customFormat="1" x14ac:dyDescent="0.2">
      <c r="A439" s="532"/>
      <c r="B439" s="534"/>
      <c r="C439" s="537" t="s">
        <v>786</v>
      </c>
      <c r="D439" s="269" t="s">
        <v>282</v>
      </c>
      <c r="E439" s="307" t="s">
        <v>162</v>
      </c>
      <c r="F439" s="272"/>
      <c r="G439" s="272"/>
      <c r="H439" s="272"/>
      <c r="I439" s="272"/>
      <c r="J439" s="272"/>
      <c r="K439" s="272"/>
      <c r="L439" s="272"/>
      <c r="M439" s="272"/>
      <c r="N439" s="272"/>
      <c r="O439" s="272"/>
      <c r="P439" s="272"/>
      <c r="Q439" s="272"/>
      <c r="R439" s="270" t="str">
        <f t="shared" si="8"/>
        <v/>
      </c>
      <c r="Z439" s="269" t="str">
        <f>C439</f>
        <v xml:space="preserve">Abschaltungen nach Aussetzung der Vertragsabwicklung </v>
      </c>
    </row>
    <row r="440" spans="1:26" s="7" customFormat="1" x14ac:dyDescent="0.2">
      <c r="A440" s="532"/>
      <c r="B440" s="534"/>
      <c r="C440" s="536"/>
      <c r="D440" s="269" t="s">
        <v>512</v>
      </c>
      <c r="E440" s="307" t="s">
        <v>162</v>
      </c>
      <c r="F440" s="272"/>
      <c r="G440" s="272"/>
      <c r="H440" s="272"/>
      <c r="I440" s="272"/>
      <c r="J440" s="272"/>
      <c r="K440" s="272"/>
      <c r="L440" s="272"/>
      <c r="M440" s="272"/>
      <c r="N440" s="272"/>
      <c r="O440" s="272"/>
      <c r="P440" s="272"/>
      <c r="Q440" s="272"/>
      <c r="R440" s="270" t="str">
        <f t="shared" si="8"/>
        <v/>
      </c>
      <c r="Z440" s="269" t="str">
        <f>C439</f>
        <v xml:space="preserve">Abschaltungen nach Aussetzung der Vertragsabwicklung </v>
      </c>
    </row>
    <row r="441" spans="1:26" s="7" customFormat="1" x14ac:dyDescent="0.2">
      <c r="A441" s="532"/>
      <c r="B441" s="534"/>
      <c r="C441" s="537" t="s">
        <v>787</v>
      </c>
      <c r="D441" s="269" t="s">
        <v>282</v>
      </c>
      <c r="E441" s="307" t="s">
        <v>162</v>
      </c>
      <c r="F441" s="272"/>
      <c r="G441" s="272"/>
      <c r="H441" s="272"/>
      <c r="I441" s="272"/>
      <c r="J441" s="272"/>
      <c r="K441" s="272"/>
      <c r="L441" s="272"/>
      <c r="M441" s="272"/>
      <c r="N441" s="272"/>
      <c r="O441" s="272"/>
      <c r="P441" s="272"/>
      <c r="Q441" s="272"/>
      <c r="R441" s="270" t="str">
        <f t="shared" si="8"/>
        <v/>
      </c>
      <c r="Z441" s="269" t="str">
        <f>C441</f>
        <v>Abschaltungen nach Vertragsauflösung</v>
      </c>
    </row>
    <row r="442" spans="1:26" s="7" customFormat="1" x14ac:dyDescent="0.2">
      <c r="A442" s="532"/>
      <c r="B442" s="534"/>
      <c r="C442" s="536"/>
      <c r="D442" s="269" t="s">
        <v>512</v>
      </c>
      <c r="E442" s="307" t="s">
        <v>162</v>
      </c>
      <c r="F442" s="272"/>
      <c r="G442" s="272"/>
      <c r="H442" s="272"/>
      <c r="I442" s="272"/>
      <c r="J442" s="272"/>
      <c r="K442" s="272"/>
      <c r="L442" s="272"/>
      <c r="M442" s="272"/>
      <c r="N442" s="272"/>
      <c r="O442" s="272"/>
      <c r="P442" s="272"/>
      <c r="Q442" s="272"/>
      <c r="R442" s="270" t="str">
        <f t="shared" si="8"/>
        <v/>
      </c>
      <c r="Z442" s="269" t="str">
        <f>C441</f>
        <v>Abschaltungen nach Vertragsauflösung</v>
      </c>
    </row>
    <row r="443" spans="1:26" s="7" customFormat="1" x14ac:dyDescent="0.2">
      <c r="A443" s="532"/>
      <c r="B443" s="534"/>
      <c r="C443" s="537" t="s">
        <v>788</v>
      </c>
      <c r="D443" s="269" t="s">
        <v>282</v>
      </c>
      <c r="E443" s="307" t="s">
        <v>162</v>
      </c>
      <c r="F443" s="272"/>
      <c r="G443" s="272"/>
      <c r="H443" s="272"/>
      <c r="I443" s="272"/>
      <c r="J443" s="272"/>
      <c r="K443" s="272"/>
      <c r="L443" s="272"/>
      <c r="M443" s="272"/>
      <c r="N443" s="272"/>
      <c r="O443" s="272"/>
      <c r="P443" s="272"/>
      <c r="Q443" s="272"/>
      <c r="R443" s="270" t="str">
        <f t="shared" si="8"/>
        <v/>
      </c>
      <c r="Z443" s="269" t="str">
        <f>C443</f>
        <v>Wiederaufnahmen der Belieferung nach Abschaltung</v>
      </c>
    </row>
    <row r="444" spans="1:26" s="7" customFormat="1" x14ac:dyDescent="0.2">
      <c r="A444" s="532"/>
      <c r="B444" s="534"/>
      <c r="C444" s="536"/>
      <c r="D444" s="269" t="s">
        <v>512</v>
      </c>
      <c r="E444" s="307" t="s">
        <v>162</v>
      </c>
      <c r="F444" s="272"/>
      <c r="G444" s="272"/>
      <c r="H444" s="272"/>
      <c r="I444" s="272"/>
      <c r="J444" s="272"/>
      <c r="K444" s="272"/>
      <c r="L444" s="272"/>
      <c r="M444" s="272"/>
      <c r="N444" s="272"/>
      <c r="O444" s="272"/>
      <c r="P444" s="272"/>
      <c r="Q444" s="272"/>
      <c r="R444" s="270" t="str">
        <f t="shared" si="8"/>
        <v/>
      </c>
      <c r="Z444" s="269" t="str">
        <f>C443</f>
        <v>Wiederaufnahmen der Belieferung nach Abschaltung</v>
      </c>
    </row>
    <row r="445" spans="1:26" s="7" customFormat="1" x14ac:dyDescent="0.2">
      <c r="A445" s="532"/>
      <c r="B445" s="534"/>
      <c r="C445" s="537" t="s">
        <v>789</v>
      </c>
      <c r="D445" s="269" t="s">
        <v>282</v>
      </c>
      <c r="E445" s="307" t="s">
        <v>162</v>
      </c>
      <c r="F445" s="272"/>
      <c r="G445" s="273"/>
      <c r="H445" s="273"/>
      <c r="I445" s="273"/>
      <c r="J445" s="273"/>
      <c r="K445" s="273"/>
      <c r="L445" s="273"/>
      <c r="M445" s="273"/>
      <c r="N445" s="273"/>
      <c r="O445" s="273"/>
      <c r="P445" s="273"/>
      <c r="Q445" s="273"/>
      <c r="R445" s="268"/>
      <c r="Z445" s="269" t="str">
        <f>C445</f>
        <v>Kunden unter Berufung auf Grundversorgung  zum Monatzsletzten</v>
      </c>
    </row>
    <row r="446" spans="1:26" s="7" customFormat="1" x14ac:dyDescent="0.2">
      <c r="A446" s="532"/>
      <c r="B446" s="534"/>
      <c r="C446" s="536"/>
      <c r="D446" s="269" t="s">
        <v>512</v>
      </c>
      <c r="E446" s="307" t="s">
        <v>162</v>
      </c>
      <c r="F446" s="272"/>
      <c r="G446" s="304"/>
      <c r="H446" s="304"/>
      <c r="I446" s="304"/>
      <c r="J446" s="304"/>
      <c r="K446" s="304"/>
      <c r="L446" s="304"/>
      <c r="M446" s="304"/>
      <c r="N446" s="304"/>
      <c r="O446" s="304"/>
      <c r="P446" s="304"/>
      <c r="Q446" s="304"/>
      <c r="R446" s="305"/>
      <c r="Z446" s="269" t="str">
        <f>C445</f>
        <v>Kunden unter Berufung auf Grundversorgung  zum Monatzsletzten</v>
      </c>
    </row>
    <row r="447" spans="1:26" s="7" customFormat="1" x14ac:dyDescent="0.2">
      <c r="A447" s="532"/>
      <c r="B447" s="534"/>
      <c r="C447" s="538" t="s">
        <v>934</v>
      </c>
      <c r="D447" s="234" t="s">
        <v>282</v>
      </c>
      <c r="E447" s="298" t="s">
        <v>162</v>
      </c>
      <c r="F447" s="303"/>
      <c r="G447" s="304"/>
      <c r="H447" s="304"/>
      <c r="I447" s="304"/>
      <c r="J447" s="304"/>
      <c r="K447" s="304"/>
      <c r="L447" s="304"/>
      <c r="M447" s="304"/>
      <c r="N447" s="304"/>
      <c r="O447" s="304"/>
      <c r="P447" s="304"/>
      <c r="Q447" s="304"/>
      <c r="R447" s="305"/>
      <c r="Z447" s="234" t="str">
        <f>C447</f>
        <v>Messgeräte mit aktiver Prepaymentzählung zum Monatsletzten</v>
      </c>
    </row>
    <row r="448" spans="1:26" s="7" customFormat="1" x14ac:dyDescent="0.2">
      <c r="A448" s="532"/>
      <c r="B448" s="534"/>
      <c r="C448" s="539"/>
      <c r="D448" s="191" t="s">
        <v>512</v>
      </c>
      <c r="E448" s="308" t="s">
        <v>162</v>
      </c>
      <c r="F448" s="274"/>
      <c r="G448" s="274"/>
      <c r="H448" s="274"/>
      <c r="I448" s="274"/>
      <c r="J448" s="274"/>
      <c r="K448" s="274"/>
      <c r="L448" s="274"/>
      <c r="M448" s="274"/>
      <c r="N448" s="274"/>
      <c r="O448" s="274"/>
      <c r="P448" s="274"/>
      <c r="Q448" s="274"/>
      <c r="R448" s="229"/>
      <c r="Z448" s="191" t="str">
        <f>C447</f>
        <v>Messgeräte mit aktiver Prepaymentzählung zum Monatsletzten</v>
      </c>
    </row>
    <row r="449" spans="1:26" s="7" customFormat="1" x14ac:dyDescent="0.2">
      <c r="A449" s="531"/>
      <c r="B449" s="533" t="str">
        <f>IF(A449&lt;&gt;"",IFERROR(VLOOKUP(A449,L!$J$11:$K$260,2,FALSE),"Eingabeart wurde geändert"),"")</f>
        <v/>
      </c>
      <c r="C449" s="535" t="s">
        <v>925</v>
      </c>
      <c r="D449" s="189" t="s">
        <v>282</v>
      </c>
      <c r="E449" s="306" t="s">
        <v>162</v>
      </c>
      <c r="F449" s="271"/>
      <c r="G449" s="271"/>
      <c r="H449" s="271"/>
      <c r="I449" s="271"/>
      <c r="J449" s="271"/>
      <c r="K449" s="271"/>
      <c r="L449" s="271"/>
      <c r="M449" s="271"/>
      <c r="N449" s="271"/>
      <c r="O449" s="271"/>
      <c r="P449" s="271"/>
      <c r="Q449" s="271"/>
      <c r="R449" s="228" t="str">
        <f t="shared" si="8"/>
        <v/>
      </c>
      <c r="Z449" s="189" t="str">
        <f>C449</f>
        <v>letzte Mahnungen mit eingeschriebenem Brief</v>
      </c>
    </row>
    <row r="450" spans="1:26" s="7" customFormat="1" x14ac:dyDescent="0.2">
      <c r="A450" s="532"/>
      <c r="B450" s="534"/>
      <c r="C450" s="536"/>
      <c r="D450" s="269" t="s">
        <v>512</v>
      </c>
      <c r="E450" s="307" t="s">
        <v>162</v>
      </c>
      <c r="F450" s="272"/>
      <c r="G450" s="272"/>
      <c r="H450" s="272"/>
      <c r="I450" s="272"/>
      <c r="J450" s="272"/>
      <c r="K450" s="272"/>
      <c r="L450" s="272"/>
      <c r="M450" s="272"/>
      <c r="N450" s="272"/>
      <c r="O450" s="272"/>
      <c r="P450" s="272"/>
      <c r="Q450" s="272"/>
      <c r="R450" s="270" t="str">
        <f t="shared" si="8"/>
        <v/>
      </c>
      <c r="Z450" s="269" t="str">
        <f>C449</f>
        <v>letzte Mahnungen mit eingeschriebenem Brief</v>
      </c>
    </row>
    <row r="451" spans="1:26" s="7" customFormat="1" x14ac:dyDescent="0.2">
      <c r="A451" s="532"/>
      <c r="B451" s="534"/>
      <c r="C451" s="537" t="s">
        <v>786</v>
      </c>
      <c r="D451" s="269" t="s">
        <v>282</v>
      </c>
      <c r="E451" s="307" t="s">
        <v>162</v>
      </c>
      <c r="F451" s="272"/>
      <c r="G451" s="272"/>
      <c r="H451" s="272"/>
      <c r="I451" s="272"/>
      <c r="J451" s="272"/>
      <c r="K451" s="272"/>
      <c r="L451" s="272"/>
      <c r="M451" s="272"/>
      <c r="N451" s="272"/>
      <c r="O451" s="272"/>
      <c r="P451" s="272"/>
      <c r="Q451" s="272"/>
      <c r="R451" s="270" t="str">
        <f t="shared" si="8"/>
        <v/>
      </c>
      <c r="Z451" s="269" t="str">
        <f>C451</f>
        <v xml:space="preserve">Abschaltungen nach Aussetzung der Vertragsabwicklung </v>
      </c>
    </row>
    <row r="452" spans="1:26" s="7" customFormat="1" x14ac:dyDescent="0.2">
      <c r="A452" s="532"/>
      <c r="B452" s="534"/>
      <c r="C452" s="536"/>
      <c r="D452" s="269" t="s">
        <v>512</v>
      </c>
      <c r="E452" s="307" t="s">
        <v>162</v>
      </c>
      <c r="F452" s="272"/>
      <c r="G452" s="272"/>
      <c r="H452" s="272"/>
      <c r="I452" s="272"/>
      <c r="J452" s="272"/>
      <c r="K452" s="272"/>
      <c r="L452" s="272"/>
      <c r="M452" s="272"/>
      <c r="N452" s="272"/>
      <c r="O452" s="272"/>
      <c r="P452" s="272"/>
      <c r="Q452" s="272"/>
      <c r="R452" s="270" t="str">
        <f t="shared" si="8"/>
        <v/>
      </c>
      <c r="Z452" s="269" t="str">
        <f>C451</f>
        <v xml:space="preserve">Abschaltungen nach Aussetzung der Vertragsabwicklung </v>
      </c>
    </row>
    <row r="453" spans="1:26" s="7" customFormat="1" x14ac:dyDescent="0.2">
      <c r="A453" s="532"/>
      <c r="B453" s="534"/>
      <c r="C453" s="537" t="s">
        <v>787</v>
      </c>
      <c r="D453" s="269" t="s">
        <v>282</v>
      </c>
      <c r="E453" s="307" t="s">
        <v>162</v>
      </c>
      <c r="F453" s="272"/>
      <c r="G453" s="272"/>
      <c r="H453" s="272"/>
      <c r="I453" s="272"/>
      <c r="J453" s="272"/>
      <c r="K453" s="272"/>
      <c r="L453" s="272"/>
      <c r="M453" s="272"/>
      <c r="N453" s="272"/>
      <c r="O453" s="272"/>
      <c r="P453" s="272"/>
      <c r="Q453" s="272"/>
      <c r="R453" s="270" t="str">
        <f t="shared" si="8"/>
        <v/>
      </c>
      <c r="Z453" s="269" t="str">
        <f>C453</f>
        <v>Abschaltungen nach Vertragsauflösung</v>
      </c>
    </row>
    <row r="454" spans="1:26" s="7" customFormat="1" x14ac:dyDescent="0.2">
      <c r="A454" s="532"/>
      <c r="B454" s="534"/>
      <c r="C454" s="536"/>
      <c r="D454" s="269" t="s">
        <v>512</v>
      </c>
      <c r="E454" s="307" t="s">
        <v>162</v>
      </c>
      <c r="F454" s="272"/>
      <c r="G454" s="272"/>
      <c r="H454" s="272"/>
      <c r="I454" s="272"/>
      <c r="J454" s="272"/>
      <c r="K454" s="272"/>
      <c r="L454" s="272"/>
      <c r="M454" s="272"/>
      <c r="N454" s="272"/>
      <c r="O454" s="272"/>
      <c r="P454" s="272"/>
      <c r="Q454" s="272"/>
      <c r="R454" s="270" t="str">
        <f t="shared" si="8"/>
        <v/>
      </c>
      <c r="Z454" s="269" t="str">
        <f>C453</f>
        <v>Abschaltungen nach Vertragsauflösung</v>
      </c>
    </row>
    <row r="455" spans="1:26" s="7" customFormat="1" x14ac:dyDescent="0.2">
      <c r="A455" s="532"/>
      <c r="B455" s="534"/>
      <c r="C455" s="537" t="s">
        <v>788</v>
      </c>
      <c r="D455" s="269" t="s">
        <v>282</v>
      </c>
      <c r="E455" s="307" t="s">
        <v>162</v>
      </c>
      <c r="F455" s="272"/>
      <c r="G455" s="272"/>
      <c r="H455" s="272"/>
      <c r="I455" s="272"/>
      <c r="J455" s="272"/>
      <c r="K455" s="272"/>
      <c r="L455" s="272"/>
      <c r="M455" s="272"/>
      <c r="N455" s="272"/>
      <c r="O455" s="272"/>
      <c r="P455" s="272"/>
      <c r="Q455" s="272"/>
      <c r="R455" s="270" t="str">
        <f t="shared" si="8"/>
        <v/>
      </c>
      <c r="Z455" s="269" t="str">
        <f>C455</f>
        <v>Wiederaufnahmen der Belieferung nach Abschaltung</v>
      </c>
    </row>
    <row r="456" spans="1:26" s="7" customFormat="1" x14ac:dyDescent="0.2">
      <c r="A456" s="532"/>
      <c r="B456" s="534"/>
      <c r="C456" s="536"/>
      <c r="D456" s="269" t="s">
        <v>512</v>
      </c>
      <c r="E456" s="307" t="s">
        <v>162</v>
      </c>
      <c r="F456" s="272"/>
      <c r="G456" s="272"/>
      <c r="H456" s="272"/>
      <c r="I456" s="272"/>
      <c r="J456" s="272"/>
      <c r="K456" s="272"/>
      <c r="L456" s="272"/>
      <c r="M456" s="272"/>
      <c r="N456" s="272"/>
      <c r="O456" s="272"/>
      <c r="P456" s="272"/>
      <c r="Q456" s="272"/>
      <c r="R456" s="270" t="str">
        <f t="shared" si="8"/>
        <v/>
      </c>
      <c r="Z456" s="269" t="str">
        <f>C455</f>
        <v>Wiederaufnahmen der Belieferung nach Abschaltung</v>
      </c>
    </row>
    <row r="457" spans="1:26" s="7" customFormat="1" x14ac:dyDescent="0.2">
      <c r="A457" s="532"/>
      <c r="B457" s="534"/>
      <c r="C457" s="537" t="s">
        <v>789</v>
      </c>
      <c r="D457" s="269" t="s">
        <v>282</v>
      </c>
      <c r="E457" s="307" t="s">
        <v>162</v>
      </c>
      <c r="F457" s="272"/>
      <c r="G457" s="273"/>
      <c r="H457" s="273"/>
      <c r="I457" s="273"/>
      <c r="J457" s="273"/>
      <c r="K457" s="273"/>
      <c r="L457" s="273"/>
      <c r="M457" s="273"/>
      <c r="N457" s="273"/>
      <c r="O457" s="273"/>
      <c r="P457" s="273"/>
      <c r="Q457" s="273"/>
      <c r="R457" s="268"/>
      <c r="Z457" s="269" t="str">
        <f>C457</f>
        <v>Kunden unter Berufung auf Grundversorgung  zum Monatzsletzten</v>
      </c>
    </row>
    <row r="458" spans="1:26" s="7" customFormat="1" x14ac:dyDescent="0.2">
      <c r="A458" s="532"/>
      <c r="B458" s="534"/>
      <c r="C458" s="536"/>
      <c r="D458" s="269" t="s">
        <v>512</v>
      </c>
      <c r="E458" s="307" t="s">
        <v>162</v>
      </c>
      <c r="F458" s="272"/>
      <c r="G458" s="304"/>
      <c r="H458" s="304"/>
      <c r="I458" s="304"/>
      <c r="J458" s="304"/>
      <c r="K458" s="304"/>
      <c r="L458" s="304"/>
      <c r="M458" s="304"/>
      <c r="N458" s="304"/>
      <c r="O458" s="304"/>
      <c r="P458" s="304"/>
      <c r="Q458" s="304"/>
      <c r="R458" s="305"/>
      <c r="Z458" s="269" t="str">
        <f>C457</f>
        <v>Kunden unter Berufung auf Grundversorgung  zum Monatzsletzten</v>
      </c>
    </row>
    <row r="459" spans="1:26" s="7" customFormat="1" x14ac:dyDescent="0.2">
      <c r="A459" s="532"/>
      <c r="B459" s="534"/>
      <c r="C459" s="538" t="s">
        <v>934</v>
      </c>
      <c r="D459" s="234" t="s">
        <v>282</v>
      </c>
      <c r="E459" s="298" t="s">
        <v>162</v>
      </c>
      <c r="F459" s="303"/>
      <c r="G459" s="304"/>
      <c r="H459" s="304"/>
      <c r="I459" s="304"/>
      <c r="J459" s="304"/>
      <c r="K459" s="304"/>
      <c r="L459" s="304"/>
      <c r="M459" s="304"/>
      <c r="N459" s="304"/>
      <c r="O459" s="304"/>
      <c r="P459" s="304"/>
      <c r="Q459" s="304"/>
      <c r="R459" s="305"/>
      <c r="Z459" s="234" t="str">
        <f>C459</f>
        <v>Messgeräte mit aktiver Prepaymentzählung zum Monatsletzten</v>
      </c>
    </row>
    <row r="460" spans="1:26" s="7" customFormat="1" x14ac:dyDescent="0.2">
      <c r="A460" s="532"/>
      <c r="B460" s="534"/>
      <c r="C460" s="539"/>
      <c r="D460" s="191" t="s">
        <v>512</v>
      </c>
      <c r="E460" s="308" t="s">
        <v>162</v>
      </c>
      <c r="F460" s="274"/>
      <c r="G460" s="274"/>
      <c r="H460" s="274"/>
      <c r="I460" s="274"/>
      <c r="J460" s="274"/>
      <c r="K460" s="274"/>
      <c r="L460" s="274"/>
      <c r="M460" s="274"/>
      <c r="N460" s="274"/>
      <c r="O460" s="274"/>
      <c r="P460" s="274"/>
      <c r="Q460" s="274"/>
      <c r="R460" s="229"/>
      <c r="Z460" s="191" t="str">
        <f>C459</f>
        <v>Messgeräte mit aktiver Prepaymentzählung zum Monatsletzten</v>
      </c>
    </row>
    <row r="461" spans="1:26" s="7" customFormat="1" x14ac:dyDescent="0.2">
      <c r="A461" s="531"/>
      <c r="B461" s="533" t="str">
        <f>IF(A461&lt;&gt;"",IFERROR(VLOOKUP(A461,L!$J$11:$K$260,2,FALSE),"Eingabeart wurde geändert"),"")</f>
        <v/>
      </c>
      <c r="C461" s="535" t="s">
        <v>925</v>
      </c>
      <c r="D461" s="189" t="s">
        <v>282</v>
      </c>
      <c r="E461" s="306" t="s">
        <v>162</v>
      </c>
      <c r="F461" s="271"/>
      <c r="G461" s="271"/>
      <c r="H461" s="271"/>
      <c r="I461" s="271"/>
      <c r="J461" s="271"/>
      <c r="K461" s="271"/>
      <c r="L461" s="271"/>
      <c r="M461" s="271"/>
      <c r="N461" s="271"/>
      <c r="O461" s="271"/>
      <c r="P461" s="271"/>
      <c r="Q461" s="271"/>
      <c r="R461" s="228" t="str">
        <f t="shared" si="8"/>
        <v/>
      </c>
      <c r="Z461" s="189" t="str">
        <f>C461</f>
        <v>letzte Mahnungen mit eingeschriebenem Brief</v>
      </c>
    </row>
    <row r="462" spans="1:26" s="7" customFormat="1" x14ac:dyDescent="0.2">
      <c r="A462" s="532"/>
      <c r="B462" s="534"/>
      <c r="C462" s="536"/>
      <c r="D462" s="269" t="s">
        <v>512</v>
      </c>
      <c r="E462" s="307" t="s">
        <v>162</v>
      </c>
      <c r="F462" s="272"/>
      <c r="G462" s="272"/>
      <c r="H462" s="272"/>
      <c r="I462" s="272"/>
      <c r="J462" s="272"/>
      <c r="K462" s="272"/>
      <c r="L462" s="272"/>
      <c r="M462" s="272"/>
      <c r="N462" s="272"/>
      <c r="O462" s="272"/>
      <c r="P462" s="272"/>
      <c r="Q462" s="272"/>
      <c r="R462" s="270" t="str">
        <f t="shared" si="8"/>
        <v/>
      </c>
      <c r="Z462" s="269" t="str">
        <f>C461</f>
        <v>letzte Mahnungen mit eingeschriebenem Brief</v>
      </c>
    </row>
    <row r="463" spans="1:26" s="7" customFormat="1" x14ac:dyDescent="0.2">
      <c r="A463" s="532"/>
      <c r="B463" s="534"/>
      <c r="C463" s="537" t="s">
        <v>786</v>
      </c>
      <c r="D463" s="269" t="s">
        <v>282</v>
      </c>
      <c r="E463" s="307" t="s">
        <v>162</v>
      </c>
      <c r="F463" s="272"/>
      <c r="G463" s="272"/>
      <c r="H463" s="272"/>
      <c r="I463" s="272"/>
      <c r="J463" s="272"/>
      <c r="K463" s="272"/>
      <c r="L463" s="272"/>
      <c r="M463" s="272"/>
      <c r="N463" s="272"/>
      <c r="O463" s="272"/>
      <c r="P463" s="272"/>
      <c r="Q463" s="272"/>
      <c r="R463" s="270" t="str">
        <f t="shared" si="8"/>
        <v/>
      </c>
      <c r="Z463" s="269" t="str">
        <f>C463</f>
        <v xml:space="preserve">Abschaltungen nach Aussetzung der Vertragsabwicklung </v>
      </c>
    </row>
    <row r="464" spans="1:26" s="7" customFormat="1" x14ac:dyDescent="0.2">
      <c r="A464" s="532"/>
      <c r="B464" s="534"/>
      <c r="C464" s="536"/>
      <c r="D464" s="269" t="s">
        <v>512</v>
      </c>
      <c r="E464" s="307" t="s">
        <v>162</v>
      </c>
      <c r="F464" s="272"/>
      <c r="G464" s="272"/>
      <c r="H464" s="272"/>
      <c r="I464" s="272"/>
      <c r="J464" s="272"/>
      <c r="K464" s="272"/>
      <c r="L464" s="272"/>
      <c r="M464" s="272"/>
      <c r="N464" s="272"/>
      <c r="O464" s="272"/>
      <c r="P464" s="272"/>
      <c r="Q464" s="272"/>
      <c r="R464" s="270" t="str">
        <f t="shared" si="8"/>
        <v/>
      </c>
      <c r="Z464" s="269" t="str">
        <f>C463</f>
        <v xml:space="preserve">Abschaltungen nach Aussetzung der Vertragsabwicklung </v>
      </c>
    </row>
    <row r="465" spans="1:26" s="7" customFormat="1" x14ac:dyDescent="0.2">
      <c r="A465" s="532"/>
      <c r="B465" s="534"/>
      <c r="C465" s="537" t="s">
        <v>787</v>
      </c>
      <c r="D465" s="269" t="s">
        <v>282</v>
      </c>
      <c r="E465" s="307" t="s">
        <v>162</v>
      </c>
      <c r="F465" s="272"/>
      <c r="G465" s="272"/>
      <c r="H465" s="272"/>
      <c r="I465" s="272"/>
      <c r="J465" s="272"/>
      <c r="K465" s="272"/>
      <c r="L465" s="272"/>
      <c r="M465" s="272"/>
      <c r="N465" s="272"/>
      <c r="O465" s="272"/>
      <c r="P465" s="272"/>
      <c r="Q465" s="272"/>
      <c r="R465" s="270" t="str">
        <f t="shared" si="8"/>
        <v/>
      </c>
      <c r="Z465" s="269" t="str">
        <f>C465</f>
        <v>Abschaltungen nach Vertragsauflösung</v>
      </c>
    </row>
    <row r="466" spans="1:26" s="7" customFormat="1" x14ac:dyDescent="0.2">
      <c r="A466" s="532"/>
      <c r="B466" s="534"/>
      <c r="C466" s="536"/>
      <c r="D466" s="269" t="s">
        <v>512</v>
      </c>
      <c r="E466" s="307" t="s">
        <v>162</v>
      </c>
      <c r="F466" s="272"/>
      <c r="G466" s="272"/>
      <c r="H466" s="272"/>
      <c r="I466" s="272"/>
      <c r="J466" s="272"/>
      <c r="K466" s="272"/>
      <c r="L466" s="272"/>
      <c r="M466" s="272"/>
      <c r="N466" s="272"/>
      <c r="O466" s="272"/>
      <c r="P466" s="272"/>
      <c r="Q466" s="272"/>
      <c r="R466" s="270" t="str">
        <f t="shared" si="8"/>
        <v/>
      </c>
      <c r="Z466" s="269" t="str">
        <f>C465</f>
        <v>Abschaltungen nach Vertragsauflösung</v>
      </c>
    </row>
    <row r="467" spans="1:26" s="7" customFormat="1" x14ac:dyDescent="0.2">
      <c r="A467" s="532"/>
      <c r="B467" s="534"/>
      <c r="C467" s="537" t="s">
        <v>788</v>
      </c>
      <c r="D467" s="269" t="s">
        <v>282</v>
      </c>
      <c r="E467" s="307" t="s">
        <v>162</v>
      </c>
      <c r="F467" s="272"/>
      <c r="G467" s="272"/>
      <c r="H467" s="272"/>
      <c r="I467" s="272"/>
      <c r="J467" s="272"/>
      <c r="K467" s="272"/>
      <c r="L467" s="272"/>
      <c r="M467" s="272"/>
      <c r="N467" s="272"/>
      <c r="O467" s="272"/>
      <c r="P467" s="272"/>
      <c r="Q467" s="272"/>
      <c r="R467" s="270" t="str">
        <f t="shared" si="8"/>
        <v/>
      </c>
      <c r="Z467" s="269" t="str">
        <f>C467</f>
        <v>Wiederaufnahmen der Belieferung nach Abschaltung</v>
      </c>
    </row>
    <row r="468" spans="1:26" s="7" customFormat="1" x14ac:dyDescent="0.2">
      <c r="A468" s="532"/>
      <c r="B468" s="534"/>
      <c r="C468" s="536"/>
      <c r="D468" s="269" t="s">
        <v>512</v>
      </c>
      <c r="E468" s="307" t="s">
        <v>162</v>
      </c>
      <c r="F468" s="272"/>
      <c r="G468" s="272"/>
      <c r="H468" s="272"/>
      <c r="I468" s="272"/>
      <c r="J468" s="272"/>
      <c r="K468" s="272"/>
      <c r="L468" s="272"/>
      <c r="M468" s="272"/>
      <c r="N468" s="272"/>
      <c r="O468" s="272"/>
      <c r="P468" s="272"/>
      <c r="Q468" s="272"/>
      <c r="R468" s="270" t="str">
        <f t="shared" si="8"/>
        <v/>
      </c>
      <c r="Z468" s="269" t="str">
        <f>C467</f>
        <v>Wiederaufnahmen der Belieferung nach Abschaltung</v>
      </c>
    </row>
    <row r="469" spans="1:26" s="7" customFormat="1" x14ac:dyDescent="0.2">
      <c r="A469" s="532"/>
      <c r="B469" s="534"/>
      <c r="C469" s="537" t="s">
        <v>789</v>
      </c>
      <c r="D469" s="269" t="s">
        <v>282</v>
      </c>
      <c r="E469" s="307" t="s">
        <v>162</v>
      </c>
      <c r="F469" s="272"/>
      <c r="G469" s="273"/>
      <c r="H469" s="273"/>
      <c r="I469" s="273"/>
      <c r="J469" s="273"/>
      <c r="K469" s="273"/>
      <c r="L469" s="273"/>
      <c r="M469" s="273"/>
      <c r="N469" s="273"/>
      <c r="O469" s="273"/>
      <c r="P469" s="273"/>
      <c r="Q469" s="273"/>
      <c r="R469" s="268"/>
      <c r="Z469" s="269" t="str">
        <f>C469</f>
        <v>Kunden unter Berufung auf Grundversorgung  zum Monatzsletzten</v>
      </c>
    </row>
    <row r="470" spans="1:26" s="7" customFormat="1" x14ac:dyDescent="0.2">
      <c r="A470" s="532"/>
      <c r="B470" s="534"/>
      <c r="C470" s="536"/>
      <c r="D470" s="269" t="s">
        <v>512</v>
      </c>
      <c r="E470" s="307" t="s">
        <v>162</v>
      </c>
      <c r="F470" s="272"/>
      <c r="G470" s="304"/>
      <c r="H470" s="304"/>
      <c r="I470" s="304"/>
      <c r="J470" s="304"/>
      <c r="K470" s="304"/>
      <c r="L470" s="304"/>
      <c r="M470" s="304"/>
      <c r="N470" s="304"/>
      <c r="O470" s="304"/>
      <c r="P470" s="304"/>
      <c r="Q470" s="304"/>
      <c r="R470" s="305"/>
      <c r="Z470" s="269" t="str">
        <f>C469</f>
        <v>Kunden unter Berufung auf Grundversorgung  zum Monatzsletzten</v>
      </c>
    </row>
    <row r="471" spans="1:26" s="7" customFormat="1" x14ac:dyDescent="0.2">
      <c r="A471" s="532"/>
      <c r="B471" s="534"/>
      <c r="C471" s="538" t="s">
        <v>934</v>
      </c>
      <c r="D471" s="234" t="s">
        <v>282</v>
      </c>
      <c r="E471" s="298" t="s">
        <v>162</v>
      </c>
      <c r="F471" s="303"/>
      <c r="G471" s="304"/>
      <c r="H471" s="304"/>
      <c r="I471" s="304"/>
      <c r="J471" s="304"/>
      <c r="K471" s="304"/>
      <c r="L471" s="304"/>
      <c r="M471" s="304"/>
      <c r="N471" s="304"/>
      <c r="O471" s="304"/>
      <c r="P471" s="304"/>
      <c r="Q471" s="304"/>
      <c r="R471" s="305"/>
      <c r="Z471" s="234" t="str">
        <f>C471</f>
        <v>Messgeräte mit aktiver Prepaymentzählung zum Monatsletzten</v>
      </c>
    </row>
    <row r="472" spans="1:26" s="7" customFormat="1" x14ac:dyDescent="0.2">
      <c r="A472" s="532"/>
      <c r="B472" s="534"/>
      <c r="C472" s="539"/>
      <c r="D472" s="191" t="s">
        <v>512</v>
      </c>
      <c r="E472" s="308" t="s">
        <v>162</v>
      </c>
      <c r="F472" s="274"/>
      <c r="G472" s="274"/>
      <c r="H472" s="274"/>
      <c r="I472" s="274"/>
      <c r="J472" s="274"/>
      <c r="K472" s="274"/>
      <c r="L472" s="274"/>
      <c r="M472" s="274"/>
      <c r="N472" s="274"/>
      <c r="O472" s="274"/>
      <c r="P472" s="274"/>
      <c r="Q472" s="274"/>
      <c r="R472" s="229"/>
      <c r="Z472" s="191" t="str">
        <f>C471</f>
        <v>Messgeräte mit aktiver Prepaymentzählung zum Monatsletzten</v>
      </c>
    </row>
    <row r="473" spans="1:26" s="7" customFormat="1" x14ac:dyDescent="0.2">
      <c r="A473" s="531"/>
      <c r="B473" s="533" t="str">
        <f>IF(A473&lt;&gt;"",IFERROR(VLOOKUP(A473,L!$J$11:$K$260,2,FALSE),"Eingabeart wurde geändert"),"")</f>
        <v/>
      </c>
      <c r="C473" s="535" t="s">
        <v>925</v>
      </c>
      <c r="D473" s="189" t="s">
        <v>282</v>
      </c>
      <c r="E473" s="306" t="s">
        <v>162</v>
      </c>
      <c r="F473" s="271"/>
      <c r="G473" s="271"/>
      <c r="H473" s="271"/>
      <c r="I473" s="271"/>
      <c r="J473" s="271"/>
      <c r="K473" s="271"/>
      <c r="L473" s="271"/>
      <c r="M473" s="271"/>
      <c r="N473" s="271"/>
      <c r="O473" s="271"/>
      <c r="P473" s="271"/>
      <c r="Q473" s="271"/>
      <c r="R473" s="228" t="str">
        <f t="shared" ref="R473:R536" si="9">IF(SUM(F473:Q473)&gt;0,SUM(F473:Q473),"")</f>
        <v/>
      </c>
      <c r="Z473" s="189" t="str">
        <f>C473</f>
        <v>letzte Mahnungen mit eingeschriebenem Brief</v>
      </c>
    </row>
    <row r="474" spans="1:26" s="7" customFormat="1" x14ac:dyDescent="0.2">
      <c r="A474" s="532"/>
      <c r="B474" s="534"/>
      <c r="C474" s="536"/>
      <c r="D474" s="269" t="s">
        <v>512</v>
      </c>
      <c r="E474" s="307" t="s">
        <v>162</v>
      </c>
      <c r="F474" s="272"/>
      <c r="G474" s="272"/>
      <c r="H474" s="272"/>
      <c r="I474" s="272"/>
      <c r="J474" s="272"/>
      <c r="K474" s="272"/>
      <c r="L474" s="272"/>
      <c r="M474" s="272"/>
      <c r="N474" s="272"/>
      <c r="O474" s="272"/>
      <c r="P474" s="272"/>
      <c r="Q474" s="272"/>
      <c r="R474" s="270" t="str">
        <f t="shared" si="9"/>
        <v/>
      </c>
      <c r="Z474" s="269" t="str">
        <f>C473</f>
        <v>letzte Mahnungen mit eingeschriebenem Brief</v>
      </c>
    </row>
    <row r="475" spans="1:26" s="7" customFormat="1" x14ac:dyDescent="0.2">
      <c r="A475" s="532"/>
      <c r="B475" s="534"/>
      <c r="C475" s="537" t="s">
        <v>786</v>
      </c>
      <c r="D475" s="269" t="s">
        <v>282</v>
      </c>
      <c r="E475" s="307" t="s">
        <v>162</v>
      </c>
      <c r="F475" s="272"/>
      <c r="G475" s="272"/>
      <c r="H475" s="272"/>
      <c r="I475" s="272"/>
      <c r="J475" s="272"/>
      <c r="K475" s="272"/>
      <c r="L475" s="272"/>
      <c r="M475" s="272"/>
      <c r="N475" s="272"/>
      <c r="O475" s="272"/>
      <c r="P475" s="272"/>
      <c r="Q475" s="272"/>
      <c r="R475" s="270" t="str">
        <f t="shared" si="9"/>
        <v/>
      </c>
      <c r="Z475" s="269" t="str">
        <f>C475</f>
        <v xml:space="preserve">Abschaltungen nach Aussetzung der Vertragsabwicklung </v>
      </c>
    </row>
    <row r="476" spans="1:26" s="7" customFormat="1" x14ac:dyDescent="0.2">
      <c r="A476" s="532"/>
      <c r="B476" s="534"/>
      <c r="C476" s="536"/>
      <c r="D476" s="269" t="s">
        <v>512</v>
      </c>
      <c r="E476" s="307" t="s">
        <v>162</v>
      </c>
      <c r="F476" s="272"/>
      <c r="G476" s="272"/>
      <c r="H476" s="272"/>
      <c r="I476" s="272"/>
      <c r="J476" s="272"/>
      <c r="K476" s="272"/>
      <c r="L476" s="272"/>
      <c r="M476" s="272"/>
      <c r="N476" s="272"/>
      <c r="O476" s="272"/>
      <c r="P476" s="272"/>
      <c r="Q476" s="272"/>
      <c r="R476" s="270" t="str">
        <f t="shared" si="9"/>
        <v/>
      </c>
      <c r="Z476" s="269" t="str">
        <f>C475</f>
        <v xml:space="preserve">Abschaltungen nach Aussetzung der Vertragsabwicklung </v>
      </c>
    </row>
    <row r="477" spans="1:26" s="7" customFormat="1" x14ac:dyDescent="0.2">
      <c r="A477" s="532"/>
      <c r="B477" s="534"/>
      <c r="C477" s="537" t="s">
        <v>787</v>
      </c>
      <c r="D477" s="269" t="s">
        <v>282</v>
      </c>
      <c r="E477" s="307" t="s">
        <v>162</v>
      </c>
      <c r="F477" s="272"/>
      <c r="G477" s="272"/>
      <c r="H477" s="272"/>
      <c r="I477" s="272"/>
      <c r="J477" s="272"/>
      <c r="K477" s="272"/>
      <c r="L477" s="272"/>
      <c r="M477" s="272"/>
      <c r="N477" s="272"/>
      <c r="O477" s="272"/>
      <c r="P477" s="272"/>
      <c r="Q477" s="272"/>
      <c r="R477" s="270" t="str">
        <f t="shared" si="9"/>
        <v/>
      </c>
      <c r="Z477" s="269" t="str">
        <f>C477</f>
        <v>Abschaltungen nach Vertragsauflösung</v>
      </c>
    </row>
    <row r="478" spans="1:26" s="7" customFormat="1" x14ac:dyDescent="0.2">
      <c r="A478" s="532"/>
      <c r="B478" s="534"/>
      <c r="C478" s="536"/>
      <c r="D478" s="269" t="s">
        <v>512</v>
      </c>
      <c r="E478" s="307" t="s">
        <v>162</v>
      </c>
      <c r="F478" s="272"/>
      <c r="G478" s="272"/>
      <c r="H478" s="272"/>
      <c r="I478" s="272"/>
      <c r="J478" s="272"/>
      <c r="K478" s="272"/>
      <c r="L478" s="272"/>
      <c r="M478" s="272"/>
      <c r="N478" s="272"/>
      <c r="O478" s="272"/>
      <c r="P478" s="272"/>
      <c r="Q478" s="272"/>
      <c r="R478" s="270" t="str">
        <f t="shared" si="9"/>
        <v/>
      </c>
      <c r="Z478" s="269" t="str">
        <f>C477</f>
        <v>Abschaltungen nach Vertragsauflösung</v>
      </c>
    </row>
    <row r="479" spans="1:26" s="7" customFormat="1" x14ac:dyDescent="0.2">
      <c r="A479" s="532"/>
      <c r="B479" s="534"/>
      <c r="C479" s="537" t="s">
        <v>788</v>
      </c>
      <c r="D479" s="269" t="s">
        <v>282</v>
      </c>
      <c r="E479" s="307" t="s">
        <v>162</v>
      </c>
      <c r="F479" s="272"/>
      <c r="G479" s="272"/>
      <c r="H479" s="272"/>
      <c r="I479" s="272"/>
      <c r="J479" s="272"/>
      <c r="K479" s="272"/>
      <c r="L479" s="272"/>
      <c r="M479" s="272"/>
      <c r="N479" s="272"/>
      <c r="O479" s="272"/>
      <c r="P479" s="272"/>
      <c r="Q479" s="272"/>
      <c r="R479" s="270" t="str">
        <f t="shared" si="9"/>
        <v/>
      </c>
      <c r="Z479" s="269" t="str">
        <f>C479</f>
        <v>Wiederaufnahmen der Belieferung nach Abschaltung</v>
      </c>
    </row>
    <row r="480" spans="1:26" s="7" customFormat="1" x14ac:dyDescent="0.2">
      <c r="A480" s="532"/>
      <c r="B480" s="534"/>
      <c r="C480" s="536"/>
      <c r="D480" s="269" t="s">
        <v>512</v>
      </c>
      <c r="E480" s="307" t="s">
        <v>162</v>
      </c>
      <c r="F480" s="272"/>
      <c r="G480" s="272"/>
      <c r="H480" s="272"/>
      <c r="I480" s="272"/>
      <c r="J480" s="272"/>
      <c r="K480" s="272"/>
      <c r="L480" s="272"/>
      <c r="M480" s="272"/>
      <c r="N480" s="272"/>
      <c r="O480" s="272"/>
      <c r="P480" s="272"/>
      <c r="Q480" s="272"/>
      <c r="R480" s="270" t="str">
        <f t="shared" si="9"/>
        <v/>
      </c>
      <c r="Z480" s="269" t="str">
        <f>C479</f>
        <v>Wiederaufnahmen der Belieferung nach Abschaltung</v>
      </c>
    </row>
    <row r="481" spans="1:26" s="7" customFormat="1" x14ac:dyDescent="0.2">
      <c r="A481" s="532"/>
      <c r="B481" s="534"/>
      <c r="C481" s="537" t="s">
        <v>789</v>
      </c>
      <c r="D481" s="269" t="s">
        <v>282</v>
      </c>
      <c r="E481" s="307" t="s">
        <v>162</v>
      </c>
      <c r="F481" s="272"/>
      <c r="G481" s="273"/>
      <c r="H481" s="273"/>
      <c r="I481" s="273"/>
      <c r="J481" s="273"/>
      <c r="K481" s="273"/>
      <c r="L481" s="273"/>
      <c r="M481" s="273"/>
      <c r="N481" s="273"/>
      <c r="O481" s="273"/>
      <c r="P481" s="273"/>
      <c r="Q481" s="273"/>
      <c r="R481" s="268"/>
      <c r="Z481" s="269" t="str">
        <f>C481</f>
        <v>Kunden unter Berufung auf Grundversorgung  zum Monatzsletzten</v>
      </c>
    </row>
    <row r="482" spans="1:26" s="7" customFormat="1" x14ac:dyDescent="0.2">
      <c r="A482" s="532"/>
      <c r="B482" s="534"/>
      <c r="C482" s="536"/>
      <c r="D482" s="269" t="s">
        <v>512</v>
      </c>
      <c r="E482" s="307" t="s">
        <v>162</v>
      </c>
      <c r="F482" s="272"/>
      <c r="G482" s="304"/>
      <c r="H482" s="304"/>
      <c r="I482" s="304"/>
      <c r="J482" s="304"/>
      <c r="K482" s="304"/>
      <c r="L482" s="304"/>
      <c r="M482" s="304"/>
      <c r="N482" s="304"/>
      <c r="O482" s="304"/>
      <c r="P482" s="304"/>
      <c r="Q482" s="304"/>
      <c r="R482" s="305"/>
      <c r="Z482" s="269" t="str">
        <f>C481</f>
        <v>Kunden unter Berufung auf Grundversorgung  zum Monatzsletzten</v>
      </c>
    </row>
    <row r="483" spans="1:26" s="7" customFormat="1" x14ac:dyDescent="0.2">
      <c r="A483" s="532"/>
      <c r="B483" s="534"/>
      <c r="C483" s="538" t="s">
        <v>934</v>
      </c>
      <c r="D483" s="234" t="s">
        <v>282</v>
      </c>
      <c r="E483" s="298" t="s">
        <v>162</v>
      </c>
      <c r="F483" s="303"/>
      <c r="G483" s="304"/>
      <c r="H483" s="304"/>
      <c r="I483" s="304"/>
      <c r="J483" s="304"/>
      <c r="K483" s="304"/>
      <c r="L483" s="304"/>
      <c r="M483" s="304"/>
      <c r="N483" s="304"/>
      <c r="O483" s="304"/>
      <c r="P483" s="304"/>
      <c r="Q483" s="304"/>
      <c r="R483" s="305"/>
      <c r="Z483" s="234" t="str">
        <f>C483</f>
        <v>Messgeräte mit aktiver Prepaymentzählung zum Monatsletzten</v>
      </c>
    </row>
    <row r="484" spans="1:26" s="7" customFormat="1" x14ac:dyDescent="0.2">
      <c r="A484" s="532"/>
      <c r="B484" s="534"/>
      <c r="C484" s="539"/>
      <c r="D484" s="191" t="s">
        <v>512</v>
      </c>
      <c r="E484" s="308" t="s">
        <v>162</v>
      </c>
      <c r="F484" s="274"/>
      <c r="G484" s="274"/>
      <c r="H484" s="274"/>
      <c r="I484" s="274"/>
      <c r="J484" s="274"/>
      <c r="K484" s="274"/>
      <c r="L484" s="274"/>
      <c r="M484" s="274"/>
      <c r="N484" s="274"/>
      <c r="O484" s="274"/>
      <c r="P484" s="274"/>
      <c r="Q484" s="274"/>
      <c r="R484" s="229"/>
      <c r="Z484" s="191" t="str">
        <f>C483</f>
        <v>Messgeräte mit aktiver Prepaymentzählung zum Monatsletzten</v>
      </c>
    </row>
    <row r="485" spans="1:26" x14ac:dyDescent="0.2">
      <c r="A485" s="531"/>
      <c r="B485" s="533" t="str">
        <f>IF(A485&lt;&gt;"",IFERROR(VLOOKUP(A485,L!$J$11:$K$260,2,FALSE),"Eingabeart wurde geändert"),"")</f>
        <v/>
      </c>
      <c r="C485" s="535" t="s">
        <v>925</v>
      </c>
      <c r="D485" s="189" t="s">
        <v>282</v>
      </c>
      <c r="E485" s="306" t="s">
        <v>162</v>
      </c>
      <c r="F485" s="271"/>
      <c r="G485" s="271"/>
      <c r="H485" s="271"/>
      <c r="I485" s="271"/>
      <c r="J485" s="271"/>
      <c r="K485" s="271"/>
      <c r="L485" s="271"/>
      <c r="M485" s="271"/>
      <c r="N485" s="271"/>
      <c r="O485" s="271"/>
      <c r="P485" s="271"/>
      <c r="Q485" s="271"/>
      <c r="R485" s="228" t="str">
        <f t="shared" si="9"/>
        <v/>
      </c>
      <c r="Z485" s="344" t="str">
        <f>C485</f>
        <v>letzte Mahnungen mit eingeschriebenem Brief</v>
      </c>
    </row>
    <row r="486" spans="1:26" x14ac:dyDescent="0.2">
      <c r="A486" s="532"/>
      <c r="B486" s="534"/>
      <c r="C486" s="536"/>
      <c r="D486" s="269" t="s">
        <v>512</v>
      </c>
      <c r="E486" s="307" t="s">
        <v>162</v>
      </c>
      <c r="F486" s="272"/>
      <c r="G486" s="272"/>
      <c r="H486" s="272"/>
      <c r="I486" s="272"/>
      <c r="J486" s="272"/>
      <c r="K486" s="272"/>
      <c r="L486" s="272"/>
      <c r="M486" s="272"/>
      <c r="N486" s="272"/>
      <c r="O486" s="272"/>
      <c r="P486" s="272"/>
      <c r="Q486" s="272"/>
      <c r="R486" s="270" t="str">
        <f t="shared" si="9"/>
        <v/>
      </c>
      <c r="Z486" s="349" t="str">
        <f>C485</f>
        <v>letzte Mahnungen mit eingeschriebenem Brief</v>
      </c>
    </row>
    <row r="487" spans="1:26" x14ac:dyDescent="0.2">
      <c r="A487" s="532"/>
      <c r="B487" s="534"/>
      <c r="C487" s="537" t="s">
        <v>786</v>
      </c>
      <c r="D487" s="269" t="s">
        <v>282</v>
      </c>
      <c r="E487" s="307" t="s">
        <v>162</v>
      </c>
      <c r="F487" s="272"/>
      <c r="G487" s="272"/>
      <c r="H487" s="272"/>
      <c r="I487" s="272"/>
      <c r="J487" s="272"/>
      <c r="K487" s="272"/>
      <c r="L487" s="272"/>
      <c r="M487" s="272"/>
      <c r="N487" s="272"/>
      <c r="O487" s="272"/>
      <c r="P487" s="272"/>
      <c r="Q487" s="272"/>
      <c r="R487" s="270" t="str">
        <f t="shared" si="9"/>
        <v/>
      </c>
      <c r="Z487" s="349" t="str">
        <f>C487</f>
        <v xml:space="preserve">Abschaltungen nach Aussetzung der Vertragsabwicklung </v>
      </c>
    </row>
    <row r="488" spans="1:26" x14ac:dyDescent="0.2">
      <c r="A488" s="532"/>
      <c r="B488" s="534"/>
      <c r="C488" s="536"/>
      <c r="D488" s="269" t="s">
        <v>512</v>
      </c>
      <c r="E488" s="307" t="s">
        <v>162</v>
      </c>
      <c r="F488" s="272"/>
      <c r="G488" s="272"/>
      <c r="H488" s="272"/>
      <c r="I488" s="272"/>
      <c r="J488" s="272"/>
      <c r="K488" s="272"/>
      <c r="L488" s="272"/>
      <c r="M488" s="272"/>
      <c r="N488" s="272"/>
      <c r="O488" s="272"/>
      <c r="P488" s="272"/>
      <c r="Q488" s="272"/>
      <c r="R488" s="270" t="str">
        <f t="shared" si="9"/>
        <v/>
      </c>
      <c r="Z488" s="349" t="str">
        <f>C487</f>
        <v xml:space="preserve">Abschaltungen nach Aussetzung der Vertragsabwicklung </v>
      </c>
    </row>
    <row r="489" spans="1:26" x14ac:dyDescent="0.2">
      <c r="A489" s="532"/>
      <c r="B489" s="534"/>
      <c r="C489" s="537" t="s">
        <v>787</v>
      </c>
      <c r="D489" s="269" t="s">
        <v>282</v>
      </c>
      <c r="E489" s="307" t="s">
        <v>162</v>
      </c>
      <c r="F489" s="272"/>
      <c r="G489" s="272"/>
      <c r="H489" s="272"/>
      <c r="I489" s="272"/>
      <c r="J489" s="272"/>
      <c r="K489" s="272"/>
      <c r="L489" s="272"/>
      <c r="M489" s="272"/>
      <c r="N489" s="272"/>
      <c r="O489" s="272"/>
      <c r="P489" s="272"/>
      <c r="Q489" s="272"/>
      <c r="R489" s="270" t="str">
        <f t="shared" si="9"/>
        <v/>
      </c>
      <c r="Z489" s="349" t="str">
        <f>C489</f>
        <v>Abschaltungen nach Vertragsauflösung</v>
      </c>
    </row>
    <row r="490" spans="1:26" x14ac:dyDescent="0.2">
      <c r="A490" s="532"/>
      <c r="B490" s="534"/>
      <c r="C490" s="536"/>
      <c r="D490" s="269" t="s">
        <v>512</v>
      </c>
      <c r="E490" s="307" t="s">
        <v>162</v>
      </c>
      <c r="F490" s="272"/>
      <c r="G490" s="272"/>
      <c r="H490" s="272"/>
      <c r="I490" s="272"/>
      <c r="J490" s="272"/>
      <c r="K490" s="272"/>
      <c r="L490" s="272"/>
      <c r="M490" s="272"/>
      <c r="N490" s="272"/>
      <c r="O490" s="272"/>
      <c r="P490" s="272"/>
      <c r="Q490" s="272"/>
      <c r="R490" s="270" t="str">
        <f t="shared" si="9"/>
        <v/>
      </c>
      <c r="Z490" s="349" t="str">
        <f>C489</f>
        <v>Abschaltungen nach Vertragsauflösung</v>
      </c>
    </row>
    <row r="491" spans="1:26" x14ac:dyDescent="0.2">
      <c r="A491" s="532"/>
      <c r="B491" s="534"/>
      <c r="C491" s="537" t="s">
        <v>788</v>
      </c>
      <c r="D491" s="269" t="s">
        <v>282</v>
      </c>
      <c r="E491" s="307" t="s">
        <v>162</v>
      </c>
      <c r="F491" s="272"/>
      <c r="G491" s="272"/>
      <c r="H491" s="272"/>
      <c r="I491" s="272"/>
      <c r="J491" s="272"/>
      <c r="K491" s="272"/>
      <c r="L491" s="272"/>
      <c r="M491" s="272"/>
      <c r="N491" s="272"/>
      <c r="O491" s="272"/>
      <c r="P491" s="272"/>
      <c r="Q491" s="272"/>
      <c r="R491" s="270" t="str">
        <f t="shared" si="9"/>
        <v/>
      </c>
      <c r="Z491" s="349" t="str">
        <f>C491</f>
        <v>Wiederaufnahmen der Belieferung nach Abschaltung</v>
      </c>
    </row>
    <row r="492" spans="1:26" x14ac:dyDescent="0.2">
      <c r="A492" s="532"/>
      <c r="B492" s="534"/>
      <c r="C492" s="536"/>
      <c r="D492" s="269" t="s">
        <v>512</v>
      </c>
      <c r="E492" s="307" t="s">
        <v>162</v>
      </c>
      <c r="F492" s="272"/>
      <c r="G492" s="272"/>
      <c r="H492" s="272"/>
      <c r="I492" s="272"/>
      <c r="J492" s="272"/>
      <c r="K492" s="272"/>
      <c r="L492" s="272"/>
      <c r="M492" s="272"/>
      <c r="N492" s="272"/>
      <c r="O492" s="272"/>
      <c r="P492" s="272"/>
      <c r="Q492" s="272"/>
      <c r="R492" s="270" t="str">
        <f t="shared" si="9"/>
        <v/>
      </c>
      <c r="Z492" s="349" t="str">
        <f>C491</f>
        <v>Wiederaufnahmen der Belieferung nach Abschaltung</v>
      </c>
    </row>
    <row r="493" spans="1:26" x14ac:dyDescent="0.2">
      <c r="A493" s="532"/>
      <c r="B493" s="534"/>
      <c r="C493" s="537" t="s">
        <v>789</v>
      </c>
      <c r="D493" s="269" t="s">
        <v>282</v>
      </c>
      <c r="E493" s="307" t="s">
        <v>162</v>
      </c>
      <c r="F493" s="272"/>
      <c r="G493" s="273"/>
      <c r="H493" s="273"/>
      <c r="I493" s="273"/>
      <c r="J493" s="273"/>
      <c r="K493" s="273"/>
      <c r="L493" s="273"/>
      <c r="M493" s="273"/>
      <c r="N493" s="273"/>
      <c r="O493" s="273"/>
      <c r="P493" s="273"/>
      <c r="Q493" s="273"/>
      <c r="R493" s="268"/>
      <c r="Z493" s="349" t="str">
        <f>C493</f>
        <v>Kunden unter Berufung auf Grundversorgung  zum Monatzsletzten</v>
      </c>
    </row>
    <row r="494" spans="1:26" x14ac:dyDescent="0.2">
      <c r="A494" s="532"/>
      <c r="B494" s="534"/>
      <c r="C494" s="536"/>
      <c r="D494" s="269" t="s">
        <v>512</v>
      </c>
      <c r="E494" s="307" t="s">
        <v>162</v>
      </c>
      <c r="F494" s="272"/>
      <c r="G494" s="304"/>
      <c r="H494" s="304"/>
      <c r="I494" s="304"/>
      <c r="J494" s="304"/>
      <c r="K494" s="304"/>
      <c r="L494" s="304"/>
      <c r="M494" s="304"/>
      <c r="N494" s="304"/>
      <c r="O494" s="304"/>
      <c r="P494" s="304"/>
      <c r="Q494" s="304"/>
      <c r="R494" s="305"/>
      <c r="Z494" s="349" t="str">
        <f>C493</f>
        <v>Kunden unter Berufung auf Grundversorgung  zum Monatzsletzten</v>
      </c>
    </row>
    <row r="495" spans="1:26" x14ac:dyDescent="0.2">
      <c r="A495" s="532"/>
      <c r="B495" s="534"/>
      <c r="C495" s="538" t="s">
        <v>934</v>
      </c>
      <c r="D495" s="234" t="s">
        <v>282</v>
      </c>
      <c r="E495" s="298" t="s">
        <v>162</v>
      </c>
      <c r="F495" s="303"/>
      <c r="G495" s="304"/>
      <c r="H495" s="304"/>
      <c r="I495" s="304"/>
      <c r="J495" s="304"/>
      <c r="K495" s="304"/>
      <c r="L495" s="304"/>
      <c r="M495" s="304"/>
      <c r="N495" s="304"/>
      <c r="O495" s="304"/>
      <c r="P495" s="304"/>
      <c r="Q495" s="304"/>
      <c r="R495" s="305"/>
      <c r="Z495" s="345" t="str">
        <f>C495</f>
        <v>Messgeräte mit aktiver Prepaymentzählung zum Monatsletzten</v>
      </c>
    </row>
    <row r="496" spans="1:26" x14ac:dyDescent="0.2">
      <c r="A496" s="532"/>
      <c r="B496" s="534"/>
      <c r="C496" s="539"/>
      <c r="D496" s="191" t="s">
        <v>512</v>
      </c>
      <c r="E496" s="308" t="s">
        <v>162</v>
      </c>
      <c r="F496" s="274"/>
      <c r="G496" s="274"/>
      <c r="H496" s="274"/>
      <c r="I496" s="274"/>
      <c r="J496" s="274"/>
      <c r="K496" s="274"/>
      <c r="L496" s="274"/>
      <c r="M496" s="274"/>
      <c r="N496" s="274"/>
      <c r="O496" s="274"/>
      <c r="P496" s="274"/>
      <c r="Q496" s="274"/>
      <c r="R496" s="229"/>
      <c r="Z496" s="350" t="str">
        <f>C495</f>
        <v>Messgeräte mit aktiver Prepaymentzählung zum Monatsletzten</v>
      </c>
    </row>
    <row r="497" spans="1:18" x14ac:dyDescent="0.2">
      <c r="A497" s="531"/>
      <c r="B497" s="533" t="str">
        <f>IF(A497&lt;&gt;"",IFERROR(VLOOKUP(A497,L!$J$11:$K$260,2,FALSE),"Eingabeart wurde geändert"),"")</f>
        <v/>
      </c>
      <c r="C497" s="535" t="s">
        <v>925</v>
      </c>
      <c r="D497" s="189" t="s">
        <v>282</v>
      </c>
      <c r="E497" s="306" t="s">
        <v>162</v>
      </c>
      <c r="F497" s="271"/>
      <c r="G497" s="271"/>
      <c r="H497" s="271"/>
      <c r="I497" s="271"/>
      <c r="J497" s="271"/>
      <c r="K497" s="271"/>
      <c r="L497" s="271"/>
      <c r="M497" s="271"/>
      <c r="N497" s="271"/>
      <c r="O497" s="271"/>
      <c r="P497" s="271"/>
      <c r="Q497" s="271"/>
      <c r="R497" s="228" t="str">
        <f t="shared" si="9"/>
        <v/>
      </c>
    </row>
    <row r="498" spans="1:18" x14ac:dyDescent="0.2">
      <c r="A498" s="532"/>
      <c r="B498" s="534"/>
      <c r="C498" s="536"/>
      <c r="D498" s="269" t="s">
        <v>512</v>
      </c>
      <c r="E498" s="307" t="s">
        <v>162</v>
      </c>
      <c r="F498" s="272"/>
      <c r="G498" s="272"/>
      <c r="H498" s="272"/>
      <c r="I498" s="272"/>
      <c r="J498" s="272"/>
      <c r="K498" s="272"/>
      <c r="L498" s="272"/>
      <c r="M498" s="272"/>
      <c r="N498" s="272"/>
      <c r="O498" s="272"/>
      <c r="P498" s="272"/>
      <c r="Q498" s="272"/>
      <c r="R498" s="270" t="str">
        <f t="shared" si="9"/>
        <v/>
      </c>
    </row>
    <row r="499" spans="1:18" x14ac:dyDescent="0.2">
      <c r="A499" s="532"/>
      <c r="B499" s="534"/>
      <c r="C499" s="537" t="s">
        <v>786</v>
      </c>
      <c r="D499" s="269" t="s">
        <v>282</v>
      </c>
      <c r="E499" s="307" t="s">
        <v>162</v>
      </c>
      <c r="F499" s="272"/>
      <c r="G499" s="272"/>
      <c r="H499" s="272"/>
      <c r="I499" s="272"/>
      <c r="J499" s="272"/>
      <c r="K499" s="272"/>
      <c r="L499" s="272"/>
      <c r="M499" s="272"/>
      <c r="N499" s="272"/>
      <c r="O499" s="272"/>
      <c r="P499" s="272"/>
      <c r="Q499" s="272"/>
      <c r="R499" s="270" t="str">
        <f t="shared" si="9"/>
        <v/>
      </c>
    </row>
    <row r="500" spans="1:18" x14ac:dyDescent="0.2">
      <c r="A500" s="532"/>
      <c r="B500" s="534"/>
      <c r="C500" s="536"/>
      <c r="D500" s="269" t="s">
        <v>512</v>
      </c>
      <c r="E500" s="307" t="s">
        <v>162</v>
      </c>
      <c r="F500" s="272"/>
      <c r="G500" s="272"/>
      <c r="H500" s="272"/>
      <c r="I500" s="272"/>
      <c r="J500" s="272"/>
      <c r="K500" s="272"/>
      <c r="L500" s="272"/>
      <c r="M500" s="272"/>
      <c r="N500" s="272"/>
      <c r="O500" s="272"/>
      <c r="P500" s="272"/>
      <c r="Q500" s="272"/>
      <c r="R500" s="270" t="str">
        <f t="shared" si="9"/>
        <v/>
      </c>
    </row>
    <row r="501" spans="1:18" x14ac:dyDescent="0.2">
      <c r="A501" s="532"/>
      <c r="B501" s="534"/>
      <c r="C501" s="537" t="s">
        <v>787</v>
      </c>
      <c r="D501" s="269" t="s">
        <v>282</v>
      </c>
      <c r="E501" s="307" t="s">
        <v>162</v>
      </c>
      <c r="F501" s="272"/>
      <c r="G501" s="272"/>
      <c r="H501" s="272"/>
      <c r="I501" s="272"/>
      <c r="J501" s="272"/>
      <c r="K501" s="272"/>
      <c r="L501" s="272"/>
      <c r="M501" s="272"/>
      <c r="N501" s="272"/>
      <c r="O501" s="272"/>
      <c r="P501" s="272"/>
      <c r="Q501" s="272"/>
      <c r="R501" s="270" t="str">
        <f t="shared" si="9"/>
        <v/>
      </c>
    </row>
    <row r="502" spans="1:18" x14ac:dyDescent="0.2">
      <c r="A502" s="532"/>
      <c r="B502" s="534"/>
      <c r="C502" s="536"/>
      <c r="D502" s="269" t="s">
        <v>512</v>
      </c>
      <c r="E502" s="307" t="s">
        <v>162</v>
      </c>
      <c r="F502" s="272"/>
      <c r="G502" s="272"/>
      <c r="H502" s="272"/>
      <c r="I502" s="272"/>
      <c r="J502" s="272"/>
      <c r="K502" s="272"/>
      <c r="L502" s="272"/>
      <c r="M502" s="272"/>
      <c r="N502" s="272"/>
      <c r="O502" s="272"/>
      <c r="P502" s="272"/>
      <c r="Q502" s="272"/>
      <c r="R502" s="270" t="str">
        <f t="shared" si="9"/>
        <v/>
      </c>
    </row>
    <row r="503" spans="1:18" x14ac:dyDescent="0.2">
      <c r="A503" s="532"/>
      <c r="B503" s="534"/>
      <c r="C503" s="537" t="s">
        <v>788</v>
      </c>
      <c r="D503" s="269" t="s">
        <v>282</v>
      </c>
      <c r="E503" s="307" t="s">
        <v>162</v>
      </c>
      <c r="F503" s="272"/>
      <c r="G503" s="272"/>
      <c r="H503" s="272"/>
      <c r="I503" s="272"/>
      <c r="J503" s="272"/>
      <c r="K503" s="272"/>
      <c r="L503" s="272"/>
      <c r="M503" s="272"/>
      <c r="N503" s="272"/>
      <c r="O503" s="272"/>
      <c r="P503" s="272"/>
      <c r="Q503" s="272"/>
      <c r="R503" s="270" t="str">
        <f t="shared" si="9"/>
        <v/>
      </c>
    </row>
    <row r="504" spans="1:18" x14ac:dyDescent="0.2">
      <c r="A504" s="532"/>
      <c r="B504" s="534"/>
      <c r="C504" s="536"/>
      <c r="D504" s="269" t="s">
        <v>512</v>
      </c>
      <c r="E504" s="307" t="s">
        <v>162</v>
      </c>
      <c r="F504" s="272"/>
      <c r="G504" s="272"/>
      <c r="H504" s="272"/>
      <c r="I504" s="272"/>
      <c r="J504" s="272"/>
      <c r="K504" s="272"/>
      <c r="L504" s="272"/>
      <c r="M504" s="272"/>
      <c r="N504" s="272"/>
      <c r="O504" s="272"/>
      <c r="P504" s="272"/>
      <c r="Q504" s="272"/>
      <c r="R504" s="270" t="str">
        <f t="shared" si="9"/>
        <v/>
      </c>
    </row>
    <row r="505" spans="1:18" x14ac:dyDescent="0.2">
      <c r="A505" s="532"/>
      <c r="B505" s="534"/>
      <c r="C505" s="537" t="s">
        <v>789</v>
      </c>
      <c r="D505" s="269" t="s">
        <v>282</v>
      </c>
      <c r="E505" s="307" t="s">
        <v>162</v>
      </c>
      <c r="F505" s="272"/>
      <c r="G505" s="273"/>
      <c r="H505" s="273"/>
      <c r="I505" s="273"/>
      <c r="J505" s="273"/>
      <c r="K505" s="273"/>
      <c r="L505" s="273"/>
      <c r="M505" s="273"/>
      <c r="N505" s="273"/>
      <c r="O505" s="273"/>
      <c r="P505" s="273"/>
      <c r="Q505" s="273"/>
      <c r="R505" s="268"/>
    </row>
    <row r="506" spans="1:18" x14ac:dyDescent="0.2">
      <c r="A506" s="532"/>
      <c r="B506" s="534"/>
      <c r="C506" s="536"/>
      <c r="D506" s="269" t="s">
        <v>512</v>
      </c>
      <c r="E506" s="307" t="s">
        <v>162</v>
      </c>
      <c r="F506" s="272"/>
      <c r="G506" s="304"/>
      <c r="H506" s="304"/>
      <c r="I506" s="304"/>
      <c r="J506" s="304"/>
      <c r="K506" s="304"/>
      <c r="L506" s="304"/>
      <c r="M506" s="304"/>
      <c r="N506" s="304"/>
      <c r="O506" s="304"/>
      <c r="P506" s="304"/>
      <c r="Q506" s="304"/>
      <c r="R506" s="305"/>
    </row>
    <row r="507" spans="1:18" x14ac:dyDescent="0.2">
      <c r="A507" s="532"/>
      <c r="B507" s="534"/>
      <c r="C507" s="538" t="s">
        <v>934</v>
      </c>
      <c r="D507" s="234" t="s">
        <v>282</v>
      </c>
      <c r="E507" s="298" t="s">
        <v>162</v>
      </c>
      <c r="F507" s="303"/>
      <c r="G507" s="304"/>
      <c r="H507" s="304"/>
      <c r="I507" s="304"/>
      <c r="J507" s="304"/>
      <c r="K507" s="304"/>
      <c r="L507" s="304"/>
      <c r="M507" s="304"/>
      <c r="N507" s="304"/>
      <c r="O507" s="304"/>
      <c r="P507" s="304"/>
      <c r="Q507" s="304"/>
      <c r="R507" s="305"/>
    </row>
    <row r="508" spans="1:18" x14ac:dyDescent="0.2">
      <c r="A508" s="532"/>
      <c r="B508" s="534"/>
      <c r="C508" s="539"/>
      <c r="D508" s="191" t="s">
        <v>512</v>
      </c>
      <c r="E508" s="308" t="s">
        <v>162</v>
      </c>
      <c r="F508" s="274"/>
      <c r="G508" s="274"/>
      <c r="H508" s="274"/>
      <c r="I508" s="274"/>
      <c r="J508" s="274"/>
      <c r="K508" s="274"/>
      <c r="L508" s="274"/>
      <c r="M508" s="274"/>
      <c r="N508" s="274"/>
      <c r="O508" s="274"/>
      <c r="P508" s="274"/>
      <c r="Q508" s="274"/>
      <c r="R508" s="229"/>
    </row>
    <row r="509" spans="1:18" x14ac:dyDescent="0.2">
      <c r="A509" s="531"/>
      <c r="B509" s="533" t="str">
        <f>IF(A509&lt;&gt;"",IFERROR(VLOOKUP(A509,L!$J$11:$K$260,2,FALSE),"Eingabeart wurde geändert"),"")</f>
        <v/>
      </c>
      <c r="C509" s="535" t="s">
        <v>925</v>
      </c>
      <c r="D509" s="189" t="s">
        <v>282</v>
      </c>
      <c r="E509" s="306" t="s">
        <v>162</v>
      </c>
      <c r="F509" s="271"/>
      <c r="G509" s="271"/>
      <c r="H509" s="271"/>
      <c r="I509" s="271"/>
      <c r="J509" s="271"/>
      <c r="K509" s="271"/>
      <c r="L509" s="271"/>
      <c r="M509" s="271"/>
      <c r="N509" s="271"/>
      <c r="O509" s="271"/>
      <c r="P509" s="271"/>
      <c r="Q509" s="271"/>
      <c r="R509" s="228" t="str">
        <f t="shared" si="9"/>
        <v/>
      </c>
    </row>
    <row r="510" spans="1:18" x14ac:dyDescent="0.2">
      <c r="A510" s="532"/>
      <c r="B510" s="534"/>
      <c r="C510" s="536"/>
      <c r="D510" s="269" t="s">
        <v>512</v>
      </c>
      <c r="E510" s="307" t="s">
        <v>162</v>
      </c>
      <c r="F510" s="272"/>
      <c r="G510" s="272"/>
      <c r="H510" s="272"/>
      <c r="I510" s="272"/>
      <c r="J510" s="272"/>
      <c r="K510" s="272"/>
      <c r="L510" s="272"/>
      <c r="M510" s="272"/>
      <c r="N510" s="272"/>
      <c r="O510" s="272"/>
      <c r="P510" s="272"/>
      <c r="Q510" s="272"/>
      <c r="R510" s="270" t="str">
        <f t="shared" si="9"/>
        <v/>
      </c>
    </row>
    <row r="511" spans="1:18" x14ac:dyDescent="0.2">
      <c r="A511" s="532"/>
      <c r="B511" s="534"/>
      <c r="C511" s="537" t="s">
        <v>786</v>
      </c>
      <c r="D511" s="269" t="s">
        <v>282</v>
      </c>
      <c r="E511" s="307" t="s">
        <v>162</v>
      </c>
      <c r="F511" s="272"/>
      <c r="G511" s="272"/>
      <c r="H511" s="272"/>
      <c r="I511" s="272"/>
      <c r="J511" s="272"/>
      <c r="K511" s="272"/>
      <c r="L511" s="272"/>
      <c r="M511" s="272"/>
      <c r="N511" s="272"/>
      <c r="O511" s="272"/>
      <c r="P511" s="272"/>
      <c r="Q511" s="272"/>
      <c r="R511" s="270" t="str">
        <f t="shared" si="9"/>
        <v/>
      </c>
    </row>
    <row r="512" spans="1:18" x14ac:dyDescent="0.2">
      <c r="A512" s="532"/>
      <c r="B512" s="534"/>
      <c r="C512" s="536"/>
      <c r="D512" s="269" t="s">
        <v>512</v>
      </c>
      <c r="E512" s="307" t="s">
        <v>162</v>
      </c>
      <c r="F512" s="272"/>
      <c r="G512" s="272"/>
      <c r="H512" s="272"/>
      <c r="I512" s="272"/>
      <c r="J512" s="272"/>
      <c r="K512" s="272"/>
      <c r="L512" s="272"/>
      <c r="M512" s="272"/>
      <c r="N512" s="272"/>
      <c r="O512" s="272"/>
      <c r="P512" s="272"/>
      <c r="Q512" s="272"/>
      <c r="R512" s="270" t="str">
        <f t="shared" si="9"/>
        <v/>
      </c>
    </row>
    <row r="513" spans="1:18" x14ac:dyDescent="0.2">
      <c r="A513" s="532"/>
      <c r="B513" s="534"/>
      <c r="C513" s="537" t="s">
        <v>787</v>
      </c>
      <c r="D513" s="269" t="s">
        <v>282</v>
      </c>
      <c r="E513" s="307" t="s">
        <v>162</v>
      </c>
      <c r="F513" s="272"/>
      <c r="G513" s="272"/>
      <c r="H513" s="272"/>
      <c r="I513" s="272"/>
      <c r="J513" s="272"/>
      <c r="K513" s="272"/>
      <c r="L513" s="272"/>
      <c r="M513" s="272"/>
      <c r="N513" s="272"/>
      <c r="O513" s="272"/>
      <c r="P513" s="272"/>
      <c r="Q513" s="272"/>
      <c r="R513" s="270" t="str">
        <f t="shared" si="9"/>
        <v/>
      </c>
    </row>
    <row r="514" spans="1:18" x14ac:dyDescent="0.2">
      <c r="A514" s="532"/>
      <c r="B514" s="534"/>
      <c r="C514" s="536"/>
      <c r="D514" s="269" t="s">
        <v>512</v>
      </c>
      <c r="E514" s="307" t="s">
        <v>162</v>
      </c>
      <c r="F514" s="272"/>
      <c r="G514" s="272"/>
      <c r="H514" s="272"/>
      <c r="I514" s="272"/>
      <c r="J514" s="272"/>
      <c r="K514" s="272"/>
      <c r="L514" s="272"/>
      <c r="M514" s="272"/>
      <c r="N514" s="272"/>
      <c r="O514" s="272"/>
      <c r="P514" s="272"/>
      <c r="Q514" s="272"/>
      <c r="R514" s="270" t="str">
        <f t="shared" si="9"/>
        <v/>
      </c>
    </row>
    <row r="515" spans="1:18" x14ac:dyDescent="0.2">
      <c r="A515" s="532"/>
      <c r="B515" s="534"/>
      <c r="C515" s="537" t="s">
        <v>788</v>
      </c>
      <c r="D515" s="269" t="s">
        <v>282</v>
      </c>
      <c r="E515" s="307" t="s">
        <v>162</v>
      </c>
      <c r="F515" s="272"/>
      <c r="G515" s="272"/>
      <c r="H515" s="272"/>
      <c r="I515" s="272"/>
      <c r="J515" s="272"/>
      <c r="K515" s="272"/>
      <c r="L515" s="272"/>
      <c r="M515" s="272"/>
      <c r="N515" s="272"/>
      <c r="O515" s="272"/>
      <c r="P515" s="272"/>
      <c r="Q515" s="272"/>
      <c r="R515" s="270" t="str">
        <f t="shared" si="9"/>
        <v/>
      </c>
    </row>
    <row r="516" spans="1:18" x14ac:dyDescent="0.2">
      <c r="A516" s="532"/>
      <c r="B516" s="534"/>
      <c r="C516" s="536"/>
      <c r="D516" s="269" t="s">
        <v>512</v>
      </c>
      <c r="E516" s="307" t="s">
        <v>162</v>
      </c>
      <c r="F516" s="272"/>
      <c r="G516" s="272"/>
      <c r="H516" s="272"/>
      <c r="I516" s="272"/>
      <c r="J516" s="272"/>
      <c r="K516" s="272"/>
      <c r="L516" s="272"/>
      <c r="M516" s="272"/>
      <c r="N516" s="272"/>
      <c r="O516" s="272"/>
      <c r="P516" s="272"/>
      <c r="Q516" s="272"/>
      <c r="R516" s="270" t="str">
        <f t="shared" si="9"/>
        <v/>
      </c>
    </row>
    <row r="517" spans="1:18" x14ac:dyDescent="0.2">
      <c r="A517" s="532"/>
      <c r="B517" s="534"/>
      <c r="C517" s="537" t="s">
        <v>789</v>
      </c>
      <c r="D517" s="269" t="s">
        <v>282</v>
      </c>
      <c r="E517" s="307" t="s">
        <v>162</v>
      </c>
      <c r="F517" s="272"/>
      <c r="G517" s="273"/>
      <c r="H517" s="273"/>
      <c r="I517" s="273"/>
      <c r="J517" s="273"/>
      <c r="K517" s="273"/>
      <c r="L517" s="273"/>
      <c r="M517" s="273"/>
      <c r="N517" s="273"/>
      <c r="O517" s="273"/>
      <c r="P517" s="273"/>
      <c r="Q517" s="273"/>
      <c r="R517" s="268"/>
    </row>
    <row r="518" spans="1:18" x14ac:dyDescent="0.2">
      <c r="A518" s="532"/>
      <c r="B518" s="534"/>
      <c r="C518" s="536"/>
      <c r="D518" s="269" t="s">
        <v>512</v>
      </c>
      <c r="E518" s="307" t="s">
        <v>162</v>
      </c>
      <c r="F518" s="272"/>
      <c r="G518" s="304"/>
      <c r="H518" s="304"/>
      <c r="I518" s="304"/>
      <c r="J518" s="304"/>
      <c r="K518" s="304"/>
      <c r="L518" s="304"/>
      <c r="M518" s="304"/>
      <c r="N518" s="304"/>
      <c r="O518" s="304"/>
      <c r="P518" s="304"/>
      <c r="Q518" s="304"/>
      <c r="R518" s="305"/>
    </row>
    <row r="519" spans="1:18" x14ac:dyDescent="0.2">
      <c r="A519" s="532"/>
      <c r="B519" s="534"/>
      <c r="C519" s="538" t="s">
        <v>934</v>
      </c>
      <c r="D519" s="234" t="s">
        <v>282</v>
      </c>
      <c r="E519" s="298" t="s">
        <v>162</v>
      </c>
      <c r="F519" s="303"/>
      <c r="G519" s="304"/>
      <c r="H519" s="304"/>
      <c r="I519" s="304"/>
      <c r="J519" s="304"/>
      <c r="K519" s="304"/>
      <c r="L519" s="304"/>
      <c r="M519" s="304"/>
      <c r="N519" s="304"/>
      <c r="O519" s="304"/>
      <c r="P519" s="304"/>
      <c r="Q519" s="304"/>
      <c r="R519" s="305"/>
    </row>
    <row r="520" spans="1:18" x14ac:dyDescent="0.2">
      <c r="A520" s="532"/>
      <c r="B520" s="534"/>
      <c r="C520" s="539"/>
      <c r="D520" s="191" t="s">
        <v>512</v>
      </c>
      <c r="E520" s="308" t="s">
        <v>162</v>
      </c>
      <c r="F520" s="274"/>
      <c r="G520" s="274"/>
      <c r="H520" s="274"/>
      <c r="I520" s="274"/>
      <c r="J520" s="274"/>
      <c r="K520" s="274"/>
      <c r="L520" s="274"/>
      <c r="M520" s="274"/>
      <c r="N520" s="274"/>
      <c r="O520" s="274"/>
      <c r="P520" s="274"/>
      <c r="Q520" s="274"/>
      <c r="R520" s="229"/>
    </row>
    <row r="521" spans="1:18" x14ac:dyDescent="0.2">
      <c r="A521" s="531"/>
      <c r="B521" s="533" t="str">
        <f>IF(A521&lt;&gt;"",IFERROR(VLOOKUP(A521,L!$J$11:$K$260,2,FALSE),"Eingabeart wurde geändert"),"")</f>
        <v/>
      </c>
      <c r="C521" s="535" t="s">
        <v>925</v>
      </c>
      <c r="D521" s="189" t="s">
        <v>282</v>
      </c>
      <c r="E521" s="306" t="s">
        <v>162</v>
      </c>
      <c r="F521" s="271"/>
      <c r="G521" s="271"/>
      <c r="H521" s="271"/>
      <c r="I521" s="271"/>
      <c r="J521" s="271"/>
      <c r="K521" s="271"/>
      <c r="L521" s="271"/>
      <c r="M521" s="271"/>
      <c r="N521" s="271"/>
      <c r="O521" s="271"/>
      <c r="P521" s="271"/>
      <c r="Q521" s="271"/>
      <c r="R521" s="228" t="str">
        <f t="shared" si="9"/>
        <v/>
      </c>
    </row>
    <row r="522" spans="1:18" x14ac:dyDescent="0.2">
      <c r="A522" s="532"/>
      <c r="B522" s="534"/>
      <c r="C522" s="536"/>
      <c r="D522" s="269" t="s">
        <v>512</v>
      </c>
      <c r="E522" s="307" t="s">
        <v>162</v>
      </c>
      <c r="F522" s="272"/>
      <c r="G522" s="272"/>
      <c r="H522" s="272"/>
      <c r="I522" s="272"/>
      <c r="J522" s="272"/>
      <c r="K522" s="272"/>
      <c r="L522" s="272"/>
      <c r="M522" s="272"/>
      <c r="N522" s="272"/>
      <c r="O522" s="272"/>
      <c r="P522" s="272"/>
      <c r="Q522" s="272"/>
      <c r="R522" s="270" t="str">
        <f t="shared" si="9"/>
        <v/>
      </c>
    </row>
    <row r="523" spans="1:18" x14ac:dyDescent="0.2">
      <c r="A523" s="532"/>
      <c r="B523" s="534"/>
      <c r="C523" s="537" t="s">
        <v>786</v>
      </c>
      <c r="D523" s="269" t="s">
        <v>282</v>
      </c>
      <c r="E523" s="307" t="s">
        <v>162</v>
      </c>
      <c r="F523" s="272"/>
      <c r="G523" s="272"/>
      <c r="H523" s="272"/>
      <c r="I523" s="272"/>
      <c r="J523" s="272"/>
      <c r="K523" s="272"/>
      <c r="L523" s="272"/>
      <c r="M523" s="272"/>
      <c r="N523" s="272"/>
      <c r="O523" s="272"/>
      <c r="P523" s="272"/>
      <c r="Q523" s="272"/>
      <c r="R523" s="270" t="str">
        <f t="shared" si="9"/>
        <v/>
      </c>
    </row>
    <row r="524" spans="1:18" x14ac:dyDescent="0.2">
      <c r="A524" s="532"/>
      <c r="B524" s="534"/>
      <c r="C524" s="536"/>
      <c r="D524" s="269" t="s">
        <v>512</v>
      </c>
      <c r="E524" s="307" t="s">
        <v>162</v>
      </c>
      <c r="F524" s="272"/>
      <c r="G524" s="272"/>
      <c r="H524" s="272"/>
      <c r="I524" s="272"/>
      <c r="J524" s="272"/>
      <c r="K524" s="272"/>
      <c r="L524" s="272"/>
      <c r="M524" s="272"/>
      <c r="N524" s="272"/>
      <c r="O524" s="272"/>
      <c r="P524" s="272"/>
      <c r="Q524" s="272"/>
      <c r="R524" s="270" t="str">
        <f t="shared" si="9"/>
        <v/>
      </c>
    </row>
    <row r="525" spans="1:18" x14ac:dyDescent="0.2">
      <c r="A525" s="532"/>
      <c r="B525" s="534"/>
      <c r="C525" s="537" t="s">
        <v>787</v>
      </c>
      <c r="D525" s="269" t="s">
        <v>282</v>
      </c>
      <c r="E525" s="307" t="s">
        <v>162</v>
      </c>
      <c r="F525" s="272"/>
      <c r="G525" s="272"/>
      <c r="H525" s="272"/>
      <c r="I525" s="272"/>
      <c r="J525" s="272"/>
      <c r="K525" s="272"/>
      <c r="L525" s="272"/>
      <c r="M525" s="272"/>
      <c r="N525" s="272"/>
      <c r="O525" s="272"/>
      <c r="P525" s="272"/>
      <c r="Q525" s="272"/>
      <c r="R525" s="270" t="str">
        <f t="shared" si="9"/>
        <v/>
      </c>
    </row>
    <row r="526" spans="1:18" x14ac:dyDescent="0.2">
      <c r="A526" s="532"/>
      <c r="B526" s="534"/>
      <c r="C526" s="536"/>
      <c r="D526" s="269" t="s">
        <v>512</v>
      </c>
      <c r="E526" s="307" t="s">
        <v>162</v>
      </c>
      <c r="F526" s="272"/>
      <c r="G526" s="272"/>
      <c r="H526" s="272"/>
      <c r="I526" s="272"/>
      <c r="J526" s="272"/>
      <c r="K526" s="272"/>
      <c r="L526" s="272"/>
      <c r="M526" s="272"/>
      <c r="N526" s="272"/>
      <c r="O526" s="272"/>
      <c r="P526" s="272"/>
      <c r="Q526" s="272"/>
      <c r="R526" s="270" t="str">
        <f t="shared" si="9"/>
        <v/>
      </c>
    </row>
    <row r="527" spans="1:18" x14ac:dyDescent="0.2">
      <c r="A527" s="532"/>
      <c r="B527" s="534"/>
      <c r="C527" s="537" t="s">
        <v>788</v>
      </c>
      <c r="D527" s="269" t="s">
        <v>282</v>
      </c>
      <c r="E527" s="307" t="s">
        <v>162</v>
      </c>
      <c r="F527" s="272"/>
      <c r="G527" s="272"/>
      <c r="H527" s="272"/>
      <c r="I527" s="272"/>
      <c r="J527" s="272"/>
      <c r="K527" s="272"/>
      <c r="L527" s="272"/>
      <c r="M527" s="272"/>
      <c r="N527" s="272"/>
      <c r="O527" s="272"/>
      <c r="P527" s="272"/>
      <c r="Q527" s="272"/>
      <c r="R527" s="270" t="str">
        <f t="shared" si="9"/>
        <v/>
      </c>
    </row>
    <row r="528" spans="1:18" x14ac:dyDescent="0.2">
      <c r="A528" s="532"/>
      <c r="B528" s="534"/>
      <c r="C528" s="536"/>
      <c r="D528" s="269" t="s">
        <v>512</v>
      </c>
      <c r="E528" s="307" t="s">
        <v>162</v>
      </c>
      <c r="F528" s="272"/>
      <c r="G528" s="272"/>
      <c r="H528" s="272"/>
      <c r="I528" s="272"/>
      <c r="J528" s="272"/>
      <c r="K528" s="272"/>
      <c r="L528" s="272"/>
      <c r="M528" s="272"/>
      <c r="N528" s="272"/>
      <c r="O528" s="272"/>
      <c r="P528" s="272"/>
      <c r="Q528" s="272"/>
      <c r="R528" s="270" t="str">
        <f t="shared" si="9"/>
        <v/>
      </c>
    </row>
    <row r="529" spans="1:18" x14ac:dyDescent="0.2">
      <c r="A529" s="532"/>
      <c r="B529" s="534"/>
      <c r="C529" s="537" t="s">
        <v>789</v>
      </c>
      <c r="D529" s="269" t="s">
        <v>282</v>
      </c>
      <c r="E529" s="307" t="s">
        <v>162</v>
      </c>
      <c r="F529" s="272"/>
      <c r="G529" s="273"/>
      <c r="H529" s="273"/>
      <c r="I529" s="273"/>
      <c r="J529" s="273"/>
      <c r="K529" s="273"/>
      <c r="L529" s="273"/>
      <c r="M529" s="273"/>
      <c r="N529" s="273"/>
      <c r="O529" s="273"/>
      <c r="P529" s="273"/>
      <c r="Q529" s="273"/>
      <c r="R529" s="268"/>
    </row>
    <row r="530" spans="1:18" x14ac:dyDescent="0.2">
      <c r="A530" s="532"/>
      <c r="B530" s="534"/>
      <c r="C530" s="536"/>
      <c r="D530" s="269" t="s">
        <v>512</v>
      </c>
      <c r="E530" s="307" t="s">
        <v>162</v>
      </c>
      <c r="F530" s="272"/>
      <c r="G530" s="304"/>
      <c r="H530" s="304"/>
      <c r="I530" s="304"/>
      <c r="J530" s="304"/>
      <c r="K530" s="304"/>
      <c r="L530" s="304"/>
      <c r="M530" s="304"/>
      <c r="N530" s="304"/>
      <c r="O530" s="304"/>
      <c r="P530" s="304"/>
      <c r="Q530" s="304"/>
      <c r="R530" s="305"/>
    </row>
    <row r="531" spans="1:18" x14ac:dyDescent="0.2">
      <c r="A531" s="532"/>
      <c r="B531" s="534"/>
      <c r="C531" s="538" t="s">
        <v>934</v>
      </c>
      <c r="D531" s="234" t="s">
        <v>282</v>
      </c>
      <c r="E531" s="298" t="s">
        <v>162</v>
      </c>
      <c r="F531" s="303"/>
      <c r="G531" s="304"/>
      <c r="H531" s="304"/>
      <c r="I531" s="304"/>
      <c r="J531" s="304"/>
      <c r="K531" s="304"/>
      <c r="L531" s="304"/>
      <c r="M531" s="304"/>
      <c r="N531" s="304"/>
      <c r="O531" s="304"/>
      <c r="P531" s="304"/>
      <c r="Q531" s="304"/>
      <c r="R531" s="305"/>
    </row>
    <row r="532" spans="1:18" x14ac:dyDescent="0.2">
      <c r="A532" s="532"/>
      <c r="B532" s="534"/>
      <c r="C532" s="539"/>
      <c r="D532" s="191" t="s">
        <v>512</v>
      </c>
      <c r="E532" s="308" t="s">
        <v>162</v>
      </c>
      <c r="F532" s="274"/>
      <c r="G532" s="274"/>
      <c r="H532" s="274"/>
      <c r="I532" s="274"/>
      <c r="J532" s="274"/>
      <c r="K532" s="274"/>
      <c r="L532" s="274"/>
      <c r="M532" s="274"/>
      <c r="N532" s="274"/>
      <c r="O532" s="274"/>
      <c r="P532" s="274"/>
      <c r="Q532" s="274"/>
      <c r="R532" s="229"/>
    </row>
    <row r="533" spans="1:18" x14ac:dyDescent="0.2">
      <c r="A533" s="531"/>
      <c r="B533" s="533" t="str">
        <f>IF(A533&lt;&gt;"",IFERROR(VLOOKUP(A533,L!$J$11:$K$260,2,FALSE),"Eingabeart wurde geändert"),"")</f>
        <v/>
      </c>
      <c r="C533" s="535" t="s">
        <v>925</v>
      </c>
      <c r="D533" s="189" t="s">
        <v>282</v>
      </c>
      <c r="E533" s="306" t="s">
        <v>162</v>
      </c>
      <c r="F533" s="271"/>
      <c r="G533" s="271"/>
      <c r="H533" s="271"/>
      <c r="I533" s="271"/>
      <c r="J533" s="271"/>
      <c r="K533" s="271"/>
      <c r="L533" s="271"/>
      <c r="M533" s="271"/>
      <c r="N533" s="271"/>
      <c r="O533" s="271"/>
      <c r="P533" s="271"/>
      <c r="Q533" s="271"/>
      <c r="R533" s="228" t="str">
        <f t="shared" si="9"/>
        <v/>
      </c>
    </row>
    <row r="534" spans="1:18" x14ac:dyDescent="0.2">
      <c r="A534" s="532"/>
      <c r="B534" s="534"/>
      <c r="C534" s="536"/>
      <c r="D534" s="269" t="s">
        <v>512</v>
      </c>
      <c r="E534" s="307" t="s">
        <v>162</v>
      </c>
      <c r="F534" s="272"/>
      <c r="G534" s="272"/>
      <c r="H534" s="272"/>
      <c r="I534" s="272"/>
      <c r="J534" s="272"/>
      <c r="K534" s="272"/>
      <c r="L534" s="272"/>
      <c r="M534" s="272"/>
      <c r="N534" s="272"/>
      <c r="O534" s="272"/>
      <c r="P534" s="272"/>
      <c r="Q534" s="272"/>
      <c r="R534" s="270" t="str">
        <f t="shared" si="9"/>
        <v/>
      </c>
    </row>
    <row r="535" spans="1:18" x14ac:dyDescent="0.2">
      <c r="A535" s="532"/>
      <c r="B535" s="534"/>
      <c r="C535" s="537" t="s">
        <v>786</v>
      </c>
      <c r="D535" s="269" t="s">
        <v>282</v>
      </c>
      <c r="E535" s="307" t="s">
        <v>162</v>
      </c>
      <c r="F535" s="272"/>
      <c r="G535" s="272"/>
      <c r="H535" s="272"/>
      <c r="I535" s="272"/>
      <c r="J535" s="272"/>
      <c r="K535" s="272"/>
      <c r="L535" s="272"/>
      <c r="M535" s="272"/>
      <c r="N535" s="272"/>
      <c r="O535" s="272"/>
      <c r="P535" s="272"/>
      <c r="Q535" s="272"/>
      <c r="R535" s="270" t="str">
        <f t="shared" si="9"/>
        <v/>
      </c>
    </row>
    <row r="536" spans="1:18" x14ac:dyDescent="0.2">
      <c r="A536" s="532"/>
      <c r="B536" s="534"/>
      <c r="C536" s="536"/>
      <c r="D536" s="269" t="s">
        <v>512</v>
      </c>
      <c r="E536" s="307" t="s">
        <v>162</v>
      </c>
      <c r="F536" s="272"/>
      <c r="G536" s="272"/>
      <c r="H536" s="272"/>
      <c r="I536" s="272"/>
      <c r="J536" s="272"/>
      <c r="K536" s="272"/>
      <c r="L536" s="272"/>
      <c r="M536" s="272"/>
      <c r="N536" s="272"/>
      <c r="O536" s="272"/>
      <c r="P536" s="272"/>
      <c r="Q536" s="272"/>
      <c r="R536" s="270" t="str">
        <f t="shared" si="9"/>
        <v/>
      </c>
    </row>
    <row r="537" spans="1:18" x14ac:dyDescent="0.2">
      <c r="A537" s="532"/>
      <c r="B537" s="534"/>
      <c r="C537" s="537" t="s">
        <v>787</v>
      </c>
      <c r="D537" s="269" t="s">
        <v>282</v>
      </c>
      <c r="E537" s="307" t="s">
        <v>162</v>
      </c>
      <c r="F537" s="272"/>
      <c r="G537" s="272"/>
      <c r="H537" s="272"/>
      <c r="I537" s="272"/>
      <c r="J537" s="272"/>
      <c r="K537" s="272"/>
      <c r="L537" s="272"/>
      <c r="M537" s="272"/>
      <c r="N537" s="272"/>
      <c r="O537" s="272"/>
      <c r="P537" s="272"/>
      <c r="Q537" s="272"/>
      <c r="R537" s="270" t="str">
        <f t="shared" ref="R537:R600" si="10">IF(SUM(F537:Q537)&gt;0,SUM(F537:Q537),"")</f>
        <v/>
      </c>
    </row>
    <row r="538" spans="1:18" x14ac:dyDescent="0.2">
      <c r="A538" s="532"/>
      <c r="B538" s="534"/>
      <c r="C538" s="536"/>
      <c r="D538" s="269" t="s">
        <v>512</v>
      </c>
      <c r="E538" s="307" t="s">
        <v>162</v>
      </c>
      <c r="F538" s="272"/>
      <c r="G538" s="272"/>
      <c r="H538" s="272"/>
      <c r="I538" s="272"/>
      <c r="J538" s="272"/>
      <c r="K538" s="272"/>
      <c r="L538" s="272"/>
      <c r="M538" s="272"/>
      <c r="N538" s="272"/>
      <c r="O538" s="272"/>
      <c r="P538" s="272"/>
      <c r="Q538" s="272"/>
      <c r="R538" s="270" t="str">
        <f t="shared" si="10"/>
        <v/>
      </c>
    </row>
    <row r="539" spans="1:18" x14ac:dyDescent="0.2">
      <c r="A539" s="532"/>
      <c r="B539" s="534"/>
      <c r="C539" s="537" t="s">
        <v>788</v>
      </c>
      <c r="D539" s="269" t="s">
        <v>282</v>
      </c>
      <c r="E539" s="307" t="s">
        <v>162</v>
      </c>
      <c r="F539" s="272"/>
      <c r="G539" s="272"/>
      <c r="H539" s="272"/>
      <c r="I539" s="272"/>
      <c r="J539" s="272"/>
      <c r="K539" s="272"/>
      <c r="L539" s="272"/>
      <c r="M539" s="272"/>
      <c r="N539" s="272"/>
      <c r="O539" s="272"/>
      <c r="P539" s="272"/>
      <c r="Q539" s="272"/>
      <c r="R539" s="270" t="str">
        <f t="shared" si="10"/>
        <v/>
      </c>
    </row>
    <row r="540" spans="1:18" x14ac:dyDescent="0.2">
      <c r="A540" s="532"/>
      <c r="B540" s="534"/>
      <c r="C540" s="536"/>
      <c r="D540" s="269" t="s">
        <v>512</v>
      </c>
      <c r="E540" s="307" t="s">
        <v>162</v>
      </c>
      <c r="F540" s="272"/>
      <c r="G540" s="272"/>
      <c r="H540" s="272"/>
      <c r="I540" s="272"/>
      <c r="J540" s="272"/>
      <c r="K540" s="272"/>
      <c r="L540" s="272"/>
      <c r="M540" s="272"/>
      <c r="N540" s="272"/>
      <c r="O540" s="272"/>
      <c r="P540" s="272"/>
      <c r="Q540" s="272"/>
      <c r="R540" s="270" t="str">
        <f t="shared" si="10"/>
        <v/>
      </c>
    </row>
    <row r="541" spans="1:18" x14ac:dyDescent="0.2">
      <c r="A541" s="532"/>
      <c r="B541" s="534"/>
      <c r="C541" s="537" t="s">
        <v>789</v>
      </c>
      <c r="D541" s="269" t="s">
        <v>282</v>
      </c>
      <c r="E541" s="307" t="s">
        <v>162</v>
      </c>
      <c r="F541" s="272"/>
      <c r="G541" s="273"/>
      <c r="H541" s="273"/>
      <c r="I541" s="273"/>
      <c r="J541" s="273"/>
      <c r="K541" s="273"/>
      <c r="L541" s="273"/>
      <c r="M541" s="273"/>
      <c r="N541" s="273"/>
      <c r="O541" s="273"/>
      <c r="P541" s="273"/>
      <c r="Q541" s="273"/>
      <c r="R541" s="268"/>
    </row>
    <row r="542" spans="1:18" x14ac:dyDescent="0.2">
      <c r="A542" s="532"/>
      <c r="B542" s="534"/>
      <c r="C542" s="536"/>
      <c r="D542" s="269" t="s">
        <v>512</v>
      </c>
      <c r="E542" s="307" t="s">
        <v>162</v>
      </c>
      <c r="F542" s="272"/>
      <c r="G542" s="304"/>
      <c r="H542" s="304"/>
      <c r="I542" s="304"/>
      <c r="J542" s="304"/>
      <c r="K542" s="304"/>
      <c r="L542" s="304"/>
      <c r="M542" s="304"/>
      <c r="N542" s="304"/>
      <c r="O542" s="304"/>
      <c r="P542" s="304"/>
      <c r="Q542" s="304"/>
      <c r="R542" s="305"/>
    </row>
    <row r="543" spans="1:18" x14ac:dyDescent="0.2">
      <c r="A543" s="532"/>
      <c r="B543" s="534"/>
      <c r="C543" s="538" t="s">
        <v>934</v>
      </c>
      <c r="D543" s="234" t="s">
        <v>282</v>
      </c>
      <c r="E543" s="298" t="s">
        <v>162</v>
      </c>
      <c r="F543" s="303"/>
      <c r="G543" s="304"/>
      <c r="H543" s="304"/>
      <c r="I543" s="304"/>
      <c r="J543" s="304"/>
      <c r="K543" s="304"/>
      <c r="L543" s="304"/>
      <c r="M543" s="304"/>
      <c r="N543" s="304"/>
      <c r="O543" s="304"/>
      <c r="P543" s="304"/>
      <c r="Q543" s="304"/>
      <c r="R543" s="305"/>
    </row>
    <row r="544" spans="1:18" x14ac:dyDescent="0.2">
      <c r="A544" s="532"/>
      <c r="B544" s="534"/>
      <c r="C544" s="539"/>
      <c r="D544" s="191" t="s">
        <v>512</v>
      </c>
      <c r="E544" s="308" t="s">
        <v>162</v>
      </c>
      <c r="F544" s="274"/>
      <c r="G544" s="274"/>
      <c r="H544" s="274"/>
      <c r="I544" s="274"/>
      <c r="J544" s="274"/>
      <c r="K544" s="274"/>
      <c r="L544" s="274"/>
      <c r="M544" s="274"/>
      <c r="N544" s="274"/>
      <c r="O544" s="274"/>
      <c r="P544" s="274"/>
      <c r="Q544" s="274"/>
      <c r="R544" s="229"/>
    </row>
    <row r="545" spans="1:18" x14ac:dyDescent="0.2">
      <c r="A545" s="531"/>
      <c r="B545" s="533" t="str">
        <f>IF(A545&lt;&gt;"",IFERROR(VLOOKUP(A545,L!$J$11:$K$260,2,FALSE),"Eingabeart wurde geändert"),"")</f>
        <v/>
      </c>
      <c r="C545" s="535" t="s">
        <v>925</v>
      </c>
      <c r="D545" s="189" t="s">
        <v>282</v>
      </c>
      <c r="E545" s="306" t="s">
        <v>162</v>
      </c>
      <c r="F545" s="271"/>
      <c r="G545" s="271"/>
      <c r="H545" s="271"/>
      <c r="I545" s="271"/>
      <c r="J545" s="271"/>
      <c r="K545" s="271"/>
      <c r="L545" s="271"/>
      <c r="M545" s="271"/>
      <c r="N545" s="271"/>
      <c r="O545" s="271"/>
      <c r="P545" s="271"/>
      <c r="Q545" s="271"/>
      <c r="R545" s="228" t="str">
        <f t="shared" si="10"/>
        <v/>
      </c>
    </row>
    <row r="546" spans="1:18" x14ac:dyDescent="0.2">
      <c r="A546" s="532"/>
      <c r="B546" s="534"/>
      <c r="C546" s="536"/>
      <c r="D546" s="269" t="s">
        <v>512</v>
      </c>
      <c r="E546" s="307" t="s">
        <v>162</v>
      </c>
      <c r="F546" s="272"/>
      <c r="G546" s="272"/>
      <c r="H546" s="272"/>
      <c r="I546" s="272"/>
      <c r="J546" s="272"/>
      <c r="K546" s="272"/>
      <c r="L546" s="272"/>
      <c r="M546" s="272"/>
      <c r="N546" s="272"/>
      <c r="O546" s="272"/>
      <c r="P546" s="272"/>
      <c r="Q546" s="272"/>
      <c r="R546" s="270" t="str">
        <f t="shared" si="10"/>
        <v/>
      </c>
    </row>
    <row r="547" spans="1:18" x14ac:dyDescent="0.2">
      <c r="A547" s="532"/>
      <c r="B547" s="534"/>
      <c r="C547" s="537" t="s">
        <v>786</v>
      </c>
      <c r="D547" s="269" t="s">
        <v>282</v>
      </c>
      <c r="E547" s="307" t="s">
        <v>162</v>
      </c>
      <c r="F547" s="272"/>
      <c r="G547" s="272"/>
      <c r="H547" s="272"/>
      <c r="I547" s="272"/>
      <c r="J547" s="272"/>
      <c r="K547" s="272"/>
      <c r="L547" s="272"/>
      <c r="M547" s="272"/>
      <c r="N547" s="272"/>
      <c r="O547" s="272"/>
      <c r="P547" s="272"/>
      <c r="Q547" s="272"/>
      <c r="R547" s="270" t="str">
        <f t="shared" si="10"/>
        <v/>
      </c>
    </row>
    <row r="548" spans="1:18" x14ac:dyDescent="0.2">
      <c r="A548" s="532"/>
      <c r="B548" s="534"/>
      <c r="C548" s="536"/>
      <c r="D548" s="269" t="s">
        <v>512</v>
      </c>
      <c r="E548" s="307" t="s">
        <v>162</v>
      </c>
      <c r="F548" s="272"/>
      <c r="G548" s="272"/>
      <c r="H548" s="272"/>
      <c r="I548" s="272"/>
      <c r="J548" s="272"/>
      <c r="K548" s="272"/>
      <c r="L548" s="272"/>
      <c r="M548" s="272"/>
      <c r="N548" s="272"/>
      <c r="O548" s="272"/>
      <c r="P548" s="272"/>
      <c r="Q548" s="272"/>
      <c r="R548" s="270" t="str">
        <f t="shared" si="10"/>
        <v/>
      </c>
    </row>
    <row r="549" spans="1:18" x14ac:dyDescent="0.2">
      <c r="A549" s="532"/>
      <c r="B549" s="534"/>
      <c r="C549" s="537" t="s">
        <v>787</v>
      </c>
      <c r="D549" s="269" t="s">
        <v>282</v>
      </c>
      <c r="E549" s="307" t="s">
        <v>162</v>
      </c>
      <c r="F549" s="272"/>
      <c r="G549" s="272"/>
      <c r="H549" s="272"/>
      <c r="I549" s="272"/>
      <c r="J549" s="272"/>
      <c r="K549" s="272"/>
      <c r="L549" s="272"/>
      <c r="M549" s="272"/>
      <c r="N549" s="272"/>
      <c r="O549" s="272"/>
      <c r="P549" s="272"/>
      <c r="Q549" s="272"/>
      <c r="R549" s="270" t="str">
        <f t="shared" si="10"/>
        <v/>
      </c>
    </row>
    <row r="550" spans="1:18" x14ac:dyDescent="0.2">
      <c r="A550" s="532"/>
      <c r="B550" s="534"/>
      <c r="C550" s="536"/>
      <c r="D550" s="269" t="s">
        <v>512</v>
      </c>
      <c r="E550" s="307" t="s">
        <v>162</v>
      </c>
      <c r="F550" s="272"/>
      <c r="G550" s="272"/>
      <c r="H550" s="272"/>
      <c r="I550" s="272"/>
      <c r="J550" s="272"/>
      <c r="K550" s="272"/>
      <c r="L550" s="272"/>
      <c r="M550" s="272"/>
      <c r="N550" s="272"/>
      <c r="O550" s="272"/>
      <c r="P550" s="272"/>
      <c r="Q550" s="272"/>
      <c r="R550" s="270" t="str">
        <f t="shared" si="10"/>
        <v/>
      </c>
    </row>
    <row r="551" spans="1:18" x14ac:dyDescent="0.2">
      <c r="A551" s="532"/>
      <c r="B551" s="534"/>
      <c r="C551" s="537" t="s">
        <v>788</v>
      </c>
      <c r="D551" s="269" t="s">
        <v>282</v>
      </c>
      <c r="E551" s="307" t="s">
        <v>162</v>
      </c>
      <c r="F551" s="272"/>
      <c r="G551" s="272"/>
      <c r="H551" s="272"/>
      <c r="I551" s="272"/>
      <c r="J551" s="272"/>
      <c r="K551" s="272"/>
      <c r="L551" s="272"/>
      <c r="M551" s="272"/>
      <c r="N551" s="272"/>
      <c r="O551" s="272"/>
      <c r="P551" s="272"/>
      <c r="Q551" s="272"/>
      <c r="R551" s="270" t="str">
        <f t="shared" si="10"/>
        <v/>
      </c>
    </row>
    <row r="552" spans="1:18" x14ac:dyDescent="0.2">
      <c r="A552" s="532"/>
      <c r="B552" s="534"/>
      <c r="C552" s="536"/>
      <c r="D552" s="269" t="s">
        <v>512</v>
      </c>
      <c r="E552" s="307" t="s">
        <v>162</v>
      </c>
      <c r="F552" s="272"/>
      <c r="G552" s="272"/>
      <c r="H552" s="272"/>
      <c r="I552" s="272"/>
      <c r="J552" s="272"/>
      <c r="K552" s="272"/>
      <c r="L552" s="272"/>
      <c r="M552" s="272"/>
      <c r="N552" s="272"/>
      <c r="O552" s="272"/>
      <c r="P552" s="272"/>
      <c r="Q552" s="272"/>
      <c r="R552" s="270" t="str">
        <f t="shared" si="10"/>
        <v/>
      </c>
    </row>
    <row r="553" spans="1:18" x14ac:dyDescent="0.2">
      <c r="A553" s="532"/>
      <c r="B553" s="534"/>
      <c r="C553" s="537" t="s">
        <v>789</v>
      </c>
      <c r="D553" s="269" t="s">
        <v>282</v>
      </c>
      <c r="E553" s="307" t="s">
        <v>162</v>
      </c>
      <c r="F553" s="272"/>
      <c r="G553" s="273"/>
      <c r="H553" s="273"/>
      <c r="I553" s="273"/>
      <c r="J553" s="273"/>
      <c r="K553" s="273"/>
      <c r="L553" s="273"/>
      <c r="M553" s="273"/>
      <c r="N553" s="273"/>
      <c r="O553" s="273"/>
      <c r="P553" s="273"/>
      <c r="Q553" s="273"/>
      <c r="R553" s="268"/>
    </row>
    <row r="554" spans="1:18" x14ac:dyDescent="0.2">
      <c r="A554" s="532"/>
      <c r="B554" s="534"/>
      <c r="C554" s="536"/>
      <c r="D554" s="269" t="s">
        <v>512</v>
      </c>
      <c r="E554" s="307" t="s">
        <v>162</v>
      </c>
      <c r="F554" s="272"/>
      <c r="G554" s="304"/>
      <c r="H554" s="304"/>
      <c r="I554" s="304"/>
      <c r="J554" s="304"/>
      <c r="K554" s="304"/>
      <c r="L554" s="304"/>
      <c r="M554" s="304"/>
      <c r="N554" s="304"/>
      <c r="O554" s="304"/>
      <c r="P554" s="304"/>
      <c r="Q554" s="304"/>
      <c r="R554" s="305"/>
    </row>
    <row r="555" spans="1:18" x14ac:dyDescent="0.2">
      <c r="A555" s="532"/>
      <c r="B555" s="534"/>
      <c r="C555" s="538" t="s">
        <v>934</v>
      </c>
      <c r="D555" s="234" t="s">
        <v>282</v>
      </c>
      <c r="E555" s="298" t="s">
        <v>162</v>
      </c>
      <c r="F555" s="303"/>
      <c r="G555" s="304"/>
      <c r="H555" s="304"/>
      <c r="I555" s="304"/>
      <c r="J555" s="304"/>
      <c r="K555" s="304"/>
      <c r="L555" s="304"/>
      <c r="M555" s="304"/>
      <c r="N555" s="304"/>
      <c r="O555" s="304"/>
      <c r="P555" s="304"/>
      <c r="Q555" s="304"/>
      <c r="R555" s="305"/>
    </row>
    <row r="556" spans="1:18" x14ac:dyDescent="0.2">
      <c r="A556" s="532"/>
      <c r="B556" s="534"/>
      <c r="C556" s="539"/>
      <c r="D556" s="191" t="s">
        <v>512</v>
      </c>
      <c r="E556" s="308" t="s">
        <v>162</v>
      </c>
      <c r="F556" s="274"/>
      <c r="G556" s="274"/>
      <c r="H556" s="274"/>
      <c r="I556" s="274"/>
      <c r="J556" s="274"/>
      <c r="K556" s="274"/>
      <c r="L556" s="274"/>
      <c r="M556" s="274"/>
      <c r="N556" s="274"/>
      <c r="O556" s="274"/>
      <c r="P556" s="274"/>
      <c r="Q556" s="274"/>
      <c r="R556" s="229"/>
    </row>
    <row r="557" spans="1:18" x14ac:dyDescent="0.2">
      <c r="A557" s="531"/>
      <c r="B557" s="533" t="str">
        <f>IF(A557&lt;&gt;"",IFERROR(VLOOKUP(A557,L!$J$11:$K$260,2,FALSE),"Eingabeart wurde geändert"),"")</f>
        <v/>
      </c>
      <c r="C557" s="535" t="s">
        <v>925</v>
      </c>
      <c r="D557" s="189" t="s">
        <v>282</v>
      </c>
      <c r="E557" s="306" t="s">
        <v>162</v>
      </c>
      <c r="F557" s="271"/>
      <c r="G557" s="271"/>
      <c r="H557" s="271"/>
      <c r="I557" s="271"/>
      <c r="J557" s="271"/>
      <c r="K557" s="271"/>
      <c r="L557" s="271"/>
      <c r="M557" s="271"/>
      <c r="N557" s="271"/>
      <c r="O557" s="271"/>
      <c r="P557" s="271"/>
      <c r="Q557" s="271"/>
      <c r="R557" s="228" t="str">
        <f t="shared" si="10"/>
        <v/>
      </c>
    </row>
    <row r="558" spans="1:18" x14ac:dyDescent="0.2">
      <c r="A558" s="532"/>
      <c r="B558" s="534"/>
      <c r="C558" s="536"/>
      <c r="D558" s="269" t="s">
        <v>512</v>
      </c>
      <c r="E558" s="307" t="s">
        <v>162</v>
      </c>
      <c r="F558" s="272"/>
      <c r="G558" s="272"/>
      <c r="H558" s="272"/>
      <c r="I558" s="272"/>
      <c r="J558" s="272"/>
      <c r="K558" s="272"/>
      <c r="L558" s="272"/>
      <c r="M558" s="272"/>
      <c r="N558" s="272"/>
      <c r="O558" s="272"/>
      <c r="P558" s="272"/>
      <c r="Q558" s="272"/>
      <c r="R558" s="270" t="str">
        <f t="shared" si="10"/>
        <v/>
      </c>
    </row>
    <row r="559" spans="1:18" x14ac:dyDescent="0.2">
      <c r="A559" s="532"/>
      <c r="B559" s="534"/>
      <c r="C559" s="537" t="s">
        <v>786</v>
      </c>
      <c r="D559" s="269" t="s">
        <v>282</v>
      </c>
      <c r="E559" s="307" t="s">
        <v>162</v>
      </c>
      <c r="F559" s="272"/>
      <c r="G559" s="272"/>
      <c r="H559" s="272"/>
      <c r="I559" s="272"/>
      <c r="J559" s="272"/>
      <c r="K559" s="272"/>
      <c r="L559" s="272"/>
      <c r="M559" s="272"/>
      <c r="N559" s="272"/>
      <c r="O559" s="272"/>
      <c r="P559" s="272"/>
      <c r="Q559" s="272"/>
      <c r="R559" s="270" t="str">
        <f t="shared" si="10"/>
        <v/>
      </c>
    </row>
    <row r="560" spans="1:18" x14ac:dyDescent="0.2">
      <c r="A560" s="532"/>
      <c r="B560" s="534"/>
      <c r="C560" s="536"/>
      <c r="D560" s="269" t="s">
        <v>512</v>
      </c>
      <c r="E560" s="307" t="s">
        <v>162</v>
      </c>
      <c r="F560" s="272"/>
      <c r="G560" s="272"/>
      <c r="H560" s="272"/>
      <c r="I560" s="272"/>
      <c r="J560" s="272"/>
      <c r="K560" s="272"/>
      <c r="L560" s="272"/>
      <c r="M560" s="272"/>
      <c r="N560" s="272"/>
      <c r="O560" s="272"/>
      <c r="P560" s="272"/>
      <c r="Q560" s="272"/>
      <c r="R560" s="270" t="str">
        <f t="shared" si="10"/>
        <v/>
      </c>
    </row>
    <row r="561" spans="1:18" x14ac:dyDescent="0.2">
      <c r="A561" s="532"/>
      <c r="B561" s="534"/>
      <c r="C561" s="537" t="s">
        <v>787</v>
      </c>
      <c r="D561" s="269" t="s">
        <v>282</v>
      </c>
      <c r="E561" s="307" t="s">
        <v>162</v>
      </c>
      <c r="F561" s="272"/>
      <c r="G561" s="272"/>
      <c r="H561" s="272"/>
      <c r="I561" s="272"/>
      <c r="J561" s="272"/>
      <c r="K561" s="272"/>
      <c r="L561" s="272"/>
      <c r="M561" s="272"/>
      <c r="N561" s="272"/>
      <c r="O561" s="272"/>
      <c r="P561" s="272"/>
      <c r="Q561" s="272"/>
      <c r="R561" s="270" t="str">
        <f t="shared" si="10"/>
        <v/>
      </c>
    </row>
    <row r="562" spans="1:18" x14ac:dyDescent="0.2">
      <c r="A562" s="532"/>
      <c r="B562" s="534"/>
      <c r="C562" s="536"/>
      <c r="D562" s="269" t="s">
        <v>512</v>
      </c>
      <c r="E562" s="307" t="s">
        <v>162</v>
      </c>
      <c r="F562" s="272"/>
      <c r="G562" s="272"/>
      <c r="H562" s="272"/>
      <c r="I562" s="272"/>
      <c r="J562" s="272"/>
      <c r="K562" s="272"/>
      <c r="L562" s="272"/>
      <c r="M562" s="272"/>
      <c r="N562" s="272"/>
      <c r="O562" s="272"/>
      <c r="P562" s="272"/>
      <c r="Q562" s="272"/>
      <c r="R562" s="270" t="str">
        <f t="shared" si="10"/>
        <v/>
      </c>
    </row>
    <row r="563" spans="1:18" x14ac:dyDescent="0.2">
      <c r="A563" s="532"/>
      <c r="B563" s="534"/>
      <c r="C563" s="537" t="s">
        <v>788</v>
      </c>
      <c r="D563" s="269" t="s">
        <v>282</v>
      </c>
      <c r="E563" s="307" t="s">
        <v>162</v>
      </c>
      <c r="F563" s="272"/>
      <c r="G563" s="272"/>
      <c r="H563" s="272"/>
      <c r="I563" s="272"/>
      <c r="J563" s="272"/>
      <c r="K563" s="272"/>
      <c r="L563" s="272"/>
      <c r="M563" s="272"/>
      <c r="N563" s="272"/>
      <c r="O563" s="272"/>
      <c r="P563" s="272"/>
      <c r="Q563" s="272"/>
      <c r="R563" s="270" t="str">
        <f t="shared" si="10"/>
        <v/>
      </c>
    </row>
    <row r="564" spans="1:18" x14ac:dyDescent="0.2">
      <c r="A564" s="532"/>
      <c r="B564" s="534"/>
      <c r="C564" s="536"/>
      <c r="D564" s="269" t="s">
        <v>512</v>
      </c>
      <c r="E564" s="307" t="s">
        <v>162</v>
      </c>
      <c r="F564" s="272"/>
      <c r="G564" s="272"/>
      <c r="H564" s="272"/>
      <c r="I564" s="272"/>
      <c r="J564" s="272"/>
      <c r="K564" s="272"/>
      <c r="L564" s="272"/>
      <c r="M564" s="272"/>
      <c r="N564" s="272"/>
      <c r="O564" s="272"/>
      <c r="P564" s="272"/>
      <c r="Q564" s="272"/>
      <c r="R564" s="270" t="str">
        <f t="shared" si="10"/>
        <v/>
      </c>
    </row>
    <row r="565" spans="1:18" x14ac:dyDescent="0.2">
      <c r="A565" s="532"/>
      <c r="B565" s="534"/>
      <c r="C565" s="537" t="s">
        <v>789</v>
      </c>
      <c r="D565" s="269" t="s">
        <v>282</v>
      </c>
      <c r="E565" s="307" t="s">
        <v>162</v>
      </c>
      <c r="F565" s="272"/>
      <c r="G565" s="273"/>
      <c r="H565" s="273"/>
      <c r="I565" s="273"/>
      <c r="J565" s="273"/>
      <c r="K565" s="273"/>
      <c r="L565" s="273"/>
      <c r="M565" s="273"/>
      <c r="N565" s="273"/>
      <c r="O565" s="273"/>
      <c r="P565" s="273"/>
      <c r="Q565" s="273"/>
      <c r="R565" s="268"/>
    </row>
    <row r="566" spans="1:18" x14ac:dyDescent="0.2">
      <c r="A566" s="532"/>
      <c r="B566" s="534"/>
      <c r="C566" s="536"/>
      <c r="D566" s="269" t="s">
        <v>512</v>
      </c>
      <c r="E566" s="307" t="s">
        <v>162</v>
      </c>
      <c r="F566" s="272"/>
      <c r="G566" s="304"/>
      <c r="H566" s="304"/>
      <c r="I566" s="304"/>
      <c r="J566" s="304"/>
      <c r="K566" s="304"/>
      <c r="L566" s="304"/>
      <c r="M566" s="304"/>
      <c r="N566" s="304"/>
      <c r="O566" s="304"/>
      <c r="P566" s="304"/>
      <c r="Q566" s="304"/>
      <c r="R566" s="305"/>
    </row>
    <row r="567" spans="1:18" x14ac:dyDescent="0.2">
      <c r="A567" s="532"/>
      <c r="B567" s="534"/>
      <c r="C567" s="538" t="s">
        <v>934</v>
      </c>
      <c r="D567" s="234" t="s">
        <v>282</v>
      </c>
      <c r="E567" s="298" t="s">
        <v>162</v>
      </c>
      <c r="F567" s="303"/>
      <c r="G567" s="304"/>
      <c r="H567" s="304"/>
      <c r="I567" s="304"/>
      <c r="J567" s="304"/>
      <c r="K567" s="304"/>
      <c r="L567" s="304"/>
      <c r="M567" s="304"/>
      <c r="N567" s="304"/>
      <c r="O567" s="304"/>
      <c r="P567" s="304"/>
      <c r="Q567" s="304"/>
      <c r="R567" s="305"/>
    </row>
    <row r="568" spans="1:18" x14ac:dyDescent="0.2">
      <c r="A568" s="532"/>
      <c r="B568" s="534"/>
      <c r="C568" s="539"/>
      <c r="D568" s="191" t="s">
        <v>512</v>
      </c>
      <c r="E568" s="308" t="s">
        <v>162</v>
      </c>
      <c r="F568" s="274"/>
      <c r="G568" s="274"/>
      <c r="H568" s="274"/>
      <c r="I568" s="274"/>
      <c r="J568" s="274"/>
      <c r="K568" s="274"/>
      <c r="L568" s="274"/>
      <c r="M568" s="274"/>
      <c r="N568" s="274"/>
      <c r="O568" s="274"/>
      <c r="P568" s="274"/>
      <c r="Q568" s="274"/>
      <c r="R568" s="229"/>
    </row>
    <row r="569" spans="1:18" x14ac:dyDescent="0.2">
      <c r="A569" s="531"/>
      <c r="B569" s="533" t="str">
        <f>IF(A569&lt;&gt;"",IFERROR(VLOOKUP(A569,L!$J$11:$K$260,2,FALSE),"Eingabeart wurde geändert"),"")</f>
        <v/>
      </c>
      <c r="C569" s="535" t="s">
        <v>925</v>
      </c>
      <c r="D569" s="189" t="s">
        <v>282</v>
      </c>
      <c r="E569" s="306" t="s">
        <v>162</v>
      </c>
      <c r="F569" s="271"/>
      <c r="G569" s="271"/>
      <c r="H569" s="271"/>
      <c r="I569" s="271"/>
      <c r="J569" s="271"/>
      <c r="K569" s="271"/>
      <c r="L569" s="271"/>
      <c r="M569" s="271"/>
      <c r="N569" s="271"/>
      <c r="O569" s="271"/>
      <c r="P569" s="271"/>
      <c r="Q569" s="271"/>
      <c r="R569" s="228" t="str">
        <f t="shared" si="10"/>
        <v/>
      </c>
    </row>
    <row r="570" spans="1:18" x14ac:dyDescent="0.2">
      <c r="A570" s="532"/>
      <c r="B570" s="534"/>
      <c r="C570" s="536"/>
      <c r="D570" s="269" t="s">
        <v>512</v>
      </c>
      <c r="E570" s="307" t="s">
        <v>162</v>
      </c>
      <c r="F570" s="272"/>
      <c r="G570" s="272"/>
      <c r="H570" s="272"/>
      <c r="I570" s="272"/>
      <c r="J570" s="272"/>
      <c r="K570" s="272"/>
      <c r="L570" s="272"/>
      <c r="M570" s="272"/>
      <c r="N570" s="272"/>
      <c r="O570" s="272"/>
      <c r="P570" s="272"/>
      <c r="Q570" s="272"/>
      <c r="R570" s="270" t="str">
        <f t="shared" si="10"/>
        <v/>
      </c>
    </row>
    <row r="571" spans="1:18" x14ac:dyDescent="0.2">
      <c r="A571" s="532"/>
      <c r="B571" s="534"/>
      <c r="C571" s="537" t="s">
        <v>786</v>
      </c>
      <c r="D571" s="269" t="s">
        <v>282</v>
      </c>
      <c r="E571" s="307" t="s">
        <v>162</v>
      </c>
      <c r="F571" s="272"/>
      <c r="G571" s="272"/>
      <c r="H571" s="272"/>
      <c r="I571" s="272"/>
      <c r="J571" s="272"/>
      <c r="K571" s="272"/>
      <c r="L571" s="272"/>
      <c r="M571" s="272"/>
      <c r="N571" s="272"/>
      <c r="O571" s="272"/>
      <c r="P571" s="272"/>
      <c r="Q571" s="272"/>
      <c r="R571" s="270" t="str">
        <f t="shared" si="10"/>
        <v/>
      </c>
    </row>
    <row r="572" spans="1:18" x14ac:dyDescent="0.2">
      <c r="A572" s="532"/>
      <c r="B572" s="534"/>
      <c r="C572" s="536"/>
      <c r="D572" s="269" t="s">
        <v>512</v>
      </c>
      <c r="E572" s="307" t="s">
        <v>162</v>
      </c>
      <c r="F572" s="272"/>
      <c r="G572" s="272"/>
      <c r="H572" s="272"/>
      <c r="I572" s="272"/>
      <c r="J572" s="272"/>
      <c r="K572" s="272"/>
      <c r="L572" s="272"/>
      <c r="M572" s="272"/>
      <c r="N572" s="272"/>
      <c r="O572" s="272"/>
      <c r="P572" s="272"/>
      <c r="Q572" s="272"/>
      <c r="R572" s="270" t="str">
        <f t="shared" si="10"/>
        <v/>
      </c>
    </row>
    <row r="573" spans="1:18" x14ac:dyDescent="0.2">
      <c r="A573" s="532"/>
      <c r="B573" s="534"/>
      <c r="C573" s="537" t="s">
        <v>787</v>
      </c>
      <c r="D573" s="269" t="s">
        <v>282</v>
      </c>
      <c r="E573" s="307" t="s">
        <v>162</v>
      </c>
      <c r="F573" s="272"/>
      <c r="G573" s="272"/>
      <c r="H573" s="272"/>
      <c r="I573" s="272"/>
      <c r="J573" s="272"/>
      <c r="K573" s="272"/>
      <c r="L573" s="272"/>
      <c r="M573" s="272"/>
      <c r="N573" s="272"/>
      <c r="O573" s="272"/>
      <c r="P573" s="272"/>
      <c r="Q573" s="272"/>
      <c r="R573" s="270" t="str">
        <f t="shared" si="10"/>
        <v/>
      </c>
    </row>
    <row r="574" spans="1:18" x14ac:dyDescent="0.2">
      <c r="A574" s="532"/>
      <c r="B574" s="534"/>
      <c r="C574" s="536"/>
      <c r="D574" s="269" t="s">
        <v>512</v>
      </c>
      <c r="E574" s="307" t="s">
        <v>162</v>
      </c>
      <c r="F574" s="272"/>
      <c r="G574" s="272"/>
      <c r="H574" s="272"/>
      <c r="I574" s="272"/>
      <c r="J574" s="272"/>
      <c r="K574" s="272"/>
      <c r="L574" s="272"/>
      <c r="M574" s="272"/>
      <c r="N574" s="272"/>
      <c r="O574" s="272"/>
      <c r="P574" s="272"/>
      <c r="Q574" s="272"/>
      <c r="R574" s="270" t="str">
        <f t="shared" si="10"/>
        <v/>
      </c>
    </row>
    <row r="575" spans="1:18" x14ac:dyDescent="0.2">
      <c r="A575" s="532"/>
      <c r="B575" s="534"/>
      <c r="C575" s="537" t="s">
        <v>788</v>
      </c>
      <c r="D575" s="269" t="s">
        <v>282</v>
      </c>
      <c r="E575" s="307" t="s">
        <v>162</v>
      </c>
      <c r="F575" s="272"/>
      <c r="G575" s="272"/>
      <c r="H575" s="272"/>
      <c r="I575" s="272"/>
      <c r="J575" s="272"/>
      <c r="K575" s="272"/>
      <c r="L575" s="272"/>
      <c r="M575" s="272"/>
      <c r="N575" s="272"/>
      <c r="O575" s="272"/>
      <c r="P575" s="272"/>
      <c r="Q575" s="272"/>
      <c r="R575" s="270" t="str">
        <f t="shared" si="10"/>
        <v/>
      </c>
    </row>
    <row r="576" spans="1:18" x14ac:dyDescent="0.2">
      <c r="A576" s="532"/>
      <c r="B576" s="534"/>
      <c r="C576" s="536"/>
      <c r="D576" s="269" t="s">
        <v>512</v>
      </c>
      <c r="E576" s="307" t="s">
        <v>162</v>
      </c>
      <c r="F576" s="272"/>
      <c r="G576" s="272"/>
      <c r="H576" s="272"/>
      <c r="I576" s="272"/>
      <c r="J576" s="272"/>
      <c r="K576" s="272"/>
      <c r="L576" s="272"/>
      <c r="M576" s="272"/>
      <c r="N576" s="272"/>
      <c r="O576" s="272"/>
      <c r="P576" s="272"/>
      <c r="Q576" s="272"/>
      <c r="R576" s="270" t="str">
        <f t="shared" si="10"/>
        <v/>
      </c>
    </row>
    <row r="577" spans="1:18" x14ac:dyDescent="0.2">
      <c r="A577" s="532"/>
      <c r="B577" s="534"/>
      <c r="C577" s="537" t="s">
        <v>789</v>
      </c>
      <c r="D577" s="269" t="s">
        <v>282</v>
      </c>
      <c r="E577" s="307" t="s">
        <v>162</v>
      </c>
      <c r="F577" s="272"/>
      <c r="G577" s="273"/>
      <c r="H577" s="273"/>
      <c r="I577" s="273"/>
      <c r="J577" s="273"/>
      <c r="K577" s="273"/>
      <c r="L577" s="273"/>
      <c r="M577" s="273"/>
      <c r="N577" s="273"/>
      <c r="O577" s="273"/>
      <c r="P577" s="273"/>
      <c r="Q577" s="273"/>
      <c r="R577" s="268"/>
    </row>
    <row r="578" spans="1:18" x14ac:dyDescent="0.2">
      <c r="A578" s="532"/>
      <c r="B578" s="534"/>
      <c r="C578" s="536"/>
      <c r="D578" s="269" t="s">
        <v>512</v>
      </c>
      <c r="E578" s="307" t="s">
        <v>162</v>
      </c>
      <c r="F578" s="272"/>
      <c r="G578" s="304"/>
      <c r="H578" s="304"/>
      <c r="I578" s="304"/>
      <c r="J578" s="304"/>
      <c r="K578" s="304"/>
      <c r="L578" s="304"/>
      <c r="M578" s="304"/>
      <c r="N578" s="304"/>
      <c r="O578" s="304"/>
      <c r="P578" s="304"/>
      <c r="Q578" s="304"/>
      <c r="R578" s="305"/>
    </row>
    <row r="579" spans="1:18" x14ac:dyDescent="0.2">
      <c r="A579" s="532"/>
      <c r="B579" s="534"/>
      <c r="C579" s="538" t="s">
        <v>934</v>
      </c>
      <c r="D579" s="234" t="s">
        <v>282</v>
      </c>
      <c r="E579" s="298" t="s">
        <v>162</v>
      </c>
      <c r="F579" s="303"/>
      <c r="G579" s="304"/>
      <c r="H579" s="304"/>
      <c r="I579" s="304"/>
      <c r="J579" s="304"/>
      <c r="K579" s="304"/>
      <c r="L579" s="304"/>
      <c r="M579" s="304"/>
      <c r="N579" s="304"/>
      <c r="O579" s="304"/>
      <c r="P579" s="304"/>
      <c r="Q579" s="304"/>
      <c r="R579" s="305"/>
    </row>
    <row r="580" spans="1:18" x14ac:dyDescent="0.2">
      <c r="A580" s="532"/>
      <c r="B580" s="534"/>
      <c r="C580" s="539"/>
      <c r="D580" s="191" t="s">
        <v>512</v>
      </c>
      <c r="E580" s="308" t="s">
        <v>162</v>
      </c>
      <c r="F580" s="274"/>
      <c r="G580" s="274"/>
      <c r="H580" s="274"/>
      <c r="I580" s="274"/>
      <c r="J580" s="274"/>
      <c r="K580" s="274"/>
      <c r="L580" s="274"/>
      <c r="M580" s="274"/>
      <c r="N580" s="274"/>
      <c r="O580" s="274"/>
      <c r="P580" s="274"/>
      <c r="Q580" s="274"/>
      <c r="R580" s="229"/>
    </row>
    <row r="581" spans="1:18" x14ac:dyDescent="0.2">
      <c r="A581" s="531"/>
      <c r="B581" s="533" t="str">
        <f>IF(A581&lt;&gt;"",IFERROR(VLOOKUP(A581,L!$J$11:$K$260,2,FALSE),"Eingabeart wurde geändert"),"")</f>
        <v/>
      </c>
      <c r="C581" s="535" t="s">
        <v>925</v>
      </c>
      <c r="D581" s="189" t="s">
        <v>282</v>
      </c>
      <c r="E581" s="306" t="s">
        <v>162</v>
      </c>
      <c r="F581" s="271"/>
      <c r="G581" s="271"/>
      <c r="H581" s="271"/>
      <c r="I581" s="271"/>
      <c r="J581" s="271"/>
      <c r="K581" s="271"/>
      <c r="L581" s="271"/>
      <c r="M581" s="271"/>
      <c r="N581" s="271"/>
      <c r="O581" s="271"/>
      <c r="P581" s="271"/>
      <c r="Q581" s="271"/>
      <c r="R581" s="228" t="str">
        <f t="shared" si="10"/>
        <v/>
      </c>
    </row>
    <row r="582" spans="1:18" x14ac:dyDescent="0.2">
      <c r="A582" s="532"/>
      <c r="B582" s="534"/>
      <c r="C582" s="536"/>
      <c r="D582" s="269" t="s">
        <v>512</v>
      </c>
      <c r="E582" s="307" t="s">
        <v>162</v>
      </c>
      <c r="F582" s="272"/>
      <c r="G582" s="272"/>
      <c r="H582" s="272"/>
      <c r="I582" s="272"/>
      <c r="J582" s="272"/>
      <c r="K582" s="272"/>
      <c r="L582" s="272"/>
      <c r="M582" s="272"/>
      <c r="N582" s="272"/>
      <c r="O582" s="272"/>
      <c r="P582" s="272"/>
      <c r="Q582" s="272"/>
      <c r="R582" s="270" t="str">
        <f t="shared" si="10"/>
        <v/>
      </c>
    </row>
    <row r="583" spans="1:18" x14ac:dyDescent="0.2">
      <c r="A583" s="532"/>
      <c r="B583" s="534"/>
      <c r="C583" s="537" t="s">
        <v>786</v>
      </c>
      <c r="D583" s="269" t="s">
        <v>282</v>
      </c>
      <c r="E583" s="307" t="s">
        <v>162</v>
      </c>
      <c r="F583" s="272"/>
      <c r="G583" s="272"/>
      <c r="H583" s="272"/>
      <c r="I583" s="272"/>
      <c r="J583" s="272"/>
      <c r="K583" s="272"/>
      <c r="L583" s="272"/>
      <c r="M583" s="272"/>
      <c r="N583" s="272"/>
      <c r="O583" s="272"/>
      <c r="P583" s="272"/>
      <c r="Q583" s="272"/>
      <c r="R583" s="270" t="str">
        <f t="shared" si="10"/>
        <v/>
      </c>
    </row>
    <row r="584" spans="1:18" x14ac:dyDescent="0.2">
      <c r="A584" s="532"/>
      <c r="B584" s="534"/>
      <c r="C584" s="536"/>
      <c r="D584" s="269" t="s">
        <v>512</v>
      </c>
      <c r="E584" s="307" t="s">
        <v>162</v>
      </c>
      <c r="F584" s="272"/>
      <c r="G584" s="272"/>
      <c r="H584" s="272"/>
      <c r="I584" s="272"/>
      <c r="J584" s="272"/>
      <c r="K584" s="272"/>
      <c r="L584" s="272"/>
      <c r="M584" s="272"/>
      <c r="N584" s="272"/>
      <c r="O584" s="272"/>
      <c r="P584" s="272"/>
      <c r="Q584" s="272"/>
      <c r="R584" s="270" t="str">
        <f t="shared" si="10"/>
        <v/>
      </c>
    </row>
    <row r="585" spans="1:18" x14ac:dyDescent="0.2">
      <c r="A585" s="532"/>
      <c r="B585" s="534"/>
      <c r="C585" s="537" t="s">
        <v>787</v>
      </c>
      <c r="D585" s="269" t="s">
        <v>282</v>
      </c>
      <c r="E585" s="307" t="s">
        <v>162</v>
      </c>
      <c r="F585" s="272"/>
      <c r="G585" s="272"/>
      <c r="H585" s="272"/>
      <c r="I585" s="272"/>
      <c r="J585" s="272"/>
      <c r="K585" s="272"/>
      <c r="L585" s="272"/>
      <c r="M585" s="272"/>
      <c r="N585" s="272"/>
      <c r="O585" s="272"/>
      <c r="P585" s="272"/>
      <c r="Q585" s="272"/>
      <c r="R585" s="270" t="str">
        <f t="shared" si="10"/>
        <v/>
      </c>
    </row>
    <row r="586" spans="1:18" x14ac:dyDescent="0.2">
      <c r="A586" s="532"/>
      <c r="B586" s="534"/>
      <c r="C586" s="536"/>
      <c r="D586" s="269" t="s">
        <v>512</v>
      </c>
      <c r="E586" s="307" t="s">
        <v>162</v>
      </c>
      <c r="F586" s="272"/>
      <c r="G586" s="272"/>
      <c r="H586" s="272"/>
      <c r="I586" s="272"/>
      <c r="J586" s="272"/>
      <c r="K586" s="272"/>
      <c r="L586" s="272"/>
      <c r="M586" s="272"/>
      <c r="N586" s="272"/>
      <c r="O586" s="272"/>
      <c r="P586" s="272"/>
      <c r="Q586" s="272"/>
      <c r="R586" s="270" t="str">
        <f t="shared" si="10"/>
        <v/>
      </c>
    </row>
    <row r="587" spans="1:18" x14ac:dyDescent="0.2">
      <c r="A587" s="532"/>
      <c r="B587" s="534"/>
      <c r="C587" s="537" t="s">
        <v>788</v>
      </c>
      <c r="D587" s="269" t="s">
        <v>282</v>
      </c>
      <c r="E587" s="307" t="s">
        <v>162</v>
      </c>
      <c r="F587" s="272"/>
      <c r="G587" s="272"/>
      <c r="H587" s="272"/>
      <c r="I587" s="272"/>
      <c r="J587" s="272"/>
      <c r="K587" s="272"/>
      <c r="L587" s="272"/>
      <c r="M587" s="272"/>
      <c r="N587" s="272"/>
      <c r="O587" s="272"/>
      <c r="P587" s="272"/>
      <c r="Q587" s="272"/>
      <c r="R587" s="270" t="str">
        <f t="shared" si="10"/>
        <v/>
      </c>
    </row>
    <row r="588" spans="1:18" x14ac:dyDescent="0.2">
      <c r="A588" s="532"/>
      <c r="B588" s="534"/>
      <c r="C588" s="536"/>
      <c r="D588" s="269" t="s">
        <v>512</v>
      </c>
      <c r="E588" s="307" t="s">
        <v>162</v>
      </c>
      <c r="F588" s="272"/>
      <c r="G588" s="272"/>
      <c r="H588" s="272"/>
      <c r="I588" s="272"/>
      <c r="J588" s="272"/>
      <c r="K588" s="272"/>
      <c r="L588" s="272"/>
      <c r="M588" s="272"/>
      <c r="N588" s="272"/>
      <c r="O588" s="272"/>
      <c r="P588" s="272"/>
      <c r="Q588" s="272"/>
      <c r="R588" s="270" t="str">
        <f t="shared" si="10"/>
        <v/>
      </c>
    </row>
    <row r="589" spans="1:18" x14ac:dyDescent="0.2">
      <c r="A589" s="532"/>
      <c r="B589" s="534"/>
      <c r="C589" s="537" t="s">
        <v>789</v>
      </c>
      <c r="D589" s="269" t="s">
        <v>282</v>
      </c>
      <c r="E589" s="307" t="s">
        <v>162</v>
      </c>
      <c r="F589" s="272"/>
      <c r="G589" s="273"/>
      <c r="H589" s="273"/>
      <c r="I589" s="273"/>
      <c r="J589" s="273"/>
      <c r="K589" s="273"/>
      <c r="L589" s="273"/>
      <c r="M589" s="273"/>
      <c r="N589" s="273"/>
      <c r="O589" s="273"/>
      <c r="P589" s="273"/>
      <c r="Q589" s="273"/>
      <c r="R589" s="268"/>
    </row>
    <row r="590" spans="1:18" x14ac:dyDescent="0.2">
      <c r="A590" s="532"/>
      <c r="B590" s="534"/>
      <c r="C590" s="536"/>
      <c r="D590" s="269" t="s">
        <v>512</v>
      </c>
      <c r="E590" s="307" t="s">
        <v>162</v>
      </c>
      <c r="F590" s="272"/>
      <c r="G590" s="304"/>
      <c r="H590" s="304"/>
      <c r="I590" s="304"/>
      <c r="J590" s="304"/>
      <c r="K590" s="304"/>
      <c r="L590" s="304"/>
      <c r="M590" s="304"/>
      <c r="N590" s="304"/>
      <c r="O590" s="304"/>
      <c r="P590" s="304"/>
      <c r="Q590" s="304"/>
      <c r="R590" s="305"/>
    </row>
    <row r="591" spans="1:18" x14ac:dyDescent="0.2">
      <c r="A591" s="532"/>
      <c r="B591" s="534"/>
      <c r="C591" s="538" t="s">
        <v>934</v>
      </c>
      <c r="D591" s="234" t="s">
        <v>282</v>
      </c>
      <c r="E591" s="298" t="s">
        <v>162</v>
      </c>
      <c r="F591" s="303"/>
      <c r="G591" s="304"/>
      <c r="H591" s="304"/>
      <c r="I591" s="304"/>
      <c r="J591" s="304"/>
      <c r="K591" s="304"/>
      <c r="L591" s="304"/>
      <c r="M591" s="304"/>
      <c r="N591" s="304"/>
      <c r="O591" s="304"/>
      <c r="P591" s="304"/>
      <c r="Q591" s="304"/>
      <c r="R591" s="305"/>
    </row>
    <row r="592" spans="1:18" x14ac:dyDescent="0.2">
      <c r="A592" s="532"/>
      <c r="B592" s="534"/>
      <c r="C592" s="539"/>
      <c r="D592" s="191" t="s">
        <v>512</v>
      </c>
      <c r="E592" s="308" t="s">
        <v>162</v>
      </c>
      <c r="F592" s="274"/>
      <c r="G592" s="274"/>
      <c r="H592" s="274"/>
      <c r="I592" s="274"/>
      <c r="J592" s="274"/>
      <c r="K592" s="274"/>
      <c r="L592" s="274"/>
      <c r="M592" s="274"/>
      <c r="N592" s="274"/>
      <c r="O592" s="274"/>
      <c r="P592" s="274"/>
      <c r="Q592" s="274"/>
      <c r="R592" s="229"/>
    </row>
    <row r="593" spans="1:18" x14ac:dyDescent="0.2">
      <c r="A593" s="531"/>
      <c r="B593" s="533" t="str">
        <f>IF(A593&lt;&gt;"",IFERROR(VLOOKUP(A593,L!$J$11:$K$260,2,FALSE),"Eingabeart wurde geändert"),"")</f>
        <v/>
      </c>
      <c r="C593" s="535" t="s">
        <v>925</v>
      </c>
      <c r="D593" s="189" t="s">
        <v>282</v>
      </c>
      <c r="E593" s="306" t="s">
        <v>162</v>
      </c>
      <c r="F593" s="271"/>
      <c r="G593" s="271"/>
      <c r="H593" s="271"/>
      <c r="I593" s="271"/>
      <c r="J593" s="271"/>
      <c r="K593" s="271"/>
      <c r="L593" s="271"/>
      <c r="M593" s="271"/>
      <c r="N593" s="271"/>
      <c r="O593" s="271"/>
      <c r="P593" s="271"/>
      <c r="Q593" s="271"/>
      <c r="R593" s="228" t="str">
        <f t="shared" si="10"/>
        <v/>
      </c>
    </row>
    <row r="594" spans="1:18" x14ac:dyDescent="0.2">
      <c r="A594" s="532"/>
      <c r="B594" s="534"/>
      <c r="C594" s="536"/>
      <c r="D594" s="269" t="s">
        <v>512</v>
      </c>
      <c r="E594" s="307" t="s">
        <v>162</v>
      </c>
      <c r="F594" s="272"/>
      <c r="G594" s="272"/>
      <c r="H594" s="272"/>
      <c r="I594" s="272"/>
      <c r="J594" s="272"/>
      <c r="K594" s="272"/>
      <c r="L594" s="272"/>
      <c r="M594" s="272"/>
      <c r="N594" s="272"/>
      <c r="O594" s="272"/>
      <c r="P594" s="272"/>
      <c r="Q594" s="272"/>
      <c r="R594" s="270" t="str">
        <f t="shared" si="10"/>
        <v/>
      </c>
    </row>
    <row r="595" spans="1:18" x14ac:dyDescent="0.2">
      <c r="A595" s="532"/>
      <c r="B595" s="534"/>
      <c r="C595" s="537" t="s">
        <v>786</v>
      </c>
      <c r="D595" s="269" t="s">
        <v>282</v>
      </c>
      <c r="E595" s="307" t="s">
        <v>162</v>
      </c>
      <c r="F595" s="272"/>
      <c r="G595" s="272"/>
      <c r="H595" s="272"/>
      <c r="I595" s="272"/>
      <c r="J595" s="272"/>
      <c r="K595" s="272"/>
      <c r="L595" s="272"/>
      <c r="M595" s="272"/>
      <c r="N595" s="272"/>
      <c r="O595" s="272"/>
      <c r="P595" s="272"/>
      <c r="Q595" s="272"/>
      <c r="R595" s="270" t="str">
        <f t="shared" si="10"/>
        <v/>
      </c>
    </row>
    <row r="596" spans="1:18" x14ac:dyDescent="0.2">
      <c r="A596" s="532"/>
      <c r="B596" s="534"/>
      <c r="C596" s="536"/>
      <c r="D596" s="269" t="s">
        <v>512</v>
      </c>
      <c r="E596" s="307" t="s">
        <v>162</v>
      </c>
      <c r="F596" s="272"/>
      <c r="G596" s="272"/>
      <c r="H596" s="272"/>
      <c r="I596" s="272"/>
      <c r="J596" s="272"/>
      <c r="K596" s="272"/>
      <c r="L596" s="272"/>
      <c r="M596" s="272"/>
      <c r="N596" s="272"/>
      <c r="O596" s="272"/>
      <c r="P596" s="272"/>
      <c r="Q596" s="272"/>
      <c r="R596" s="270" t="str">
        <f t="shared" si="10"/>
        <v/>
      </c>
    </row>
    <row r="597" spans="1:18" x14ac:dyDescent="0.2">
      <c r="A597" s="532"/>
      <c r="B597" s="534"/>
      <c r="C597" s="537" t="s">
        <v>787</v>
      </c>
      <c r="D597" s="269" t="s">
        <v>282</v>
      </c>
      <c r="E597" s="307" t="s">
        <v>162</v>
      </c>
      <c r="F597" s="272"/>
      <c r="G597" s="272"/>
      <c r="H597" s="272"/>
      <c r="I597" s="272"/>
      <c r="J597" s="272"/>
      <c r="K597" s="272"/>
      <c r="L597" s="272"/>
      <c r="M597" s="272"/>
      <c r="N597" s="272"/>
      <c r="O597" s="272"/>
      <c r="P597" s="272"/>
      <c r="Q597" s="272"/>
      <c r="R597" s="270" t="str">
        <f t="shared" si="10"/>
        <v/>
      </c>
    </row>
    <row r="598" spans="1:18" x14ac:dyDescent="0.2">
      <c r="A598" s="532"/>
      <c r="B598" s="534"/>
      <c r="C598" s="536"/>
      <c r="D598" s="269" t="s">
        <v>512</v>
      </c>
      <c r="E598" s="307" t="s">
        <v>162</v>
      </c>
      <c r="F598" s="272"/>
      <c r="G598" s="272"/>
      <c r="H598" s="272"/>
      <c r="I598" s="272"/>
      <c r="J598" s="272"/>
      <c r="K598" s="272"/>
      <c r="L598" s="272"/>
      <c r="M598" s="272"/>
      <c r="N598" s="272"/>
      <c r="O598" s="272"/>
      <c r="P598" s="272"/>
      <c r="Q598" s="272"/>
      <c r="R598" s="270" t="str">
        <f t="shared" si="10"/>
        <v/>
      </c>
    </row>
    <row r="599" spans="1:18" x14ac:dyDescent="0.2">
      <c r="A599" s="532"/>
      <c r="B599" s="534"/>
      <c r="C599" s="537" t="s">
        <v>788</v>
      </c>
      <c r="D599" s="269" t="s">
        <v>282</v>
      </c>
      <c r="E599" s="307" t="s">
        <v>162</v>
      </c>
      <c r="F599" s="272"/>
      <c r="G599" s="272"/>
      <c r="H599" s="272"/>
      <c r="I599" s="272"/>
      <c r="J599" s="272"/>
      <c r="K599" s="272"/>
      <c r="L599" s="272"/>
      <c r="M599" s="272"/>
      <c r="N599" s="272"/>
      <c r="O599" s="272"/>
      <c r="P599" s="272"/>
      <c r="Q599" s="272"/>
      <c r="R599" s="270" t="str">
        <f t="shared" si="10"/>
        <v/>
      </c>
    </row>
    <row r="600" spans="1:18" x14ac:dyDescent="0.2">
      <c r="A600" s="532"/>
      <c r="B600" s="534"/>
      <c r="C600" s="536"/>
      <c r="D600" s="269" t="s">
        <v>512</v>
      </c>
      <c r="E600" s="307" t="s">
        <v>162</v>
      </c>
      <c r="F600" s="272"/>
      <c r="G600" s="272"/>
      <c r="H600" s="272"/>
      <c r="I600" s="272"/>
      <c r="J600" s="272"/>
      <c r="K600" s="272"/>
      <c r="L600" s="272"/>
      <c r="M600" s="272"/>
      <c r="N600" s="272"/>
      <c r="O600" s="272"/>
      <c r="P600" s="272"/>
      <c r="Q600" s="272"/>
      <c r="R600" s="270" t="str">
        <f t="shared" si="10"/>
        <v/>
      </c>
    </row>
    <row r="601" spans="1:18" x14ac:dyDescent="0.2">
      <c r="A601" s="532"/>
      <c r="B601" s="534"/>
      <c r="C601" s="537" t="s">
        <v>789</v>
      </c>
      <c r="D601" s="269" t="s">
        <v>282</v>
      </c>
      <c r="E601" s="307" t="s">
        <v>162</v>
      </c>
      <c r="F601" s="272"/>
      <c r="G601" s="273"/>
      <c r="H601" s="273"/>
      <c r="I601" s="273"/>
      <c r="J601" s="273"/>
      <c r="K601" s="273"/>
      <c r="L601" s="273"/>
      <c r="M601" s="273"/>
      <c r="N601" s="273"/>
      <c r="O601" s="273"/>
      <c r="P601" s="273"/>
      <c r="Q601" s="273"/>
      <c r="R601" s="268"/>
    </row>
    <row r="602" spans="1:18" x14ac:dyDescent="0.2">
      <c r="A602" s="532"/>
      <c r="B602" s="534"/>
      <c r="C602" s="536"/>
      <c r="D602" s="269" t="s">
        <v>512</v>
      </c>
      <c r="E602" s="307" t="s">
        <v>162</v>
      </c>
      <c r="F602" s="272"/>
      <c r="G602" s="304"/>
      <c r="H602" s="304"/>
      <c r="I602" s="304"/>
      <c r="J602" s="304"/>
      <c r="K602" s="304"/>
      <c r="L602" s="304"/>
      <c r="M602" s="304"/>
      <c r="N602" s="304"/>
      <c r="O602" s="304"/>
      <c r="P602" s="304"/>
      <c r="Q602" s="304"/>
      <c r="R602" s="305"/>
    </row>
    <row r="603" spans="1:18" x14ac:dyDescent="0.2">
      <c r="A603" s="532"/>
      <c r="B603" s="534"/>
      <c r="C603" s="538" t="s">
        <v>934</v>
      </c>
      <c r="D603" s="234" t="s">
        <v>282</v>
      </c>
      <c r="E603" s="298" t="s">
        <v>162</v>
      </c>
      <c r="F603" s="303"/>
      <c r="G603" s="304"/>
      <c r="H603" s="304"/>
      <c r="I603" s="304"/>
      <c r="J603" s="304"/>
      <c r="K603" s="304"/>
      <c r="L603" s="304"/>
      <c r="M603" s="304"/>
      <c r="N603" s="304"/>
      <c r="O603" s="304"/>
      <c r="P603" s="304"/>
      <c r="Q603" s="304"/>
      <c r="R603" s="305"/>
    </row>
    <row r="604" spans="1:18" x14ac:dyDescent="0.2">
      <c r="A604" s="532"/>
      <c r="B604" s="534"/>
      <c r="C604" s="539"/>
      <c r="D604" s="191" t="s">
        <v>512</v>
      </c>
      <c r="E604" s="308" t="s">
        <v>162</v>
      </c>
      <c r="F604" s="274"/>
      <c r="G604" s="274"/>
      <c r="H604" s="274"/>
      <c r="I604" s="274"/>
      <c r="J604" s="274"/>
      <c r="K604" s="274"/>
      <c r="L604" s="274"/>
      <c r="M604" s="274"/>
      <c r="N604" s="274"/>
      <c r="O604" s="274"/>
      <c r="P604" s="274"/>
      <c r="Q604" s="274"/>
      <c r="R604" s="229"/>
    </row>
    <row r="605" spans="1:18" x14ac:dyDescent="0.2">
      <c r="A605" s="531"/>
      <c r="B605" s="533" t="str">
        <f>IF(A605&lt;&gt;"",IFERROR(VLOOKUP(A605,L!$J$11:$K$260,2,FALSE),"Eingabeart wurde geändert"),"")</f>
        <v/>
      </c>
      <c r="C605" s="535" t="s">
        <v>925</v>
      </c>
      <c r="D605" s="189" t="s">
        <v>282</v>
      </c>
      <c r="E605" s="306" t="s">
        <v>162</v>
      </c>
      <c r="F605" s="271"/>
      <c r="G605" s="271"/>
      <c r="H605" s="271"/>
      <c r="I605" s="271"/>
      <c r="J605" s="271"/>
      <c r="K605" s="271"/>
      <c r="L605" s="271"/>
      <c r="M605" s="271"/>
      <c r="N605" s="271"/>
      <c r="O605" s="271"/>
      <c r="P605" s="271"/>
      <c r="Q605" s="271"/>
      <c r="R605" s="228" t="str">
        <f t="shared" ref="R605:R616" si="11">IF(SUM(F605:Q605)&gt;0,SUM(F605:Q605),"")</f>
        <v/>
      </c>
    </row>
    <row r="606" spans="1:18" x14ac:dyDescent="0.2">
      <c r="A606" s="532"/>
      <c r="B606" s="534"/>
      <c r="C606" s="536"/>
      <c r="D606" s="269" t="s">
        <v>512</v>
      </c>
      <c r="E606" s="307" t="s">
        <v>162</v>
      </c>
      <c r="F606" s="272"/>
      <c r="G606" s="272"/>
      <c r="H606" s="272"/>
      <c r="I606" s="272"/>
      <c r="J606" s="272"/>
      <c r="K606" s="272"/>
      <c r="L606" s="272"/>
      <c r="M606" s="272"/>
      <c r="N606" s="272"/>
      <c r="O606" s="272"/>
      <c r="P606" s="272"/>
      <c r="Q606" s="272"/>
      <c r="R606" s="270" t="str">
        <f t="shared" si="11"/>
        <v/>
      </c>
    </row>
    <row r="607" spans="1:18" x14ac:dyDescent="0.2">
      <c r="A607" s="532"/>
      <c r="B607" s="534"/>
      <c r="C607" s="537" t="s">
        <v>786</v>
      </c>
      <c r="D607" s="269" t="s">
        <v>282</v>
      </c>
      <c r="E607" s="307" t="s">
        <v>162</v>
      </c>
      <c r="F607" s="272"/>
      <c r="G607" s="272"/>
      <c r="H607" s="272"/>
      <c r="I607" s="272"/>
      <c r="J607" s="272"/>
      <c r="K607" s="272"/>
      <c r="L607" s="272"/>
      <c r="M607" s="272"/>
      <c r="N607" s="272"/>
      <c r="O607" s="272"/>
      <c r="P607" s="272"/>
      <c r="Q607" s="272"/>
      <c r="R607" s="270" t="str">
        <f t="shared" si="11"/>
        <v/>
      </c>
    </row>
    <row r="608" spans="1:18" x14ac:dyDescent="0.2">
      <c r="A608" s="532"/>
      <c r="B608" s="534"/>
      <c r="C608" s="536"/>
      <c r="D608" s="269" t="s">
        <v>512</v>
      </c>
      <c r="E608" s="307" t="s">
        <v>162</v>
      </c>
      <c r="F608" s="272"/>
      <c r="G608" s="272"/>
      <c r="H608" s="272"/>
      <c r="I608" s="272"/>
      <c r="J608" s="272"/>
      <c r="K608" s="272"/>
      <c r="L608" s="272"/>
      <c r="M608" s="272"/>
      <c r="N608" s="272"/>
      <c r="O608" s="272"/>
      <c r="P608" s="272"/>
      <c r="Q608" s="272"/>
      <c r="R608" s="270" t="str">
        <f t="shared" si="11"/>
        <v/>
      </c>
    </row>
    <row r="609" spans="1:18" x14ac:dyDescent="0.2">
      <c r="A609" s="532"/>
      <c r="B609" s="534"/>
      <c r="C609" s="537" t="s">
        <v>787</v>
      </c>
      <c r="D609" s="269" t="s">
        <v>282</v>
      </c>
      <c r="E609" s="307" t="s">
        <v>162</v>
      </c>
      <c r="F609" s="272"/>
      <c r="G609" s="272"/>
      <c r="H609" s="272"/>
      <c r="I609" s="272"/>
      <c r="J609" s="272"/>
      <c r="K609" s="272"/>
      <c r="L609" s="272"/>
      <c r="M609" s="272"/>
      <c r="N609" s="272"/>
      <c r="O609" s="272"/>
      <c r="P609" s="272"/>
      <c r="Q609" s="272"/>
      <c r="R609" s="270" t="str">
        <f t="shared" si="11"/>
        <v/>
      </c>
    </row>
    <row r="610" spans="1:18" x14ac:dyDescent="0.2">
      <c r="A610" s="532"/>
      <c r="B610" s="534"/>
      <c r="C610" s="536"/>
      <c r="D610" s="269" t="s">
        <v>512</v>
      </c>
      <c r="E610" s="307" t="s">
        <v>162</v>
      </c>
      <c r="F610" s="272"/>
      <c r="G610" s="272"/>
      <c r="H610" s="272"/>
      <c r="I610" s="272"/>
      <c r="J610" s="272"/>
      <c r="K610" s="272"/>
      <c r="L610" s="272"/>
      <c r="M610" s="272"/>
      <c r="N610" s="272"/>
      <c r="O610" s="272"/>
      <c r="P610" s="272"/>
      <c r="Q610" s="272"/>
      <c r="R610" s="270" t="str">
        <f t="shared" si="11"/>
        <v/>
      </c>
    </row>
    <row r="611" spans="1:18" x14ac:dyDescent="0.2">
      <c r="A611" s="532"/>
      <c r="B611" s="534"/>
      <c r="C611" s="537" t="s">
        <v>788</v>
      </c>
      <c r="D611" s="269" t="s">
        <v>282</v>
      </c>
      <c r="E611" s="307" t="s">
        <v>162</v>
      </c>
      <c r="F611" s="272"/>
      <c r="G611" s="272"/>
      <c r="H611" s="272"/>
      <c r="I611" s="272"/>
      <c r="J611" s="272"/>
      <c r="K611" s="272"/>
      <c r="L611" s="272"/>
      <c r="M611" s="272"/>
      <c r="N611" s="272"/>
      <c r="O611" s="272"/>
      <c r="P611" s="272"/>
      <c r="Q611" s="272"/>
      <c r="R611" s="270" t="str">
        <f t="shared" si="11"/>
        <v/>
      </c>
    </row>
    <row r="612" spans="1:18" x14ac:dyDescent="0.2">
      <c r="A612" s="532"/>
      <c r="B612" s="534"/>
      <c r="C612" s="536"/>
      <c r="D612" s="269" t="s">
        <v>512</v>
      </c>
      <c r="E612" s="307" t="s">
        <v>162</v>
      </c>
      <c r="F612" s="272"/>
      <c r="G612" s="272"/>
      <c r="H612" s="272"/>
      <c r="I612" s="272"/>
      <c r="J612" s="272"/>
      <c r="K612" s="272"/>
      <c r="L612" s="272"/>
      <c r="M612" s="272"/>
      <c r="N612" s="272"/>
      <c r="O612" s="272"/>
      <c r="P612" s="272"/>
      <c r="Q612" s="272"/>
      <c r="R612" s="270" t="str">
        <f t="shared" si="11"/>
        <v/>
      </c>
    </row>
    <row r="613" spans="1:18" x14ac:dyDescent="0.2">
      <c r="A613" s="532"/>
      <c r="B613" s="534"/>
      <c r="C613" s="537" t="s">
        <v>789</v>
      </c>
      <c r="D613" s="269" t="s">
        <v>282</v>
      </c>
      <c r="E613" s="307" t="s">
        <v>162</v>
      </c>
      <c r="F613" s="272"/>
      <c r="G613" s="273"/>
      <c r="H613" s="273"/>
      <c r="I613" s="273"/>
      <c r="J613" s="273"/>
      <c r="K613" s="273"/>
      <c r="L613" s="273"/>
      <c r="M613" s="273"/>
      <c r="N613" s="273"/>
      <c r="O613" s="273"/>
      <c r="P613" s="273"/>
      <c r="Q613" s="273"/>
      <c r="R613" s="268"/>
    </row>
    <row r="614" spans="1:18" x14ac:dyDescent="0.2">
      <c r="A614" s="532"/>
      <c r="B614" s="534"/>
      <c r="C614" s="536"/>
      <c r="D614" s="269" t="s">
        <v>512</v>
      </c>
      <c r="E614" s="307" t="s">
        <v>162</v>
      </c>
      <c r="F614" s="272"/>
      <c r="G614" s="304"/>
      <c r="H614" s="304"/>
      <c r="I614" s="304"/>
      <c r="J614" s="304"/>
      <c r="K614" s="304"/>
      <c r="L614" s="304"/>
      <c r="M614" s="304"/>
      <c r="N614" s="304"/>
      <c r="O614" s="304"/>
      <c r="P614" s="304"/>
      <c r="Q614" s="304"/>
      <c r="R614" s="305"/>
    </row>
    <row r="615" spans="1:18" x14ac:dyDescent="0.2">
      <c r="A615" s="532"/>
      <c r="B615" s="534"/>
      <c r="C615" s="538" t="s">
        <v>934</v>
      </c>
      <c r="D615" s="234" t="s">
        <v>282</v>
      </c>
      <c r="E615" s="298" t="s">
        <v>162</v>
      </c>
      <c r="F615" s="303"/>
      <c r="G615" s="304"/>
      <c r="H615" s="304"/>
      <c r="I615" s="304"/>
      <c r="J615" s="304"/>
      <c r="K615" s="304"/>
      <c r="L615" s="304"/>
      <c r="M615" s="304"/>
      <c r="N615" s="304"/>
      <c r="O615" s="304"/>
      <c r="P615" s="304"/>
      <c r="Q615" s="304"/>
      <c r="R615" s="305"/>
    </row>
    <row r="616" spans="1:18" x14ac:dyDescent="0.2">
      <c r="A616" s="552"/>
      <c r="B616" s="553"/>
      <c r="C616" s="539"/>
      <c r="D616" s="191" t="s">
        <v>512</v>
      </c>
      <c r="E616" s="308" t="s">
        <v>162</v>
      </c>
      <c r="F616" s="274"/>
      <c r="G616" s="274"/>
      <c r="H616" s="274"/>
      <c r="I616" s="274"/>
      <c r="J616" s="274"/>
      <c r="K616" s="274"/>
      <c r="L616" s="274"/>
      <c r="M616" s="274"/>
      <c r="N616" s="274"/>
      <c r="O616" s="274"/>
      <c r="P616" s="274"/>
      <c r="Q616" s="274"/>
      <c r="R616" s="229"/>
    </row>
    <row r="617" spans="1:18" x14ac:dyDescent="0.2">
      <c r="A617" s="531"/>
      <c r="B617" s="533" t="str">
        <f>IF(A617&lt;&gt;"",IFERROR(VLOOKUP(A617,L!$J$11:$K$260,2,FALSE),"Eingabeart wurde geändert"),"")</f>
        <v/>
      </c>
      <c r="C617" s="535" t="s">
        <v>925</v>
      </c>
      <c r="D617" s="189" t="s">
        <v>282</v>
      </c>
      <c r="E617" s="306" t="s">
        <v>162</v>
      </c>
      <c r="F617" s="271"/>
      <c r="G617" s="271"/>
      <c r="H617" s="271"/>
      <c r="I617" s="271"/>
      <c r="J617" s="271"/>
      <c r="K617" s="271"/>
      <c r="L617" s="271"/>
      <c r="M617" s="271"/>
      <c r="N617" s="271"/>
      <c r="O617" s="271"/>
      <c r="P617" s="271"/>
      <c r="Q617" s="271"/>
      <c r="R617" s="228" t="str">
        <f t="shared" ref="R617:R628" si="12">IF(SUM(F617:Q617)&gt;0,SUM(F617:Q617),"")</f>
        <v/>
      </c>
    </row>
    <row r="618" spans="1:18" x14ac:dyDescent="0.2">
      <c r="A618" s="532"/>
      <c r="B618" s="534"/>
      <c r="C618" s="536"/>
      <c r="D618" s="393" t="s">
        <v>512</v>
      </c>
      <c r="E618" s="307" t="s">
        <v>162</v>
      </c>
      <c r="F618" s="272"/>
      <c r="G618" s="272"/>
      <c r="H618" s="272"/>
      <c r="I618" s="272"/>
      <c r="J618" s="272"/>
      <c r="K618" s="272"/>
      <c r="L618" s="272"/>
      <c r="M618" s="272"/>
      <c r="N618" s="272"/>
      <c r="O618" s="272"/>
      <c r="P618" s="272"/>
      <c r="Q618" s="272"/>
      <c r="R618" s="270" t="str">
        <f t="shared" si="12"/>
        <v/>
      </c>
    </row>
    <row r="619" spans="1:18" x14ac:dyDescent="0.2">
      <c r="A619" s="532"/>
      <c r="B619" s="534"/>
      <c r="C619" s="537" t="s">
        <v>786</v>
      </c>
      <c r="D619" s="393" t="s">
        <v>282</v>
      </c>
      <c r="E619" s="307" t="s">
        <v>162</v>
      </c>
      <c r="F619" s="272"/>
      <c r="G619" s="272"/>
      <c r="H619" s="272"/>
      <c r="I619" s="272"/>
      <c r="J619" s="272"/>
      <c r="K619" s="272"/>
      <c r="L619" s="272"/>
      <c r="M619" s="272"/>
      <c r="N619" s="272"/>
      <c r="O619" s="272"/>
      <c r="P619" s="272"/>
      <c r="Q619" s="272"/>
      <c r="R619" s="270" t="str">
        <f t="shared" si="12"/>
        <v/>
      </c>
    </row>
    <row r="620" spans="1:18" x14ac:dyDescent="0.2">
      <c r="A620" s="532"/>
      <c r="B620" s="534"/>
      <c r="C620" s="536"/>
      <c r="D620" s="393" t="s">
        <v>512</v>
      </c>
      <c r="E620" s="307" t="s">
        <v>162</v>
      </c>
      <c r="F620" s="272"/>
      <c r="G620" s="272"/>
      <c r="H620" s="272"/>
      <c r="I620" s="272"/>
      <c r="J620" s="272"/>
      <c r="K620" s="272"/>
      <c r="L620" s="272"/>
      <c r="M620" s="272"/>
      <c r="N620" s="272"/>
      <c r="O620" s="272"/>
      <c r="P620" s="272"/>
      <c r="Q620" s="272"/>
      <c r="R620" s="270" t="str">
        <f t="shared" si="12"/>
        <v/>
      </c>
    </row>
    <row r="621" spans="1:18" x14ac:dyDescent="0.2">
      <c r="A621" s="532"/>
      <c r="B621" s="534"/>
      <c r="C621" s="537" t="s">
        <v>787</v>
      </c>
      <c r="D621" s="393" t="s">
        <v>282</v>
      </c>
      <c r="E621" s="307" t="s">
        <v>162</v>
      </c>
      <c r="F621" s="272"/>
      <c r="G621" s="272"/>
      <c r="H621" s="272"/>
      <c r="I621" s="272"/>
      <c r="J621" s="272"/>
      <c r="K621" s="272"/>
      <c r="L621" s="272"/>
      <c r="M621" s="272"/>
      <c r="N621" s="272"/>
      <c r="O621" s="272"/>
      <c r="P621" s="272"/>
      <c r="Q621" s="272"/>
      <c r="R621" s="270" t="str">
        <f t="shared" si="12"/>
        <v/>
      </c>
    </row>
    <row r="622" spans="1:18" x14ac:dyDescent="0.2">
      <c r="A622" s="532"/>
      <c r="B622" s="534"/>
      <c r="C622" s="536"/>
      <c r="D622" s="393" t="s">
        <v>512</v>
      </c>
      <c r="E622" s="307" t="s">
        <v>162</v>
      </c>
      <c r="F622" s="272"/>
      <c r="G622" s="272"/>
      <c r="H622" s="272"/>
      <c r="I622" s="272"/>
      <c r="J622" s="272"/>
      <c r="K622" s="272"/>
      <c r="L622" s="272"/>
      <c r="M622" s="272"/>
      <c r="N622" s="272"/>
      <c r="O622" s="272"/>
      <c r="P622" s="272"/>
      <c r="Q622" s="272"/>
      <c r="R622" s="270" t="str">
        <f t="shared" si="12"/>
        <v/>
      </c>
    </row>
    <row r="623" spans="1:18" x14ac:dyDescent="0.2">
      <c r="A623" s="532"/>
      <c r="B623" s="534"/>
      <c r="C623" s="537" t="s">
        <v>788</v>
      </c>
      <c r="D623" s="393" t="s">
        <v>282</v>
      </c>
      <c r="E623" s="307" t="s">
        <v>162</v>
      </c>
      <c r="F623" s="272"/>
      <c r="G623" s="272"/>
      <c r="H623" s="272"/>
      <c r="I623" s="272"/>
      <c r="J623" s="272"/>
      <c r="K623" s="272"/>
      <c r="L623" s="272"/>
      <c r="M623" s="272"/>
      <c r="N623" s="272"/>
      <c r="O623" s="272"/>
      <c r="P623" s="272"/>
      <c r="Q623" s="272"/>
      <c r="R623" s="270" t="str">
        <f t="shared" si="12"/>
        <v/>
      </c>
    </row>
    <row r="624" spans="1:18" x14ac:dyDescent="0.2">
      <c r="A624" s="532"/>
      <c r="B624" s="534"/>
      <c r="C624" s="536"/>
      <c r="D624" s="393" t="s">
        <v>512</v>
      </c>
      <c r="E624" s="307" t="s">
        <v>162</v>
      </c>
      <c r="F624" s="272"/>
      <c r="G624" s="272"/>
      <c r="H624" s="272"/>
      <c r="I624" s="272"/>
      <c r="J624" s="272"/>
      <c r="K624" s="272"/>
      <c r="L624" s="272"/>
      <c r="M624" s="272"/>
      <c r="N624" s="272"/>
      <c r="O624" s="272"/>
      <c r="P624" s="272"/>
      <c r="Q624" s="272"/>
      <c r="R624" s="270" t="str">
        <f t="shared" si="12"/>
        <v/>
      </c>
    </row>
    <row r="625" spans="1:18" x14ac:dyDescent="0.2">
      <c r="A625" s="532"/>
      <c r="B625" s="534"/>
      <c r="C625" s="537" t="s">
        <v>789</v>
      </c>
      <c r="D625" s="393" t="s">
        <v>282</v>
      </c>
      <c r="E625" s="307" t="s">
        <v>162</v>
      </c>
      <c r="F625" s="272"/>
      <c r="G625" s="273"/>
      <c r="H625" s="273"/>
      <c r="I625" s="273"/>
      <c r="J625" s="273"/>
      <c r="K625" s="273"/>
      <c r="L625" s="273"/>
      <c r="M625" s="273"/>
      <c r="N625" s="273"/>
      <c r="O625" s="273"/>
      <c r="P625" s="273"/>
      <c r="Q625" s="273"/>
      <c r="R625" s="268"/>
    </row>
    <row r="626" spans="1:18" x14ac:dyDescent="0.2">
      <c r="A626" s="532"/>
      <c r="B626" s="534"/>
      <c r="C626" s="536"/>
      <c r="D626" s="393" t="s">
        <v>512</v>
      </c>
      <c r="E626" s="307" t="s">
        <v>162</v>
      </c>
      <c r="F626" s="272"/>
      <c r="G626" s="304"/>
      <c r="H626" s="304"/>
      <c r="I626" s="304"/>
      <c r="J626" s="304"/>
      <c r="K626" s="304"/>
      <c r="L626" s="304"/>
      <c r="M626" s="304"/>
      <c r="N626" s="304"/>
      <c r="O626" s="304"/>
      <c r="P626" s="304"/>
      <c r="Q626" s="304"/>
      <c r="R626" s="305"/>
    </row>
    <row r="627" spans="1:18" x14ac:dyDescent="0.2">
      <c r="A627" s="532"/>
      <c r="B627" s="534"/>
      <c r="C627" s="538" t="s">
        <v>934</v>
      </c>
      <c r="D627" s="394" t="s">
        <v>282</v>
      </c>
      <c r="E627" s="298" t="s">
        <v>162</v>
      </c>
      <c r="F627" s="303"/>
      <c r="G627" s="304"/>
      <c r="H627" s="304"/>
      <c r="I627" s="304"/>
      <c r="J627" s="304"/>
      <c r="K627" s="304"/>
      <c r="L627" s="304"/>
      <c r="M627" s="304"/>
      <c r="N627" s="304"/>
      <c r="O627" s="304"/>
      <c r="P627" s="304"/>
      <c r="Q627" s="304"/>
      <c r="R627" s="305"/>
    </row>
    <row r="628" spans="1:18" x14ac:dyDescent="0.2">
      <c r="A628" s="552"/>
      <c r="B628" s="553"/>
      <c r="C628" s="539"/>
      <c r="D628" s="191" t="s">
        <v>512</v>
      </c>
      <c r="E628" s="308" t="s">
        <v>162</v>
      </c>
      <c r="F628" s="274"/>
      <c r="G628" s="274"/>
      <c r="H628" s="274"/>
      <c r="I628" s="274"/>
      <c r="J628" s="274"/>
      <c r="K628" s="274"/>
      <c r="L628" s="274"/>
      <c r="M628" s="274"/>
      <c r="N628" s="274"/>
      <c r="O628" s="274"/>
      <c r="P628" s="274"/>
      <c r="Q628" s="274"/>
      <c r="R628" s="229"/>
    </row>
    <row r="629" spans="1:18" x14ac:dyDescent="0.2">
      <c r="A629" s="531"/>
      <c r="B629" s="533" t="str">
        <f>IF(A629&lt;&gt;"",IFERROR(VLOOKUP(A629,L!$J$11:$K$260,2,FALSE),"Eingabeart wurde geändert"),"")</f>
        <v/>
      </c>
      <c r="C629" s="535" t="s">
        <v>925</v>
      </c>
      <c r="D629" s="189" t="s">
        <v>282</v>
      </c>
      <c r="E629" s="306" t="s">
        <v>162</v>
      </c>
      <c r="F629" s="271"/>
      <c r="G629" s="271"/>
      <c r="H629" s="271"/>
      <c r="I629" s="271"/>
      <c r="J629" s="271"/>
      <c r="K629" s="271"/>
      <c r="L629" s="271"/>
      <c r="M629" s="271"/>
      <c r="N629" s="271"/>
      <c r="O629" s="271"/>
      <c r="P629" s="271"/>
      <c r="Q629" s="271"/>
      <c r="R629" s="228" t="str">
        <f t="shared" ref="R629:R640" si="13">IF(SUM(F629:Q629)&gt;0,SUM(F629:Q629),"")</f>
        <v/>
      </c>
    </row>
    <row r="630" spans="1:18" x14ac:dyDescent="0.2">
      <c r="A630" s="532"/>
      <c r="B630" s="534"/>
      <c r="C630" s="536"/>
      <c r="D630" s="393" t="s">
        <v>512</v>
      </c>
      <c r="E630" s="307" t="s">
        <v>162</v>
      </c>
      <c r="F630" s="272"/>
      <c r="G630" s="272"/>
      <c r="H630" s="272"/>
      <c r="I630" s="272"/>
      <c r="J630" s="272"/>
      <c r="K630" s="272"/>
      <c r="L630" s="272"/>
      <c r="M630" s="272"/>
      <c r="N630" s="272"/>
      <c r="O630" s="272"/>
      <c r="P630" s="272"/>
      <c r="Q630" s="272"/>
      <c r="R630" s="270" t="str">
        <f t="shared" si="13"/>
        <v/>
      </c>
    </row>
    <row r="631" spans="1:18" x14ac:dyDescent="0.2">
      <c r="A631" s="532"/>
      <c r="B631" s="534"/>
      <c r="C631" s="537" t="s">
        <v>786</v>
      </c>
      <c r="D631" s="393" t="s">
        <v>282</v>
      </c>
      <c r="E631" s="307" t="s">
        <v>162</v>
      </c>
      <c r="F631" s="272"/>
      <c r="G631" s="272"/>
      <c r="H631" s="272"/>
      <c r="I631" s="272"/>
      <c r="J631" s="272"/>
      <c r="K631" s="272"/>
      <c r="L631" s="272"/>
      <c r="M631" s="272"/>
      <c r="N631" s="272"/>
      <c r="O631" s="272"/>
      <c r="P631" s="272"/>
      <c r="Q631" s="272"/>
      <c r="R631" s="270" t="str">
        <f t="shared" si="13"/>
        <v/>
      </c>
    </row>
    <row r="632" spans="1:18" x14ac:dyDescent="0.2">
      <c r="A632" s="532"/>
      <c r="B632" s="534"/>
      <c r="C632" s="536"/>
      <c r="D632" s="393" t="s">
        <v>512</v>
      </c>
      <c r="E632" s="307" t="s">
        <v>162</v>
      </c>
      <c r="F632" s="272"/>
      <c r="G632" s="272"/>
      <c r="H632" s="272"/>
      <c r="I632" s="272"/>
      <c r="J632" s="272"/>
      <c r="K632" s="272"/>
      <c r="L632" s="272"/>
      <c r="M632" s="272"/>
      <c r="N632" s="272"/>
      <c r="O632" s="272"/>
      <c r="P632" s="272"/>
      <c r="Q632" s="272"/>
      <c r="R632" s="270" t="str">
        <f t="shared" si="13"/>
        <v/>
      </c>
    </row>
    <row r="633" spans="1:18" x14ac:dyDescent="0.2">
      <c r="A633" s="532"/>
      <c r="B633" s="534"/>
      <c r="C633" s="537" t="s">
        <v>787</v>
      </c>
      <c r="D633" s="393" t="s">
        <v>282</v>
      </c>
      <c r="E633" s="307" t="s">
        <v>162</v>
      </c>
      <c r="F633" s="272"/>
      <c r="G633" s="272"/>
      <c r="H633" s="272"/>
      <c r="I633" s="272"/>
      <c r="J633" s="272"/>
      <c r="K633" s="272"/>
      <c r="L633" s="272"/>
      <c r="M633" s="272"/>
      <c r="N633" s="272"/>
      <c r="O633" s="272"/>
      <c r="P633" s="272"/>
      <c r="Q633" s="272"/>
      <c r="R633" s="270" t="str">
        <f t="shared" si="13"/>
        <v/>
      </c>
    </row>
    <row r="634" spans="1:18" x14ac:dyDescent="0.2">
      <c r="A634" s="532"/>
      <c r="B634" s="534"/>
      <c r="C634" s="536"/>
      <c r="D634" s="393" t="s">
        <v>512</v>
      </c>
      <c r="E634" s="307" t="s">
        <v>162</v>
      </c>
      <c r="F634" s="272"/>
      <c r="G634" s="272"/>
      <c r="H634" s="272"/>
      <c r="I634" s="272"/>
      <c r="J634" s="272"/>
      <c r="K634" s="272"/>
      <c r="L634" s="272"/>
      <c r="M634" s="272"/>
      <c r="N634" s="272"/>
      <c r="O634" s="272"/>
      <c r="P634" s="272"/>
      <c r="Q634" s="272"/>
      <c r="R634" s="270" t="str">
        <f t="shared" si="13"/>
        <v/>
      </c>
    </row>
    <row r="635" spans="1:18" x14ac:dyDescent="0.2">
      <c r="A635" s="532"/>
      <c r="B635" s="534"/>
      <c r="C635" s="537" t="s">
        <v>788</v>
      </c>
      <c r="D635" s="393" t="s">
        <v>282</v>
      </c>
      <c r="E635" s="307" t="s">
        <v>162</v>
      </c>
      <c r="F635" s="272"/>
      <c r="G635" s="272"/>
      <c r="H635" s="272"/>
      <c r="I635" s="272"/>
      <c r="J635" s="272"/>
      <c r="K635" s="272"/>
      <c r="L635" s="272"/>
      <c r="M635" s="272"/>
      <c r="N635" s="272"/>
      <c r="O635" s="272"/>
      <c r="P635" s="272"/>
      <c r="Q635" s="272"/>
      <c r="R635" s="270" t="str">
        <f t="shared" si="13"/>
        <v/>
      </c>
    </row>
    <row r="636" spans="1:18" x14ac:dyDescent="0.2">
      <c r="A636" s="532"/>
      <c r="B636" s="534"/>
      <c r="C636" s="536"/>
      <c r="D636" s="393" t="s">
        <v>512</v>
      </c>
      <c r="E636" s="307" t="s">
        <v>162</v>
      </c>
      <c r="F636" s="272"/>
      <c r="G636" s="272"/>
      <c r="H636" s="272"/>
      <c r="I636" s="272"/>
      <c r="J636" s="272"/>
      <c r="K636" s="272"/>
      <c r="L636" s="272"/>
      <c r="M636" s="272"/>
      <c r="N636" s="272"/>
      <c r="O636" s="272"/>
      <c r="P636" s="272"/>
      <c r="Q636" s="272"/>
      <c r="R636" s="270" t="str">
        <f t="shared" si="13"/>
        <v/>
      </c>
    </row>
    <row r="637" spans="1:18" x14ac:dyDescent="0.2">
      <c r="A637" s="532"/>
      <c r="B637" s="534"/>
      <c r="C637" s="537" t="s">
        <v>789</v>
      </c>
      <c r="D637" s="393" t="s">
        <v>282</v>
      </c>
      <c r="E637" s="307" t="s">
        <v>162</v>
      </c>
      <c r="F637" s="272"/>
      <c r="G637" s="273"/>
      <c r="H637" s="273"/>
      <c r="I637" s="273"/>
      <c r="J637" s="273"/>
      <c r="K637" s="273"/>
      <c r="L637" s="273"/>
      <c r="M637" s="273"/>
      <c r="N637" s="273"/>
      <c r="O637" s="273"/>
      <c r="P637" s="273"/>
      <c r="Q637" s="273"/>
      <c r="R637" s="268"/>
    </row>
    <row r="638" spans="1:18" x14ac:dyDescent="0.2">
      <c r="A638" s="532"/>
      <c r="B638" s="534"/>
      <c r="C638" s="536"/>
      <c r="D638" s="393" t="s">
        <v>512</v>
      </c>
      <c r="E638" s="307" t="s">
        <v>162</v>
      </c>
      <c r="F638" s="272"/>
      <c r="G638" s="304"/>
      <c r="H638" s="304"/>
      <c r="I638" s="304"/>
      <c r="J638" s="304"/>
      <c r="K638" s="304"/>
      <c r="L638" s="304"/>
      <c r="M638" s="304"/>
      <c r="N638" s="304"/>
      <c r="O638" s="304"/>
      <c r="P638" s="304"/>
      <c r="Q638" s="304"/>
      <c r="R638" s="305"/>
    </row>
    <row r="639" spans="1:18" x14ac:dyDescent="0.2">
      <c r="A639" s="532"/>
      <c r="B639" s="534"/>
      <c r="C639" s="538" t="s">
        <v>934</v>
      </c>
      <c r="D639" s="394" t="s">
        <v>282</v>
      </c>
      <c r="E639" s="298" t="s">
        <v>162</v>
      </c>
      <c r="F639" s="303"/>
      <c r="G639" s="304"/>
      <c r="H639" s="304"/>
      <c r="I639" s="304"/>
      <c r="J639" s="304"/>
      <c r="K639" s="304"/>
      <c r="L639" s="304"/>
      <c r="M639" s="304"/>
      <c r="N639" s="304"/>
      <c r="O639" s="304"/>
      <c r="P639" s="304"/>
      <c r="Q639" s="304"/>
      <c r="R639" s="305"/>
    </row>
    <row r="640" spans="1:18" x14ac:dyDescent="0.2">
      <c r="A640" s="552"/>
      <c r="B640" s="553"/>
      <c r="C640" s="539"/>
      <c r="D640" s="191" t="s">
        <v>512</v>
      </c>
      <c r="E640" s="308" t="s">
        <v>162</v>
      </c>
      <c r="F640" s="274"/>
      <c r="G640" s="274"/>
      <c r="H640" s="274"/>
      <c r="I640" s="274"/>
      <c r="J640" s="274"/>
      <c r="K640" s="274"/>
      <c r="L640" s="274"/>
      <c r="M640" s="274"/>
      <c r="N640" s="274"/>
      <c r="O640" s="274"/>
      <c r="P640" s="274"/>
      <c r="Q640" s="274"/>
      <c r="R640" s="229"/>
    </row>
    <row r="641" spans="1:18" x14ac:dyDescent="0.2">
      <c r="A641" s="531"/>
      <c r="B641" s="533" t="str">
        <f>IF(A641&lt;&gt;"",IFERROR(VLOOKUP(A641,L!$J$11:$K$260,2,FALSE),"Eingabeart wurde geändert"),"")</f>
        <v/>
      </c>
      <c r="C641" s="535" t="s">
        <v>925</v>
      </c>
      <c r="D641" s="189" t="s">
        <v>282</v>
      </c>
      <c r="E641" s="306" t="s">
        <v>162</v>
      </c>
      <c r="F641" s="271"/>
      <c r="G641" s="271"/>
      <c r="H641" s="271"/>
      <c r="I641" s="271"/>
      <c r="J641" s="271"/>
      <c r="K641" s="271"/>
      <c r="L641" s="271"/>
      <c r="M641" s="271"/>
      <c r="N641" s="271"/>
      <c r="O641" s="271"/>
      <c r="P641" s="271"/>
      <c r="Q641" s="271"/>
      <c r="R641" s="228" t="str">
        <f t="shared" ref="R641:R652" si="14">IF(SUM(F641:Q641)&gt;0,SUM(F641:Q641),"")</f>
        <v/>
      </c>
    </row>
    <row r="642" spans="1:18" x14ac:dyDescent="0.2">
      <c r="A642" s="532"/>
      <c r="B642" s="534"/>
      <c r="C642" s="536"/>
      <c r="D642" s="393" t="s">
        <v>512</v>
      </c>
      <c r="E642" s="307" t="s">
        <v>162</v>
      </c>
      <c r="F642" s="272"/>
      <c r="G642" s="272"/>
      <c r="H642" s="272"/>
      <c r="I642" s="272"/>
      <c r="J642" s="272"/>
      <c r="K642" s="272"/>
      <c r="L642" s="272"/>
      <c r="M642" s="272"/>
      <c r="N642" s="272"/>
      <c r="O642" s="272"/>
      <c r="P642" s="272"/>
      <c r="Q642" s="272"/>
      <c r="R642" s="270" t="str">
        <f t="shared" si="14"/>
        <v/>
      </c>
    </row>
    <row r="643" spans="1:18" x14ac:dyDescent="0.2">
      <c r="A643" s="532"/>
      <c r="B643" s="534"/>
      <c r="C643" s="537" t="s">
        <v>786</v>
      </c>
      <c r="D643" s="393" t="s">
        <v>282</v>
      </c>
      <c r="E643" s="307" t="s">
        <v>162</v>
      </c>
      <c r="F643" s="272"/>
      <c r="G643" s="272"/>
      <c r="H643" s="272"/>
      <c r="I643" s="272"/>
      <c r="J643" s="272"/>
      <c r="K643" s="272"/>
      <c r="L643" s="272"/>
      <c r="M643" s="272"/>
      <c r="N643" s="272"/>
      <c r="O643" s="272"/>
      <c r="P643" s="272"/>
      <c r="Q643" s="272"/>
      <c r="R643" s="270" t="str">
        <f t="shared" si="14"/>
        <v/>
      </c>
    </row>
    <row r="644" spans="1:18" x14ac:dyDescent="0.2">
      <c r="A644" s="532"/>
      <c r="B644" s="534"/>
      <c r="C644" s="536"/>
      <c r="D644" s="393" t="s">
        <v>512</v>
      </c>
      <c r="E644" s="307" t="s">
        <v>162</v>
      </c>
      <c r="F644" s="272"/>
      <c r="G644" s="272"/>
      <c r="H644" s="272"/>
      <c r="I644" s="272"/>
      <c r="J644" s="272"/>
      <c r="K644" s="272"/>
      <c r="L644" s="272"/>
      <c r="M644" s="272"/>
      <c r="N644" s="272"/>
      <c r="O644" s="272"/>
      <c r="P644" s="272"/>
      <c r="Q644" s="272"/>
      <c r="R644" s="270" t="str">
        <f t="shared" si="14"/>
        <v/>
      </c>
    </row>
    <row r="645" spans="1:18" x14ac:dyDescent="0.2">
      <c r="A645" s="532"/>
      <c r="B645" s="534"/>
      <c r="C645" s="537" t="s">
        <v>787</v>
      </c>
      <c r="D645" s="393" t="s">
        <v>282</v>
      </c>
      <c r="E645" s="307" t="s">
        <v>162</v>
      </c>
      <c r="F645" s="272"/>
      <c r="G645" s="272"/>
      <c r="H645" s="272"/>
      <c r="I645" s="272"/>
      <c r="J645" s="272"/>
      <c r="K645" s="272"/>
      <c r="L645" s="272"/>
      <c r="M645" s="272"/>
      <c r="N645" s="272"/>
      <c r="O645" s="272"/>
      <c r="P645" s="272"/>
      <c r="Q645" s="272"/>
      <c r="R645" s="270" t="str">
        <f t="shared" si="14"/>
        <v/>
      </c>
    </row>
    <row r="646" spans="1:18" x14ac:dyDescent="0.2">
      <c r="A646" s="532"/>
      <c r="B646" s="534"/>
      <c r="C646" s="536"/>
      <c r="D646" s="393" t="s">
        <v>512</v>
      </c>
      <c r="E646" s="307" t="s">
        <v>162</v>
      </c>
      <c r="F646" s="272"/>
      <c r="G646" s="272"/>
      <c r="H646" s="272"/>
      <c r="I646" s="272"/>
      <c r="J646" s="272"/>
      <c r="K646" s="272"/>
      <c r="L646" s="272"/>
      <c r="M646" s="272"/>
      <c r="N646" s="272"/>
      <c r="O646" s="272"/>
      <c r="P646" s="272"/>
      <c r="Q646" s="272"/>
      <c r="R646" s="270" t="str">
        <f t="shared" si="14"/>
        <v/>
      </c>
    </row>
    <row r="647" spans="1:18" x14ac:dyDescent="0.2">
      <c r="A647" s="532"/>
      <c r="B647" s="534"/>
      <c r="C647" s="537" t="s">
        <v>788</v>
      </c>
      <c r="D647" s="393" t="s">
        <v>282</v>
      </c>
      <c r="E647" s="307" t="s">
        <v>162</v>
      </c>
      <c r="F647" s="272"/>
      <c r="G647" s="272"/>
      <c r="H647" s="272"/>
      <c r="I647" s="272"/>
      <c r="J647" s="272"/>
      <c r="K647" s="272"/>
      <c r="L647" s="272"/>
      <c r="M647" s="272"/>
      <c r="N647" s="272"/>
      <c r="O647" s="272"/>
      <c r="P647" s="272"/>
      <c r="Q647" s="272"/>
      <c r="R647" s="270" t="str">
        <f t="shared" si="14"/>
        <v/>
      </c>
    </row>
    <row r="648" spans="1:18" x14ac:dyDescent="0.2">
      <c r="A648" s="532"/>
      <c r="B648" s="534"/>
      <c r="C648" s="536"/>
      <c r="D648" s="393" t="s">
        <v>512</v>
      </c>
      <c r="E648" s="307" t="s">
        <v>162</v>
      </c>
      <c r="F648" s="272"/>
      <c r="G648" s="272"/>
      <c r="H648" s="272"/>
      <c r="I648" s="272"/>
      <c r="J648" s="272"/>
      <c r="K648" s="272"/>
      <c r="L648" s="272"/>
      <c r="M648" s="272"/>
      <c r="N648" s="272"/>
      <c r="O648" s="272"/>
      <c r="P648" s="272"/>
      <c r="Q648" s="272"/>
      <c r="R648" s="270" t="str">
        <f t="shared" si="14"/>
        <v/>
      </c>
    </row>
    <row r="649" spans="1:18" x14ac:dyDescent="0.2">
      <c r="A649" s="532"/>
      <c r="B649" s="534"/>
      <c r="C649" s="537" t="s">
        <v>789</v>
      </c>
      <c r="D649" s="393" t="s">
        <v>282</v>
      </c>
      <c r="E649" s="307" t="s">
        <v>162</v>
      </c>
      <c r="F649" s="272"/>
      <c r="G649" s="273"/>
      <c r="H649" s="273"/>
      <c r="I649" s="273"/>
      <c r="J649" s="273"/>
      <c r="K649" s="273"/>
      <c r="L649" s="273"/>
      <c r="M649" s="273"/>
      <c r="N649" s="273"/>
      <c r="O649" s="273"/>
      <c r="P649" s="273"/>
      <c r="Q649" s="273"/>
      <c r="R649" s="268"/>
    </row>
    <row r="650" spans="1:18" x14ac:dyDescent="0.2">
      <c r="A650" s="532"/>
      <c r="B650" s="534"/>
      <c r="C650" s="536"/>
      <c r="D650" s="393" t="s">
        <v>512</v>
      </c>
      <c r="E650" s="307" t="s">
        <v>162</v>
      </c>
      <c r="F650" s="272"/>
      <c r="G650" s="304"/>
      <c r="H650" s="304"/>
      <c r="I650" s="304"/>
      <c r="J650" s="304"/>
      <c r="K650" s="304"/>
      <c r="L650" s="304"/>
      <c r="M650" s="304"/>
      <c r="N650" s="304"/>
      <c r="O650" s="304"/>
      <c r="P650" s="304"/>
      <c r="Q650" s="304"/>
      <c r="R650" s="305"/>
    </row>
    <row r="651" spans="1:18" x14ac:dyDescent="0.2">
      <c r="A651" s="532"/>
      <c r="B651" s="534"/>
      <c r="C651" s="538" t="s">
        <v>934</v>
      </c>
      <c r="D651" s="394" t="s">
        <v>282</v>
      </c>
      <c r="E651" s="298" t="s">
        <v>162</v>
      </c>
      <c r="F651" s="303"/>
      <c r="G651" s="304"/>
      <c r="H651" s="304"/>
      <c r="I651" s="304"/>
      <c r="J651" s="304"/>
      <c r="K651" s="304"/>
      <c r="L651" s="304"/>
      <c r="M651" s="304"/>
      <c r="N651" s="304"/>
      <c r="O651" s="304"/>
      <c r="P651" s="304"/>
      <c r="Q651" s="304"/>
      <c r="R651" s="305"/>
    </row>
    <row r="652" spans="1:18" x14ac:dyDescent="0.2">
      <c r="A652" s="552"/>
      <c r="B652" s="553"/>
      <c r="C652" s="539"/>
      <c r="D652" s="191" t="s">
        <v>512</v>
      </c>
      <c r="E652" s="308" t="s">
        <v>162</v>
      </c>
      <c r="F652" s="274"/>
      <c r="G652" s="274"/>
      <c r="H652" s="274"/>
      <c r="I652" s="274"/>
      <c r="J652" s="274"/>
      <c r="K652" s="274"/>
      <c r="L652" s="274"/>
      <c r="M652" s="274"/>
      <c r="N652" s="274"/>
      <c r="O652" s="274"/>
      <c r="P652" s="274"/>
      <c r="Q652" s="274"/>
      <c r="R652" s="229"/>
    </row>
    <row r="653" spans="1:18" x14ac:dyDescent="0.2">
      <c r="A653" s="531"/>
      <c r="B653" s="533" t="str">
        <f>IF(A653&lt;&gt;"",IFERROR(VLOOKUP(A653,L!$J$11:$K$260,2,FALSE),"Eingabeart wurde geändert"),"")</f>
        <v/>
      </c>
      <c r="C653" s="535" t="s">
        <v>925</v>
      </c>
      <c r="D653" s="189" t="s">
        <v>282</v>
      </c>
      <c r="E653" s="306" t="s">
        <v>162</v>
      </c>
      <c r="F653" s="271"/>
      <c r="G653" s="271"/>
      <c r="H653" s="271"/>
      <c r="I653" s="271"/>
      <c r="J653" s="271"/>
      <c r="K653" s="271"/>
      <c r="L653" s="271"/>
      <c r="M653" s="271"/>
      <c r="N653" s="271"/>
      <c r="O653" s="271"/>
      <c r="P653" s="271"/>
      <c r="Q653" s="271"/>
      <c r="R653" s="228" t="str">
        <f t="shared" ref="R653:R664" si="15">IF(SUM(F653:Q653)&gt;0,SUM(F653:Q653),"")</f>
        <v/>
      </c>
    </row>
    <row r="654" spans="1:18" x14ac:dyDescent="0.2">
      <c r="A654" s="532"/>
      <c r="B654" s="534"/>
      <c r="C654" s="536"/>
      <c r="D654" s="393" t="s">
        <v>512</v>
      </c>
      <c r="E654" s="307" t="s">
        <v>162</v>
      </c>
      <c r="F654" s="272"/>
      <c r="G654" s="272"/>
      <c r="H654" s="272"/>
      <c r="I654" s="272"/>
      <c r="J654" s="272"/>
      <c r="K654" s="272"/>
      <c r="L654" s="272"/>
      <c r="M654" s="272"/>
      <c r="N654" s="272"/>
      <c r="O654" s="272"/>
      <c r="P654" s="272"/>
      <c r="Q654" s="272"/>
      <c r="R654" s="270" t="str">
        <f t="shared" si="15"/>
        <v/>
      </c>
    </row>
    <row r="655" spans="1:18" x14ac:dyDescent="0.2">
      <c r="A655" s="532"/>
      <c r="B655" s="534"/>
      <c r="C655" s="537" t="s">
        <v>786</v>
      </c>
      <c r="D655" s="393" t="s">
        <v>282</v>
      </c>
      <c r="E655" s="307" t="s">
        <v>162</v>
      </c>
      <c r="F655" s="272"/>
      <c r="G655" s="272"/>
      <c r="H655" s="272"/>
      <c r="I655" s="272"/>
      <c r="J655" s="272"/>
      <c r="K655" s="272"/>
      <c r="L655" s="272"/>
      <c r="M655" s="272"/>
      <c r="N655" s="272"/>
      <c r="O655" s="272"/>
      <c r="P655" s="272"/>
      <c r="Q655" s="272"/>
      <c r="R655" s="270" t="str">
        <f t="shared" si="15"/>
        <v/>
      </c>
    </row>
    <row r="656" spans="1:18" x14ac:dyDescent="0.2">
      <c r="A656" s="532"/>
      <c r="B656" s="534"/>
      <c r="C656" s="536"/>
      <c r="D656" s="393" t="s">
        <v>512</v>
      </c>
      <c r="E656" s="307" t="s">
        <v>162</v>
      </c>
      <c r="F656" s="272"/>
      <c r="G656" s="272"/>
      <c r="H656" s="272"/>
      <c r="I656" s="272"/>
      <c r="J656" s="272"/>
      <c r="K656" s="272"/>
      <c r="L656" s="272"/>
      <c r="M656" s="272"/>
      <c r="N656" s="272"/>
      <c r="O656" s="272"/>
      <c r="P656" s="272"/>
      <c r="Q656" s="272"/>
      <c r="R656" s="270" t="str">
        <f t="shared" si="15"/>
        <v/>
      </c>
    </row>
    <row r="657" spans="1:18" x14ac:dyDescent="0.2">
      <c r="A657" s="532"/>
      <c r="B657" s="534"/>
      <c r="C657" s="537" t="s">
        <v>787</v>
      </c>
      <c r="D657" s="393" t="s">
        <v>282</v>
      </c>
      <c r="E657" s="307" t="s">
        <v>162</v>
      </c>
      <c r="F657" s="272"/>
      <c r="G657" s="272"/>
      <c r="H657" s="272"/>
      <c r="I657" s="272"/>
      <c r="J657" s="272"/>
      <c r="K657" s="272"/>
      <c r="L657" s="272"/>
      <c r="M657" s="272"/>
      <c r="N657" s="272"/>
      <c r="O657" s="272"/>
      <c r="P657" s="272"/>
      <c r="Q657" s="272"/>
      <c r="R657" s="270" t="str">
        <f t="shared" si="15"/>
        <v/>
      </c>
    </row>
    <row r="658" spans="1:18" x14ac:dyDescent="0.2">
      <c r="A658" s="532"/>
      <c r="B658" s="534"/>
      <c r="C658" s="536"/>
      <c r="D658" s="393" t="s">
        <v>512</v>
      </c>
      <c r="E658" s="307" t="s">
        <v>162</v>
      </c>
      <c r="F658" s="272"/>
      <c r="G658" s="272"/>
      <c r="H658" s="272"/>
      <c r="I658" s="272"/>
      <c r="J658" s="272"/>
      <c r="K658" s="272"/>
      <c r="L658" s="272"/>
      <c r="M658" s="272"/>
      <c r="N658" s="272"/>
      <c r="O658" s="272"/>
      <c r="P658" s="272"/>
      <c r="Q658" s="272"/>
      <c r="R658" s="270" t="str">
        <f t="shared" si="15"/>
        <v/>
      </c>
    </row>
    <row r="659" spans="1:18" x14ac:dyDescent="0.2">
      <c r="A659" s="532"/>
      <c r="B659" s="534"/>
      <c r="C659" s="537" t="s">
        <v>788</v>
      </c>
      <c r="D659" s="393" t="s">
        <v>282</v>
      </c>
      <c r="E659" s="307" t="s">
        <v>162</v>
      </c>
      <c r="F659" s="272"/>
      <c r="G659" s="272"/>
      <c r="H659" s="272"/>
      <c r="I659" s="272"/>
      <c r="J659" s="272"/>
      <c r="K659" s="272"/>
      <c r="L659" s="272"/>
      <c r="M659" s="272"/>
      <c r="N659" s="272"/>
      <c r="O659" s="272"/>
      <c r="P659" s="272"/>
      <c r="Q659" s="272"/>
      <c r="R659" s="270" t="str">
        <f t="shared" si="15"/>
        <v/>
      </c>
    </row>
    <row r="660" spans="1:18" x14ac:dyDescent="0.2">
      <c r="A660" s="532"/>
      <c r="B660" s="534"/>
      <c r="C660" s="536"/>
      <c r="D660" s="393" t="s">
        <v>512</v>
      </c>
      <c r="E660" s="307" t="s">
        <v>162</v>
      </c>
      <c r="F660" s="272"/>
      <c r="G660" s="272"/>
      <c r="H660" s="272"/>
      <c r="I660" s="272"/>
      <c r="J660" s="272"/>
      <c r="K660" s="272"/>
      <c r="L660" s="272"/>
      <c r="M660" s="272"/>
      <c r="N660" s="272"/>
      <c r="O660" s="272"/>
      <c r="P660" s="272"/>
      <c r="Q660" s="272"/>
      <c r="R660" s="270" t="str">
        <f t="shared" si="15"/>
        <v/>
      </c>
    </row>
    <row r="661" spans="1:18" x14ac:dyDescent="0.2">
      <c r="A661" s="532"/>
      <c r="B661" s="534"/>
      <c r="C661" s="537" t="s">
        <v>789</v>
      </c>
      <c r="D661" s="393" t="s">
        <v>282</v>
      </c>
      <c r="E661" s="307" t="s">
        <v>162</v>
      </c>
      <c r="F661" s="272"/>
      <c r="G661" s="273"/>
      <c r="H661" s="273"/>
      <c r="I661" s="273"/>
      <c r="J661" s="273"/>
      <c r="K661" s="273"/>
      <c r="L661" s="273"/>
      <c r="M661" s="273"/>
      <c r="N661" s="273"/>
      <c r="O661" s="273"/>
      <c r="P661" s="273"/>
      <c r="Q661" s="273"/>
      <c r="R661" s="268"/>
    </row>
    <row r="662" spans="1:18" x14ac:dyDescent="0.2">
      <c r="A662" s="532"/>
      <c r="B662" s="534"/>
      <c r="C662" s="536"/>
      <c r="D662" s="393" t="s">
        <v>512</v>
      </c>
      <c r="E662" s="307" t="s">
        <v>162</v>
      </c>
      <c r="F662" s="272"/>
      <c r="G662" s="304"/>
      <c r="H662" s="304"/>
      <c r="I662" s="304"/>
      <c r="J662" s="304"/>
      <c r="K662" s="304"/>
      <c r="L662" s="304"/>
      <c r="M662" s="304"/>
      <c r="N662" s="304"/>
      <c r="O662" s="304"/>
      <c r="P662" s="304"/>
      <c r="Q662" s="304"/>
      <c r="R662" s="305"/>
    </row>
    <row r="663" spans="1:18" x14ac:dyDescent="0.2">
      <c r="A663" s="532"/>
      <c r="B663" s="534"/>
      <c r="C663" s="538" t="s">
        <v>934</v>
      </c>
      <c r="D663" s="394" t="s">
        <v>282</v>
      </c>
      <c r="E663" s="298" t="s">
        <v>162</v>
      </c>
      <c r="F663" s="303"/>
      <c r="G663" s="304"/>
      <c r="H663" s="304"/>
      <c r="I663" s="304"/>
      <c r="J663" s="304"/>
      <c r="K663" s="304"/>
      <c r="L663" s="304"/>
      <c r="M663" s="304"/>
      <c r="N663" s="304"/>
      <c r="O663" s="304"/>
      <c r="P663" s="304"/>
      <c r="Q663" s="304"/>
      <c r="R663" s="305"/>
    </row>
    <row r="664" spans="1:18" x14ac:dyDescent="0.2">
      <c r="A664" s="552"/>
      <c r="B664" s="553"/>
      <c r="C664" s="539"/>
      <c r="D664" s="191" t="s">
        <v>512</v>
      </c>
      <c r="E664" s="308" t="s">
        <v>162</v>
      </c>
      <c r="F664" s="274"/>
      <c r="G664" s="274"/>
      <c r="H664" s="274"/>
      <c r="I664" s="274"/>
      <c r="J664" s="274"/>
      <c r="K664" s="274"/>
      <c r="L664" s="274"/>
      <c r="M664" s="274"/>
      <c r="N664" s="274"/>
      <c r="O664" s="274"/>
      <c r="P664" s="274"/>
      <c r="Q664" s="274"/>
      <c r="R664" s="229"/>
    </row>
    <row r="665" spans="1:18" x14ac:dyDescent="0.2">
      <c r="A665" s="531"/>
      <c r="B665" s="533" t="str">
        <f>IF(A665&lt;&gt;"",IFERROR(VLOOKUP(A665,L!$J$11:$K$260,2,FALSE),"Eingabeart wurde geändert"),"")</f>
        <v/>
      </c>
      <c r="C665" s="535" t="s">
        <v>925</v>
      </c>
      <c r="D665" s="189" t="s">
        <v>282</v>
      </c>
      <c r="E665" s="306" t="s">
        <v>162</v>
      </c>
      <c r="F665" s="271"/>
      <c r="G665" s="271"/>
      <c r="H665" s="271"/>
      <c r="I665" s="271"/>
      <c r="J665" s="271"/>
      <c r="K665" s="271"/>
      <c r="L665" s="271"/>
      <c r="M665" s="271"/>
      <c r="N665" s="271"/>
      <c r="O665" s="271"/>
      <c r="P665" s="271"/>
      <c r="Q665" s="271"/>
      <c r="R665" s="228" t="str">
        <f t="shared" ref="R665:R676" si="16">IF(SUM(F665:Q665)&gt;0,SUM(F665:Q665),"")</f>
        <v/>
      </c>
    </row>
    <row r="666" spans="1:18" x14ac:dyDescent="0.2">
      <c r="A666" s="532"/>
      <c r="B666" s="534"/>
      <c r="C666" s="536"/>
      <c r="D666" s="393" t="s">
        <v>512</v>
      </c>
      <c r="E666" s="307" t="s">
        <v>162</v>
      </c>
      <c r="F666" s="272"/>
      <c r="G666" s="272"/>
      <c r="H666" s="272"/>
      <c r="I666" s="272"/>
      <c r="J666" s="272"/>
      <c r="K666" s="272"/>
      <c r="L666" s="272"/>
      <c r="M666" s="272"/>
      <c r="N666" s="272"/>
      <c r="O666" s="272"/>
      <c r="P666" s="272"/>
      <c r="Q666" s="272"/>
      <c r="R666" s="270" t="str">
        <f t="shared" si="16"/>
        <v/>
      </c>
    </row>
    <row r="667" spans="1:18" x14ac:dyDescent="0.2">
      <c r="A667" s="532"/>
      <c r="B667" s="534"/>
      <c r="C667" s="537" t="s">
        <v>786</v>
      </c>
      <c r="D667" s="393" t="s">
        <v>282</v>
      </c>
      <c r="E667" s="307" t="s">
        <v>162</v>
      </c>
      <c r="F667" s="272"/>
      <c r="G667" s="272"/>
      <c r="H667" s="272"/>
      <c r="I667" s="272"/>
      <c r="J667" s="272"/>
      <c r="K667" s="272"/>
      <c r="L667" s="272"/>
      <c r="M667" s="272"/>
      <c r="N667" s="272"/>
      <c r="O667" s="272"/>
      <c r="P667" s="272"/>
      <c r="Q667" s="272"/>
      <c r="R667" s="270" t="str">
        <f t="shared" si="16"/>
        <v/>
      </c>
    </row>
    <row r="668" spans="1:18" x14ac:dyDescent="0.2">
      <c r="A668" s="532"/>
      <c r="B668" s="534"/>
      <c r="C668" s="536"/>
      <c r="D668" s="393" t="s">
        <v>512</v>
      </c>
      <c r="E668" s="307" t="s">
        <v>162</v>
      </c>
      <c r="F668" s="272"/>
      <c r="G668" s="272"/>
      <c r="H668" s="272"/>
      <c r="I668" s="272"/>
      <c r="J668" s="272"/>
      <c r="K668" s="272"/>
      <c r="L668" s="272"/>
      <c r="M668" s="272"/>
      <c r="N668" s="272"/>
      <c r="O668" s="272"/>
      <c r="P668" s="272"/>
      <c r="Q668" s="272"/>
      <c r="R668" s="270" t="str">
        <f t="shared" si="16"/>
        <v/>
      </c>
    </row>
    <row r="669" spans="1:18" x14ac:dyDescent="0.2">
      <c r="A669" s="532"/>
      <c r="B669" s="534"/>
      <c r="C669" s="537" t="s">
        <v>787</v>
      </c>
      <c r="D669" s="393" t="s">
        <v>282</v>
      </c>
      <c r="E669" s="307" t="s">
        <v>162</v>
      </c>
      <c r="F669" s="272"/>
      <c r="G669" s="272"/>
      <c r="H669" s="272"/>
      <c r="I669" s="272"/>
      <c r="J669" s="272"/>
      <c r="K669" s="272"/>
      <c r="L669" s="272"/>
      <c r="M669" s="272"/>
      <c r="N669" s="272"/>
      <c r="O669" s="272"/>
      <c r="P669" s="272"/>
      <c r="Q669" s="272"/>
      <c r="R669" s="270" t="str">
        <f t="shared" si="16"/>
        <v/>
      </c>
    </row>
    <row r="670" spans="1:18" x14ac:dyDescent="0.2">
      <c r="A670" s="532"/>
      <c r="B670" s="534"/>
      <c r="C670" s="536"/>
      <c r="D670" s="393" t="s">
        <v>512</v>
      </c>
      <c r="E670" s="307" t="s">
        <v>162</v>
      </c>
      <c r="F670" s="272"/>
      <c r="G670" s="272"/>
      <c r="H670" s="272"/>
      <c r="I670" s="272"/>
      <c r="J670" s="272"/>
      <c r="K670" s="272"/>
      <c r="L670" s="272"/>
      <c r="M670" s="272"/>
      <c r="N670" s="272"/>
      <c r="O670" s="272"/>
      <c r="P670" s="272"/>
      <c r="Q670" s="272"/>
      <c r="R670" s="270" t="str">
        <f t="shared" si="16"/>
        <v/>
      </c>
    </row>
    <row r="671" spans="1:18" x14ac:dyDescent="0.2">
      <c r="A671" s="532"/>
      <c r="B671" s="534"/>
      <c r="C671" s="537" t="s">
        <v>788</v>
      </c>
      <c r="D671" s="393" t="s">
        <v>282</v>
      </c>
      <c r="E671" s="307" t="s">
        <v>162</v>
      </c>
      <c r="F671" s="272"/>
      <c r="G671" s="272"/>
      <c r="H671" s="272"/>
      <c r="I671" s="272"/>
      <c r="J671" s="272"/>
      <c r="K671" s="272"/>
      <c r="L671" s="272"/>
      <c r="M671" s="272"/>
      <c r="N671" s="272"/>
      <c r="O671" s="272"/>
      <c r="P671" s="272"/>
      <c r="Q671" s="272"/>
      <c r="R671" s="270" t="str">
        <f t="shared" si="16"/>
        <v/>
      </c>
    </row>
    <row r="672" spans="1:18" x14ac:dyDescent="0.2">
      <c r="A672" s="532"/>
      <c r="B672" s="534"/>
      <c r="C672" s="536"/>
      <c r="D672" s="393" t="s">
        <v>512</v>
      </c>
      <c r="E672" s="307" t="s">
        <v>162</v>
      </c>
      <c r="F672" s="272"/>
      <c r="G672" s="272"/>
      <c r="H672" s="272"/>
      <c r="I672" s="272"/>
      <c r="J672" s="272"/>
      <c r="K672" s="272"/>
      <c r="L672" s="272"/>
      <c r="M672" s="272"/>
      <c r="N672" s="272"/>
      <c r="O672" s="272"/>
      <c r="P672" s="272"/>
      <c r="Q672" s="272"/>
      <c r="R672" s="270" t="str">
        <f t="shared" si="16"/>
        <v/>
      </c>
    </row>
    <row r="673" spans="1:18" x14ac:dyDescent="0.2">
      <c r="A673" s="532"/>
      <c r="B673" s="534"/>
      <c r="C673" s="537" t="s">
        <v>789</v>
      </c>
      <c r="D673" s="393" t="s">
        <v>282</v>
      </c>
      <c r="E673" s="307" t="s">
        <v>162</v>
      </c>
      <c r="F673" s="272"/>
      <c r="G673" s="273"/>
      <c r="H673" s="273"/>
      <c r="I673" s="273"/>
      <c r="J673" s="273"/>
      <c r="K673" s="273"/>
      <c r="L673" s="273"/>
      <c r="M673" s="273"/>
      <c r="N673" s="273"/>
      <c r="O673" s="273"/>
      <c r="P673" s="273"/>
      <c r="Q673" s="273"/>
      <c r="R673" s="268"/>
    </row>
    <row r="674" spans="1:18" x14ac:dyDescent="0.2">
      <c r="A674" s="532"/>
      <c r="B674" s="534"/>
      <c r="C674" s="536"/>
      <c r="D674" s="393" t="s">
        <v>512</v>
      </c>
      <c r="E674" s="307" t="s">
        <v>162</v>
      </c>
      <c r="F674" s="272"/>
      <c r="G674" s="304"/>
      <c r="H674" s="304"/>
      <c r="I674" s="304"/>
      <c r="J674" s="304"/>
      <c r="K674" s="304"/>
      <c r="L674" s="304"/>
      <c r="M674" s="304"/>
      <c r="N674" s="304"/>
      <c r="O674" s="304"/>
      <c r="P674" s="304"/>
      <c r="Q674" s="304"/>
      <c r="R674" s="305"/>
    </row>
    <row r="675" spans="1:18" x14ac:dyDescent="0.2">
      <c r="A675" s="532"/>
      <c r="B675" s="534"/>
      <c r="C675" s="538" t="s">
        <v>934</v>
      </c>
      <c r="D675" s="394" t="s">
        <v>282</v>
      </c>
      <c r="E675" s="298" t="s">
        <v>162</v>
      </c>
      <c r="F675" s="303"/>
      <c r="G675" s="304"/>
      <c r="H675" s="304"/>
      <c r="I675" s="304"/>
      <c r="J675" s="304"/>
      <c r="K675" s="304"/>
      <c r="L675" s="304"/>
      <c r="M675" s="304"/>
      <c r="N675" s="304"/>
      <c r="O675" s="304"/>
      <c r="P675" s="304"/>
      <c r="Q675" s="304"/>
      <c r="R675" s="305"/>
    </row>
    <row r="676" spans="1:18" x14ac:dyDescent="0.2">
      <c r="A676" s="552"/>
      <c r="B676" s="553"/>
      <c r="C676" s="539"/>
      <c r="D676" s="191" t="s">
        <v>512</v>
      </c>
      <c r="E676" s="308" t="s">
        <v>162</v>
      </c>
      <c r="F676" s="274"/>
      <c r="G676" s="274"/>
      <c r="H676" s="274"/>
      <c r="I676" s="274"/>
      <c r="J676" s="274"/>
      <c r="K676" s="274"/>
      <c r="L676" s="274"/>
      <c r="M676" s="274"/>
      <c r="N676" s="274"/>
      <c r="O676" s="274"/>
      <c r="P676" s="274"/>
      <c r="Q676" s="274"/>
      <c r="R676" s="229"/>
    </row>
    <row r="677" spans="1:18" x14ac:dyDescent="0.2">
      <c r="A677" s="531"/>
      <c r="B677" s="533" t="str">
        <f>IF(A677&lt;&gt;"",IFERROR(VLOOKUP(A677,L!$J$11:$K$260,2,FALSE),"Eingabeart wurde geändert"),"")</f>
        <v/>
      </c>
      <c r="C677" s="535" t="s">
        <v>925</v>
      </c>
      <c r="D677" s="189" t="s">
        <v>282</v>
      </c>
      <c r="E677" s="306" t="s">
        <v>162</v>
      </c>
      <c r="F677" s="271"/>
      <c r="G677" s="271"/>
      <c r="H677" s="271"/>
      <c r="I677" s="271"/>
      <c r="J677" s="271"/>
      <c r="K677" s="271"/>
      <c r="L677" s="271"/>
      <c r="M677" s="271"/>
      <c r="N677" s="271"/>
      <c r="O677" s="271"/>
      <c r="P677" s="271"/>
      <c r="Q677" s="271"/>
      <c r="R677" s="228" t="str">
        <f t="shared" ref="R677:R688" si="17">IF(SUM(F677:Q677)&gt;0,SUM(F677:Q677),"")</f>
        <v/>
      </c>
    </row>
    <row r="678" spans="1:18" x14ac:dyDescent="0.2">
      <c r="A678" s="532"/>
      <c r="B678" s="534"/>
      <c r="C678" s="536"/>
      <c r="D678" s="393" t="s">
        <v>512</v>
      </c>
      <c r="E678" s="307" t="s">
        <v>162</v>
      </c>
      <c r="F678" s="272"/>
      <c r="G678" s="272"/>
      <c r="H678" s="272"/>
      <c r="I678" s="272"/>
      <c r="J678" s="272"/>
      <c r="K678" s="272"/>
      <c r="L678" s="272"/>
      <c r="M678" s="272"/>
      <c r="N678" s="272"/>
      <c r="O678" s="272"/>
      <c r="P678" s="272"/>
      <c r="Q678" s="272"/>
      <c r="R678" s="270" t="str">
        <f t="shared" si="17"/>
        <v/>
      </c>
    </row>
    <row r="679" spans="1:18" x14ac:dyDescent="0.2">
      <c r="A679" s="532"/>
      <c r="B679" s="534"/>
      <c r="C679" s="537" t="s">
        <v>786</v>
      </c>
      <c r="D679" s="393" t="s">
        <v>282</v>
      </c>
      <c r="E679" s="307" t="s">
        <v>162</v>
      </c>
      <c r="F679" s="272"/>
      <c r="G679" s="272"/>
      <c r="H679" s="272"/>
      <c r="I679" s="272"/>
      <c r="J679" s="272"/>
      <c r="K679" s="272"/>
      <c r="L679" s="272"/>
      <c r="M679" s="272"/>
      <c r="N679" s="272"/>
      <c r="O679" s="272"/>
      <c r="P679" s="272"/>
      <c r="Q679" s="272"/>
      <c r="R679" s="270" t="str">
        <f t="shared" si="17"/>
        <v/>
      </c>
    </row>
    <row r="680" spans="1:18" x14ac:dyDescent="0.2">
      <c r="A680" s="532"/>
      <c r="B680" s="534"/>
      <c r="C680" s="536"/>
      <c r="D680" s="393" t="s">
        <v>512</v>
      </c>
      <c r="E680" s="307" t="s">
        <v>162</v>
      </c>
      <c r="F680" s="272"/>
      <c r="G680" s="272"/>
      <c r="H680" s="272"/>
      <c r="I680" s="272"/>
      <c r="J680" s="272"/>
      <c r="K680" s="272"/>
      <c r="L680" s="272"/>
      <c r="M680" s="272"/>
      <c r="N680" s="272"/>
      <c r="O680" s="272"/>
      <c r="P680" s="272"/>
      <c r="Q680" s="272"/>
      <c r="R680" s="270" t="str">
        <f t="shared" si="17"/>
        <v/>
      </c>
    </row>
    <row r="681" spans="1:18" x14ac:dyDescent="0.2">
      <c r="A681" s="532"/>
      <c r="B681" s="534"/>
      <c r="C681" s="537" t="s">
        <v>787</v>
      </c>
      <c r="D681" s="393" t="s">
        <v>282</v>
      </c>
      <c r="E681" s="307" t="s">
        <v>162</v>
      </c>
      <c r="F681" s="272"/>
      <c r="G681" s="272"/>
      <c r="H681" s="272"/>
      <c r="I681" s="272"/>
      <c r="J681" s="272"/>
      <c r="K681" s="272"/>
      <c r="L681" s="272"/>
      <c r="M681" s="272"/>
      <c r="N681" s="272"/>
      <c r="O681" s="272"/>
      <c r="P681" s="272"/>
      <c r="Q681" s="272"/>
      <c r="R681" s="270" t="str">
        <f t="shared" si="17"/>
        <v/>
      </c>
    </row>
    <row r="682" spans="1:18" x14ac:dyDescent="0.2">
      <c r="A682" s="532"/>
      <c r="B682" s="534"/>
      <c r="C682" s="536"/>
      <c r="D682" s="393" t="s">
        <v>512</v>
      </c>
      <c r="E682" s="307" t="s">
        <v>162</v>
      </c>
      <c r="F682" s="272"/>
      <c r="G682" s="272"/>
      <c r="H682" s="272"/>
      <c r="I682" s="272"/>
      <c r="J682" s="272"/>
      <c r="K682" s="272"/>
      <c r="L682" s="272"/>
      <c r="M682" s="272"/>
      <c r="N682" s="272"/>
      <c r="O682" s="272"/>
      <c r="P682" s="272"/>
      <c r="Q682" s="272"/>
      <c r="R682" s="270" t="str">
        <f t="shared" si="17"/>
        <v/>
      </c>
    </row>
    <row r="683" spans="1:18" x14ac:dyDescent="0.2">
      <c r="A683" s="532"/>
      <c r="B683" s="534"/>
      <c r="C683" s="537" t="s">
        <v>788</v>
      </c>
      <c r="D683" s="393" t="s">
        <v>282</v>
      </c>
      <c r="E683" s="307" t="s">
        <v>162</v>
      </c>
      <c r="F683" s="272"/>
      <c r="G683" s="272"/>
      <c r="H683" s="272"/>
      <c r="I683" s="272"/>
      <c r="J683" s="272"/>
      <c r="K683" s="272"/>
      <c r="L683" s="272"/>
      <c r="M683" s="272"/>
      <c r="N683" s="272"/>
      <c r="O683" s="272"/>
      <c r="P683" s="272"/>
      <c r="Q683" s="272"/>
      <c r="R683" s="270" t="str">
        <f t="shared" si="17"/>
        <v/>
      </c>
    </row>
    <row r="684" spans="1:18" x14ac:dyDescent="0.2">
      <c r="A684" s="532"/>
      <c r="B684" s="534"/>
      <c r="C684" s="536"/>
      <c r="D684" s="393" t="s">
        <v>512</v>
      </c>
      <c r="E684" s="307" t="s">
        <v>162</v>
      </c>
      <c r="F684" s="272"/>
      <c r="G684" s="272"/>
      <c r="H684" s="272"/>
      <c r="I684" s="272"/>
      <c r="J684" s="272"/>
      <c r="K684" s="272"/>
      <c r="L684" s="272"/>
      <c r="M684" s="272"/>
      <c r="N684" s="272"/>
      <c r="O684" s="272"/>
      <c r="P684" s="272"/>
      <c r="Q684" s="272"/>
      <c r="R684" s="270" t="str">
        <f t="shared" si="17"/>
        <v/>
      </c>
    </row>
    <row r="685" spans="1:18" x14ac:dyDescent="0.2">
      <c r="A685" s="532"/>
      <c r="B685" s="534"/>
      <c r="C685" s="537" t="s">
        <v>789</v>
      </c>
      <c r="D685" s="393" t="s">
        <v>282</v>
      </c>
      <c r="E685" s="307" t="s">
        <v>162</v>
      </c>
      <c r="F685" s="272"/>
      <c r="G685" s="273"/>
      <c r="H685" s="273"/>
      <c r="I685" s="273"/>
      <c r="J685" s="273"/>
      <c r="K685" s="273"/>
      <c r="L685" s="273"/>
      <c r="M685" s="273"/>
      <c r="N685" s="273"/>
      <c r="O685" s="273"/>
      <c r="P685" s="273"/>
      <c r="Q685" s="273"/>
      <c r="R685" s="268"/>
    </row>
    <row r="686" spans="1:18" x14ac:dyDescent="0.2">
      <c r="A686" s="532"/>
      <c r="B686" s="534"/>
      <c r="C686" s="536"/>
      <c r="D686" s="393" t="s">
        <v>512</v>
      </c>
      <c r="E686" s="307" t="s">
        <v>162</v>
      </c>
      <c r="F686" s="272"/>
      <c r="G686" s="304"/>
      <c r="H686" s="304"/>
      <c r="I686" s="304"/>
      <c r="J686" s="304"/>
      <c r="K686" s="304"/>
      <c r="L686" s="304"/>
      <c r="M686" s="304"/>
      <c r="N686" s="304"/>
      <c r="O686" s="304"/>
      <c r="P686" s="304"/>
      <c r="Q686" s="304"/>
      <c r="R686" s="305"/>
    </row>
    <row r="687" spans="1:18" x14ac:dyDescent="0.2">
      <c r="A687" s="532"/>
      <c r="B687" s="534"/>
      <c r="C687" s="538" t="s">
        <v>934</v>
      </c>
      <c r="D687" s="394" t="s">
        <v>282</v>
      </c>
      <c r="E687" s="298" t="s">
        <v>162</v>
      </c>
      <c r="F687" s="303"/>
      <c r="G687" s="304"/>
      <c r="H687" s="304"/>
      <c r="I687" s="304"/>
      <c r="J687" s="304"/>
      <c r="K687" s="304"/>
      <c r="L687" s="304"/>
      <c r="M687" s="304"/>
      <c r="N687" s="304"/>
      <c r="O687" s="304"/>
      <c r="P687" s="304"/>
      <c r="Q687" s="304"/>
      <c r="R687" s="305"/>
    </row>
    <row r="688" spans="1:18" x14ac:dyDescent="0.2">
      <c r="A688" s="552"/>
      <c r="B688" s="553"/>
      <c r="C688" s="539"/>
      <c r="D688" s="191" t="s">
        <v>512</v>
      </c>
      <c r="E688" s="308" t="s">
        <v>162</v>
      </c>
      <c r="F688" s="274"/>
      <c r="G688" s="274"/>
      <c r="H688" s="274"/>
      <c r="I688" s="274"/>
      <c r="J688" s="274"/>
      <c r="K688" s="274"/>
      <c r="L688" s="274"/>
      <c r="M688" s="274"/>
      <c r="N688" s="274"/>
      <c r="O688" s="274"/>
      <c r="P688" s="274"/>
      <c r="Q688" s="274"/>
      <c r="R688" s="229"/>
    </row>
    <row r="689" spans="1:18" x14ac:dyDescent="0.2">
      <c r="A689" s="531"/>
      <c r="B689" s="533" t="str">
        <f>IF(A689&lt;&gt;"",IFERROR(VLOOKUP(A689,L!$J$11:$K$260,2,FALSE),"Eingabeart wurde geändert"),"")</f>
        <v/>
      </c>
      <c r="C689" s="535" t="s">
        <v>925</v>
      </c>
      <c r="D689" s="189" t="s">
        <v>282</v>
      </c>
      <c r="E689" s="306" t="s">
        <v>162</v>
      </c>
      <c r="F689" s="271"/>
      <c r="G689" s="271"/>
      <c r="H689" s="271"/>
      <c r="I689" s="271"/>
      <c r="J689" s="271"/>
      <c r="K689" s="271"/>
      <c r="L689" s="271"/>
      <c r="M689" s="271"/>
      <c r="N689" s="271"/>
      <c r="O689" s="271"/>
      <c r="P689" s="271"/>
      <c r="Q689" s="271"/>
      <c r="R689" s="228" t="str">
        <f t="shared" ref="R689:R700" si="18">IF(SUM(F689:Q689)&gt;0,SUM(F689:Q689),"")</f>
        <v/>
      </c>
    </row>
    <row r="690" spans="1:18" x14ac:dyDescent="0.2">
      <c r="A690" s="532"/>
      <c r="B690" s="534"/>
      <c r="C690" s="536"/>
      <c r="D690" s="393" t="s">
        <v>512</v>
      </c>
      <c r="E690" s="307" t="s">
        <v>162</v>
      </c>
      <c r="F690" s="272"/>
      <c r="G690" s="272"/>
      <c r="H690" s="272"/>
      <c r="I690" s="272"/>
      <c r="J690" s="272"/>
      <c r="K690" s="272"/>
      <c r="L690" s="272"/>
      <c r="M690" s="272"/>
      <c r="N690" s="272"/>
      <c r="O690" s="272"/>
      <c r="P690" s="272"/>
      <c r="Q690" s="272"/>
      <c r="R690" s="270" t="str">
        <f t="shared" si="18"/>
        <v/>
      </c>
    </row>
    <row r="691" spans="1:18" x14ac:dyDescent="0.2">
      <c r="A691" s="532"/>
      <c r="B691" s="534"/>
      <c r="C691" s="537" t="s">
        <v>786</v>
      </c>
      <c r="D691" s="393" t="s">
        <v>282</v>
      </c>
      <c r="E691" s="307" t="s">
        <v>162</v>
      </c>
      <c r="F691" s="272"/>
      <c r="G691" s="272"/>
      <c r="H691" s="272"/>
      <c r="I691" s="272"/>
      <c r="J691" s="272"/>
      <c r="K691" s="272"/>
      <c r="L691" s="272"/>
      <c r="M691" s="272"/>
      <c r="N691" s="272"/>
      <c r="O691" s="272"/>
      <c r="P691" s="272"/>
      <c r="Q691" s="272"/>
      <c r="R691" s="270" t="str">
        <f t="shared" si="18"/>
        <v/>
      </c>
    </row>
    <row r="692" spans="1:18" x14ac:dyDescent="0.2">
      <c r="A692" s="532"/>
      <c r="B692" s="534"/>
      <c r="C692" s="536"/>
      <c r="D692" s="393" t="s">
        <v>512</v>
      </c>
      <c r="E692" s="307" t="s">
        <v>162</v>
      </c>
      <c r="F692" s="272"/>
      <c r="G692" s="272"/>
      <c r="H692" s="272"/>
      <c r="I692" s="272"/>
      <c r="J692" s="272"/>
      <c r="K692" s="272"/>
      <c r="L692" s="272"/>
      <c r="M692" s="272"/>
      <c r="N692" s="272"/>
      <c r="O692" s="272"/>
      <c r="P692" s="272"/>
      <c r="Q692" s="272"/>
      <c r="R692" s="270" t="str">
        <f t="shared" si="18"/>
        <v/>
      </c>
    </row>
    <row r="693" spans="1:18" x14ac:dyDescent="0.2">
      <c r="A693" s="532"/>
      <c r="B693" s="534"/>
      <c r="C693" s="537" t="s">
        <v>787</v>
      </c>
      <c r="D693" s="393" t="s">
        <v>282</v>
      </c>
      <c r="E693" s="307" t="s">
        <v>162</v>
      </c>
      <c r="F693" s="272"/>
      <c r="G693" s="272"/>
      <c r="H693" s="272"/>
      <c r="I693" s="272"/>
      <c r="J693" s="272"/>
      <c r="K693" s="272"/>
      <c r="L693" s="272"/>
      <c r="M693" s="272"/>
      <c r="N693" s="272"/>
      <c r="O693" s="272"/>
      <c r="P693" s="272"/>
      <c r="Q693" s="272"/>
      <c r="R693" s="270" t="str">
        <f t="shared" si="18"/>
        <v/>
      </c>
    </row>
    <row r="694" spans="1:18" x14ac:dyDescent="0.2">
      <c r="A694" s="532"/>
      <c r="B694" s="534"/>
      <c r="C694" s="536"/>
      <c r="D694" s="393" t="s">
        <v>512</v>
      </c>
      <c r="E694" s="307" t="s">
        <v>162</v>
      </c>
      <c r="F694" s="272"/>
      <c r="G694" s="272"/>
      <c r="H694" s="272"/>
      <c r="I694" s="272"/>
      <c r="J694" s="272"/>
      <c r="K694" s="272"/>
      <c r="L694" s="272"/>
      <c r="M694" s="272"/>
      <c r="N694" s="272"/>
      <c r="O694" s="272"/>
      <c r="P694" s="272"/>
      <c r="Q694" s="272"/>
      <c r="R694" s="270" t="str">
        <f t="shared" si="18"/>
        <v/>
      </c>
    </row>
    <row r="695" spans="1:18" x14ac:dyDescent="0.2">
      <c r="A695" s="532"/>
      <c r="B695" s="534"/>
      <c r="C695" s="537" t="s">
        <v>788</v>
      </c>
      <c r="D695" s="393" t="s">
        <v>282</v>
      </c>
      <c r="E695" s="307" t="s">
        <v>162</v>
      </c>
      <c r="F695" s="272"/>
      <c r="G695" s="272"/>
      <c r="H695" s="272"/>
      <c r="I695" s="272"/>
      <c r="J695" s="272"/>
      <c r="K695" s="272"/>
      <c r="L695" s="272"/>
      <c r="M695" s="272"/>
      <c r="N695" s="272"/>
      <c r="O695" s="272"/>
      <c r="P695" s="272"/>
      <c r="Q695" s="272"/>
      <c r="R695" s="270" t="str">
        <f t="shared" si="18"/>
        <v/>
      </c>
    </row>
    <row r="696" spans="1:18" x14ac:dyDescent="0.2">
      <c r="A696" s="532"/>
      <c r="B696" s="534"/>
      <c r="C696" s="536"/>
      <c r="D696" s="393" t="s">
        <v>512</v>
      </c>
      <c r="E696" s="307" t="s">
        <v>162</v>
      </c>
      <c r="F696" s="272"/>
      <c r="G696" s="272"/>
      <c r="H696" s="272"/>
      <c r="I696" s="272"/>
      <c r="J696" s="272"/>
      <c r="K696" s="272"/>
      <c r="L696" s="272"/>
      <c r="M696" s="272"/>
      <c r="N696" s="272"/>
      <c r="O696" s="272"/>
      <c r="P696" s="272"/>
      <c r="Q696" s="272"/>
      <c r="R696" s="270" t="str">
        <f t="shared" si="18"/>
        <v/>
      </c>
    </row>
    <row r="697" spans="1:18" x14ac:dyDescent="0.2">
      <c r="A697" s="532"/>
      <c r="B697" s="534"/>
      <c r="C697" s="537" t="s">
        <v>789</v>
      </c>
      <c r="D697" s="393" t="s">
        <v>282</v>
      </c>
      <c r="E697" s="307" t="s">
        <v>162</v>
      </c>
      <c r="F697" s="272"/>
      <c r="G697" s="273"/>
      <c r="H697" s="273"/>
      <c r="I697" s="273"/>
      <c r="J697" s="273"/>
      <c r="K697" s="273"/>
      <c r="L697" s="273"/>
      <c r="M697" s="273"/>
      <c r="N697" s="273"/>
      <c r="O697" s="273"/>
      <c r="P697" s="273"/>
      <c r="Q697" s="273"/>
      <c r="R697" s="268"/>
    </row>
    <row r="698" spans="1:18" x14ac:dyDescent="0.2">
      <c r="A698" s="532"/>
      <c r="B698" s="534"/>
      <c r="C698" s="536"/>
      <c r="D698" s="393" t="s">
        <v>512</v>
      </c>
      <c r="E698" s="307" t="s">
        <v>162</v>
      </c>
      <c r="F698" s="272"/>
      <c r="G698" s="304"/>
      <c r="H698" s="304"/>
      <c r="I698" s="304"/>
      <c r="J698" s="304"/>
      <c r="K698" s="304"/>
      <c r="L698" s="304"/>
      <c r="M698" s="304"/>
      <c r="N698" s="304"/>
      <c r="O698" s="304"/>
      <c r="P698" s="304"/>
      <c r="Q698" s="304"/>
      <c r="R698" s="305"/>
    </row>
    <row r="699" spans="1:18" x14ac:dyDescent="0.2">
      <c r="A699" s="532"/>
      <c r="B699" s="534"/>
      <c r="C699" s="538" t="s">
        <v>934</v>
      </c>
      <c r="D699" s="394" t="s">
        <v>282</v>
      </c>
      <c r="E699" s="298" t="s">
        <v>162</v>
      </c>
      <c r="F699" s="303"/>
      <c r="G699" s="304"/>
      <c r="H699" s="304"/>
      <c r="I699" s="304"/>
      <c r="J699" s="304"/>
      <c r="K699" s="304"/>
      <c r="L699" s="304"/>
      <c r="M699" s="304"/>
      <c r="N699" s="304"/>
      <c r="O699" s="304"/>
      <c r="P699" s="304"/>
      <c r="Q699" s="304"/>
      <c r="R699" s="305"/>
    </row>
    <row r="700" spans="1:18" x14ac:dyDescent="0.2">
      <c r="A700" s="552"/>
      <c r="B700" s="553"/>
      <c r="C700" s="539"/>
      <c r="D700" s="191" t="s">
        <v>512</v>
      </c>
      <c r="E700" s="308" t="s">
        <v>162</v>
      </c>
      <c r="F700" s="274"/>
      <c r="G700" s="274"/>
      <c r="H700" s="274"/>
      <c r="I700" s="274"/>
      <c r="J700" s="274"/>
      <c r="K700" s="274"/>
      <c r="L700" s="274"/>
      <c r="M700" s="274"/>
      <c r="N700" s="274"/>
      <c r="O700" s="274"/>
      <c r="P700" s="274"/>
      <c r="Q700" s="274"/>
      <c r="R700" s="229"/>
    </row>
    <row r="701" spans="1:18" x14ac:dyDescent="0.2">
      <c r="A701" s="531"/>
      <c r="B701" s="533" t="str">
        <f>IF(A701&lt;&gt;"",IFERROR(VLOOKUP(A701,L!$J$11:$K$260,2,FALSE),"Eingabeart wurde geändert"),"")</f>
        <v/>
      </c>
      <c r="C701" s="535" t="s">
        <v>925</v>
      </c>
      <c r="D701" s="189" t="s">
        <v>282</v>
      </c>
      <c r="E701" s="306" t="s">
        <v>162</v>
      </c>
      <c r="F701" s="271"/>
      <c r="G701" s="271"/>
      <c r="H701" s="271"/>
      <c r="I701" s="271"/>
      <c r="J701" s="271"/>
      <c r="K701" s="271"/>
      <c r="L701" s="271"/>
      <c r="M701" s="271"/>
      <c r="N701" s="271"/>
      <c r="O701" s="271"/>
      <c r="P701" s="271"/>
      <c r="Q701" s="271"/>
      <c r="R701" s="228" t="str">
        <f t="shared" ref="R701:R712" si="19">IF(SUM(F701:Q701)&gt;0,SUM(F701:Q701),"")</f>
        <v/>
      </c>
    </row>
    <row r="702" spans="1:18" x14ac:dyDescent="0.2">
      <c r="A702" s="532"/>
      <c r="B702" s="534"/>
      <c r="C702" s="536"/>
      <c r="D702" s="393" t="s">
        <v>512</v>
      </c>
      <c r="E702" s="307" t="s">
        <v>162</v>
      </c>
      <c r="F702" s="272"/>
      <c r="G702" s="272"/>
      <c r="H702" s="272"/>
      <c r="I702" s="272"/>
      <c r="J702" s="272"/>
      <c r="K702" s="272"/>
      <c r="L702" s="272"/>
      <c r="M702" s="272"/>
      <c r="N702" s="272"/>
      <c r="O702" s="272"/>
      <c r="P702" s="272"/>
      <c r="Q702" s="272"/>
      <c r="R702" s="270" t="str">
        <f t="shared" si="19"/>
        <v/>
      </c>
    </row>
    <row r="703" spans="1:18" x14ac:dyDescent="0.2">
      <c r="A703" s="532"/>
      <c r="B703" s="534"/>
      <c r="C703" s="537" t="s">
        <v>786</v>
      </c>
      <c r="D703" s="393" t="s">
        <v>282</v>
      </c>
      <c r="E703" s="307" t="s">
        <v>162</v>
      </c>
      <c r="F703" s="272"/>
      <c r="G703" s="272"/>
      <c r="H703" s="272"/>
      <c r="I703" s="272"/>
      <c r="J703" s="272"/>
      <c r="K703" s="272"/>
      <c r="L703" s="272"/>
      <c r="M703" s="272"/>
      <c r="N703" s="272"/>
      <c r="O703" s="272"/>
      <c r="P703" s="272"/>
      <c r="Q703" s="272"/>
      <c r="R703" s="270" t="str">
        <f t="shared" si="19"/>
        <v/>
      </c>
    </row>
    <row r="704" spans="1:18" x14ac:dyDescent="0.2">
      <c r="A704" s="532"/>
      <c r="B704" s="534"/>
      <c r="C704" s="536"/>
      <c r="D704" s="393" t="s">
        <v>512</v>
      </c>
      <c r="E704" s="307" t="s">
        <v>162</v>
      </c>
      <c r="F704" s="272"/>
      <c r="G704" s="272"/>
      <c r="H704" s="272"/>
      <c r="I704" s="272"/>
      <c r="J704" s="272"/>
      <c r="K704" s="272"/>
      <c r="L704" s="272"/>
      <c r="M704" s="272"/>
      <c r="N704" s="272"/>
      <c r="O704" s="272"/>
      <c r="P704" s="272"/>
      <c r="Q704" s="272"/>
      <c r="R704" s="270" t="str">
        <f t="shared" si="19"/>
        <v/>
      </c>
    </row>
    <row r="705" spans="1:18" x14ac:dyDescent="0.2">
      <c r="A705" s="532"/>
      <c r="B705" s="534"/>
      <c r="C705" s="537" t="s">
        <v>787</v>
      </c>
      <c r="D705" s="393" t="s">
        <v>282</v>
      </c>
      <c r="E705" s="307" t="s">
        <v>162</v>
      </c>
      <c r="F705" s="272"/>
      <c r="G705" s="272"/>
      <c r="H705" s="272"/>
      <c r="I705" s="272"/>
      <c r="J705" s="272"/>
      <c r="K705" s="272"/>
      <c r="L705" s="272"/>
      <c r="M705" s="272"/>
      <c r="N705" s="272"/>
      <c r="O705" s="272"/>
      <c r="P705" s="272"/>
      <c r="Q705" s="272"/>
      <c r="R705" s="270" t="str">
        <f t="shared" si="19"/>
        <v/>
      </c>
    </row>
    <row r="706" spans="1:18" x14ac:dyDescent="0.2">
      <c r="A706" s="532"/>
      <c r="B706" s="534"/>
      <c r="C706" s="536"/>
      <c r="D706" s="393" t="s">
        <v>512</v>
      </c>
      <c r="E706" s="307" t="s">
        <v>162</v>
      </c>
      <c r="F706" s="272"/>
      <c r="G706" s="272"/>
      <c r="H706" s="272"/>
      <c r="I706" s="272"/>
      <c r="J706" s="272"/>
      <c r="K706" s="272"/>
      <c r="L706" s="272"/>
      <c r="M706" s="272"/>
      <c r="N706" s="272"/>
      <c r="O706" s="272"/>
      <c r="P706" s="272"/>
      <c r="Q706" s="272"/>
      <c r="R706" s="270" t="str">
        <f t="shared" si="19"/>
        <v/>
      </c>
    </row>
    <row r="707" spans="1:18" x14ac:dyDescent="0.2">
      <c r="A707" s="532"/>
      <c r="B707" s="534"/>
      <c r="C707" s="537" t="s">
        <v>788</v>
      </c>
      <c r="D707" s="393" t="s">
        <v>282</v>
      </c>
      <c r="E707" s="307" t="s">
        <v>162</v>
      </c>
      <c r="F707" s="272"/>
      <c r="G707" s="272"/>
      <c r="H707" s="272"/>
      <c r="I707" s="272"/>
      <c r="J707" s="272"/>
      <c r="K707" s="272"/>
      <c r="L707" s="272"/>
      <c r="M707" s="272"/>
      <c r="N707" s="272"/>
      <c r="O707" s="272"/>
      <c r="P707" s="272"/>
      <c r="Q707" s="272"/>
      <c r="R707" s="270" t="str">
        <f t="shared" si="19"/>
        <v/>
      </c>
    </row>
    <row r="708" spans="1:18" x14ac:dyDescent="0.2">
      <c r="A708" s="532"/>
      <c r="B708" s="534"/>
      <c r="C708" s="536"/>
      <c r="D708" s="393" t="s">
        <v>512</v>
      </c>
      <c r="E708" s="307" t="s">
        <v>162</v>
      </c>
      <c r="F708" s="272"/>
      <c r="G708" s="272"/>
      <c r="H708" s="272"/>
      <c r="I708" s="272"/>
      <c r="J708" s="272"/>
      <c r="K708" s="272"/>
      <c r="L708" s="272"/>
      <c r="M708" s="272"/>
      <c r="N708" s="272"/>
      <c r="O708" s="272"/>
      <c r="P708" s="272"/>
      <c r="Q708" s="272"/>
      <c r="R708" s="270" t="str">
        <f t="shared" si="19"/>
        <v/>
      </c>
    </row>
    <row r="709" spans="1:18" x14ac:dyDescent="0.2">
      <c r="A709" s="532"/>
      <c r="B709" s="534"/>
      <c r="C709" s="537" t="s">
        <v>789</v>
      </c>
      <c r="D709" s="393" t="s">
        <v>282</v>
      </c>
      <c r="E709" s="307" t="s">
        <v>162</v>
      </c>
      <c r="F709" s="272"/>
      <c r="G709" s="273"/>
      <c r="H709" s="273"/>
      <c r="I709" s="273"/>
      <c r="J709" s="273"/>
      <c r="K709" s="273"/>
      <c r="L709" s="273"/>
      <c r="M709" s="273"/>
      <c r="N709" s="273"/>
      <c r="O709" s="273"/>
      <c r="P709" s="273"/>
      <c r="Q709" s="273"/>
      <c r="R709" s="268"/>
    </row>
    <row r="710" spans="1:18" x14ac:dyDescent="0.2">
      <c r="A710" s="532"/>
      <c r="B710" s="534"/>
      <c r="C710" s="536"/>
      <c r="D710" s="393" t="s">
        <v>512</v>
      </c>
      <c r="E710" s="307" t="s">
        <v>162</v>
      </c>
      <c r="F710" s="272"/>
      <c r="G710" s="304"/>
      <c r="H710" s="304"/>
      <c r="I710" s="304"/>
      <c r="J710" s="304"/>
      <c r="K710" s="304"/>
      <c r="L710" s="304"/>
      <c r="M710" s="304"/>
      <c r="N710" s="304"/>
      <c r="O710" s="304"/>
      <c r="P710" s="304"/>
      <c r="Q710" s="304"/>
      <c r="R710" s="305"/>
    </row>
    <row r="711" spans="1:18" x14ac:dyDescent="0.2">
      <c r="A711" s="532"/>
      <c r="B711" s="534"/>
      <c r="C711" s="538" t="s">
        <v>934</v>
      </c>
      <c r="D711" s="394" t="s">
        <v>282</v>
      </c>
      <c r="E711" s="298" t="s">
        <v>162</v>
      </c>
      <c r="F711" s="303"/>
      <c r="G711" s="304"/>
      <c r="H711" s="304"/>
      <c r="I711" s="304"/>
      <c r="J711" s="304"/>
      <c r="K711" s="304"/>
      <c r="L711" s="304"/>
      <c r="M711" s="304"/>
      <c r="N711" s="304"/>
      <c r="O711" s="304"/>
      <c r="P711" s="304"/>
      <c r="Q711" s="304"/>
      <c r="R711" s="305"/>
    </row>
    <row r="712" spans="1:18" x14ac:dyDescent="0.2">
      <c r="A712" s="552"/>
      <c r="B712" s="553"/>
      <c r="C712" s="539"/>
      <c r="D712" s="191" t="s">
        <v>512</v>
      </c>
      <c r="E712" s="308" t="s">
        <v>162</v>
      </c>
      <c r="F712" s="274"/>
      <c r="G712" s="274"/>
      <c r="H712" s="274"/>
      <c r="I712" s="274"/>
      <c r="J712" s="274"/>
      <c r="K712" s="274"/>
      <c r="L712" s="274"/>
      <c r="M712" s="274"/>
      <c r="N712" s="274"/>
      <c r="O712" s="274"/>
      <c r="P712" s="274"/>
      <c r="Q712" s="274"/>
      <c r="R712" s="229"/>
    </row>
    <row r="713" spans="1:18" x14ac:dyDescent="0.2">
      <c r="A713" s="531"/>
      <c r="B713" s="533" t="str">
        <f>IF(A713&lt;&gt;"",IFERROR(VLOOKUP(A713,L!$J$11:$K$260,2,FALSE),"Eingabeart wurde geändert"),"")</f>
        <v/>
      </c>
      <c r="C713" s="535" t="s">
        <v>925</v>
      </c>
      <c r="D713" s="189" t="s">
        <v>282</v>
      </c>
      <c r="E713" s="306" t="s">
        <v>162</v>
      </c>
      <c r="F713" s="271"/>
      <c r="G713" s="271"/>
      <c r="H713" s="271"/>
      <c r="I713" s="271"/>
      <c r="J713" s="271"/>
      <c r="K713" s="271"/>
      <c r="L713" s="271"/>
      <c r="M713" s="271"/>
      <c r="N713" s="271"/>
      <c r="O713" s="271"/>
      <c r="P713" s="271"/>
      <c r="Q713" s="271"/>
      <c r="R713" s="228" t="str">
        <f t="shared" ref="R713:R724" si="20">IF(SUM(F713:Q713)&gt;0,SUM(F713:Q713),"")</f>
        <v/>
      </c>
    </row>
    <row r="714" spans="1:18" x14ac:dyDescent="0.2">
      <c r="A714" s="532"/>
      <c r="B714" s="534"/>
      <c r="C714" s="536"/>
      <c r="D714" s="393" t="s">
        <v>512</v>
      </c>
      <c r="E714" s="307" t="s">
        <v>162</v>
      </c>
      <c r="F714" s="272"/>
      <c r="G714" s="272"/>
      <c r="H714" s="272"/>
      <c r="I714" s="272"/>
      <c r="J714" s="272"/>
      <c r="K714" s="272"/>
      <c r="L714" s="272"/>
      <c r="M714" s="272"/>
      <c r="N714" s="272"/>
      <c r="O714" s="272"/>
      <c r="P714" s="272"/>
      <c r="Q714" s="272"/>
      <c r="R714" s="270" t="str">
        <f t="shared" si="20"/>
        <v/>
      </c>
    </row>
    <row r="715" spans="1:18" x14ac:dyDescent="0.2">
      <c r="A715" s="532"/>
      <c r="B715" s="534"/>
      <c r="C715" s="537" t="s">
        <v>786</v>
      </c>
      <c r="D715" s="393" t="s">
        <v>282</v>
      </c>
      <c r="E715" s="307" t="s">
        <v>162</v>
      </c>
      <c r="F715" s="272"/>
      <c r="G715" s="272"/>
      <c r="H715" s="272"/>
      <c r="I715" s="272"/>
      <c r="J715" s="272"/>
      <c r="K715" s="272"/>
      <c r="L715" s="272"/>
      <c r="M715" s="272"/>
      <c r="N715" s="272"/>
      <c r="O715" s="272"/>
      <c r="P715" s="272"/>
      <c r="Q715" s="272"/>
      <c r="R715" s="270" t="str">
        <f t="shared" si="20"/>
        <v/>
      </c>
    </row>
    <row r="716" spans="1:18" x14ac:dyDescent="0.2">
      <c r="A716" s="532"/>
      <c r="B716" s="534"/>
      <c r="C716" s="536"/>
      <c r="D716" s="393" t="s">
        <v>512</v>
      </c>
      <c r="E716" s="307" t="s">
        <v>162</v>
      </c>
      <c r="F716" s="272"/>
      <c r="G716" s="272"/>
      <c r="H716" s="272"/>
      <c r="I716" s="272"/>
      <c r="J716" s="272"/>
      <c r="K716" s="272"/>
      <c r="L716" s="272"/>
      <c r="M716" s="272"/>
      <c r="N716" s="272"/>
      <c r="O716" s="272"/>
      <c r="P716" s="272"/>
      <c r="Q716" s="272"/>
      <c r="R716" s="270" t="str">
        <f t="shared" si="20"/>
        <v/>
      </c>
    </row>
    <row r="717" spans="1:18" x14ac:dyDescent="0.2">
      <c r="A717" s="532"/>
      <c r="B717" s="534"/>
      <c r="C717" s="537" t="s">
        <v>787</v>
      </c>
      <c r="D717" s="393" t="s">
        <v>282</v>
      </c>
      <c r="E717" s="307" t="s">
        <v>162</v>
      </c>
      <c r="F717" s="272"/>
      <c r="G717" s="272"/>
      <c r="H717" s="272"/>
      <c r="I717" s="272"/>
      <c r="J717" s="272"/>
      <c r="K717" s="272"/>
      <c r="L717" s="272"/>
      <c r="M717" s="272"/>
      <c r="N717" s="272"/>
      <c r="O717" s="272"/>
      <c r="P717" s="272"/>
      <c r="Q717" s="272"/>
      <c r="R717" s="270" t="str">
        <f t="shared" si="20"/>
        <v/>
      </c>
    </row>
    <row r="718" spans="1:18" x14ac:dyDescent="0.2">
      <c r="A718" s="532"/>
      <c r="B718" s="534"/>
      <c r="C718" s="536"/>
      <c r="D718" s="393" t="s">
        <v>512</v>
      </c>
      <c r="E718" s="307" t="s">
        <v>162</v>
      </c>
      <c r="F718" s="272"/>
      <c r="G718" s="272"/>
      <c r="H718" s="272"/>
      <c r="I718" s="272"/>
      <c r="J718" s="272"/>
      <c r="K718" s="272"/>
      <c r="L718" s="272"/>
      <c r="M718" s="272"/>
      <c r="N718" s="272"/>
      <c r="O718" s="272"/>
      <c r="P718" s="272"/>
      <c r="Q718" s="272"/>
      <c r="R718" s="270" t="str">
        <f t="shared" si="20"/>
        <v/>
      </c>
    </row>
    <row r="719" spans="1:18" x14ac:dyDescent="0.2">
      <c r="A719" s="532"/>
      <c r="B719" s="534"/>
      <c r="C719" s="537" t="s">
        <v>788</v>
      </c>
      <c r="D719" s="393" t="s">
        <v>282</v>
      </c>
      <c r="E719" s="307" t="s">
        <v>162</v>
      </c>
      <c r="F719" s="272"/>
      <c r="G719" s="272"/>
      <c r="H719" s="272"/>
      <c r="I719" s="272"/>
      <c r="J719" s="272"/>
      <c r="K719" s="272"/>
      <c r="L719" s="272"/>
      <c r="M719" s="272"/>
      <c r="N719" s="272"/>
      <c r="O719" s="272"/>
      <c r="P719" s="272"/>
      <c r="Q719" s="272"/>
      <c r="R719" s="270" t="str">
        <f t="shared" si="20"/>
        <v/>
      </c>
    </row>
    <row r="720" spans="1:18" x14ac:dyDescent="0.2">
      <c r="A720" s="532"/>
      <c r="B720" s="534"/>
      <c r="C720" s="536"/>
      <c r="D720" s="393" t="s">
        <v>512</v>
      </c>
      <c r="E720" s="307" t="s">
        <v>162</v>
      </c>
      <c r="F720" s="272"/>
      <c r="G720" s="272"/>
      <c r="H720" s="272"/>
      <c r="I720" s="272"/>
      <c r="J720" s="272"/>
      <c r="K720" s="272"/>
      <c r="L720" s="272"/>
      <c r="M720" s="272"/>
      <c r="N720" s="272"/>
      <c r="O720" s="272"/>
      <c r="P720" s="272"/>
      <c r="Q720" s="272"/>
      <c r="R720" s="270" t="str">
        <f t="shared" si="20"/>
        <v/>
      </c>
    </row>
    <row r="721" spans="1:18" x14ac:dyDescent="0.2">
      <c r="A721" s="532"/>
      <c r="B721" s="534"/>
      <c r="C721" s="537" t="s">
        <v>789</v>
      </c>
      <c r="D721" s="393" t="s">
        <v>282</v>
      </c>
      <c r="E721" s="307" t="s">
        <v>162</v>
      </c>
      <c r="F721" s="272"/>
      <c r="G721" s="273"/>
      <c r="H721" s="273"/>
      <c r="I721" s="273"/>
      <c r="J721" s="273"/>
      <c r="K721" s="273"/>
      <c r="L721" s="273"/>
      <c r="M721" s="273"/>
      <c r="N721" s="273"/>
      <c r="O721" s="273"/>
      <c r="P721" s="273"/>
      <c r="Q721" s="273"/>
      <c r="R721" s="268"/>
    </row>
    <row r="722" spans="1:18" x14ac:dyDescent="0.2">
      <c r="A722" s="532"/>
      <c r="B722" s="534"/>
      <c r="C722" s="536"/>
      <c r="D722" s="393" t="s">
        <v>512</v>
      </c>
      <c r="E722" s="307" t="s">
        <v>162</v>
      </c>
      <c r="F722" s="272"/>
      <c r="G722" s="304"/>
      <c r="H722" s="304"/>
      <c r="I722" s="304"/>
      <c r="J722" s="304"/>
      <c r="K722" s="304"/>
      <c r="L722" s="304"/>
      <c r="M722" s="304"/>
      <c r="N722" s="304"/>
      <c r="O722" s="304"/>
      <c r="P722" s="304"/>
      <c r="Q722" s="304"/>
      <c r="R722" s="305"/>
    </row>
    <row r="723" spans="1:18" x14ac:dyDescent="0.2">
      <c r="A723" s="532"/>
      <c r="B723" s="534"/>
      <c r="C723" s="538" t="s">
        <v>934</v>
      </c>
      <c r="D723" s="394" t="s">
        <v>282</v>
      </c>
      <c r="E723" s="298" t="s">
        <v>162</v>
      </c>
      <c r="F723" s="303"/>
      <c r="G723" s="304"/>
      <c r="H723" s="304"/>
      <c r="I723" s="304"/>
      <c r="J723" s="304"/>
      <c r="K723" s="304"/>
      <c r="L723" s="304"/>
      <c r="M723" s="304"/>
      <c r="N723" s="304"/>
      <c r="O723" s="304"/>
      <c r="P723" s="304"/>
      <c r="Q723" s="304"/>
      <c r="R723" s="305"/>
    </row>
    <row r="724" spans="1:18" x14ac:dyDescent="0.2">
      <c r="A724" s="552"/>
      <c r="B724" s="553"/>
      <c r="C724" s="539"/>
      <c r="D724" s="191" t="s">
        <v>512</v>
      </c>
      <c r="E724" s="308" t="s">
        <v>162</v>
      </c>
      <c r="F724" s="274"/>
      <c r="G724" s="274"/>
      <c r="H724" s="274"/>
      <c r="I724" s="274"/>
      <c r="J724" s="274"/>
      <c r="K724" s="274"/>
      <c r="L724" s="274"/>
      <c r="M724" s="274"/>
      <c r="N724" s="274"/>
      <c r="O724" s="274"/>
      <c r="P724" s="274"/>
      <c r="Q724" s="274"/>
      <c r="R724" s="229"/>
    </row>
    <row r="725" spans="1:18" x14ac:dyDescent="0.2">
      <c r="A725" s="531"/>
      <c r="B725" s="533" t="str">
        <f>IF(A725&lt;&gt;"",IFERROR(VLOOKUP(A725,L!$J$11:$K$260,2,FALSE),"Eingabeart wurde geändert"),"")</f>
        <v/>
      </c>
      <c r="C725" s="535" t="s">
        <v>925</v>
      </c>
      <c r="D725" s="189" t="s">
        <v>282</v>
      </c>
      <c r="E725" s="306" t="s">
        <v>162</v>
      </c>
      <c r="F725" s="271"/>
      <c r="G725" s="271"/>
      <c r="H725" s="271"/>
      <c r="I725" s="271"/>
      <c r="J725" s="271"/>
      <c r="K725" s="271"/>
      <c r="L725" s="271"/>
      <c r="M725" s="271"/>
      <c r="N725" s="271"/>
      <c r="O725" s="271"/>
      <c r="P725" s="271"/>
      <c r="Q725" s="271"/>
      <c r="R725" s="228" t="str">
        <f t="shared" ref="R725:R736" si="21">IF(SUM(F725:Q725)&gt;0,SUM(F725:Q725),"")</f>
        <v/>
      </c>
    </row>
    <row r="726" spans="1:18" x14ac:dyDescent="0.2">
      <c r="A726" s="532"/>
      <c r="B726" s="534"/>
      <c r="C726" s="536"/>
      <c r="D726" s="393" t="s">
        <v>512</v>
      </c>
      <c r="E726" s="307" t="s">
        <v>162</v>
      </c>
      <c r="F726" s="272"/>
      <c r="G726" s="272"/>
      <c r="H726" s="272"/>
      <c r="I726" s="272"/>
      <c r="J726" s="272"/>
      <c r="K726" s="272"/>
      <c r="L726" s="272"/>
      <c r="M726" s="272"/>
      <c r="N726" s="272"/>
      <c r="O726" s="272"/>
      <c r="P726" s="272"/>
      <c r="Q726" s="272"/>
      <c r="R726" s="270" t="str">
        <f t="shared" si="21"/>
        <v/>
      </c>
    </row>
    <row r="727" spans="1:18" x14ac:dyDescent="0.2">
      <c r="A727" s="532"/>
      <c r="B727" s="534"/>
      <c r="C727" s="537" t="s">
        <v>786</v>
      </c>
      <c r="D727" s="393" t="s">
        <v>282</v>
      </c>
      <c r="E727" s="307" t="s">
        <v>162</v>
      </c>
      <c r="F727" s="272"/>
      <c r="G727" s="272"/>
      <c r="H727" s="272"/>
      <c r="I727" s="272"/>
      <c r="J727" s="272"/>
      <c r="K727" s="272"/>
      <c r="L727" s="272"/>
      <c r="M727" s="272"/>
      <c r="N727" s="272"/>
      <c r="O727" s="272"/>
      <c r="P727" s="272"/>
      <c r="Q727" s="272"/>
      <c r="R727" s="270" t="str">
        <f t="shared" si="21"/>
        <v/>
      </c>
    </row>
    <row r="728" spans="1:18" x14ac:dyDescent="0.2">
      <c r="A728" s="532"/>
      <c r="B728" s="534"/>
      <c r="C728" s="536"/>
      <c r="D728" s="393" t="s">
        <v>512</v>
      </c>
      <c r="E728" s="307" t="s">
        <v>162</v>
      </c>
      <c r="F728" s="272"/>
      <c r="G728" s="272"/>
      <c r="H728" s="272"/>
      <c r="I728" s="272"/>
      <c r="J728" s="272"/>
      <c r="K728" s="272"/>
      <c r="L728" s="272"/>
      <c r="M728" s="272"/>
      <c r="N728" s="272"/>
      <c r="O728" s="272"/>
      <c r="P728" s="272"/>
      <c r="Q728" s="272"/>
      <c r="R728" s="270" t="str">
        <f t="shared" si="21"/>
        <v/>
      </c>
    </row>
    <row r="729" spans="1:18" x14ac:dyDescent="0.2">
      <c r="A729" s="532"/>
      <c r="B729" s="534"/>
      <c r="C729" s="537" t="s">
        <v>787</v>
      </c>
      <c r="D729" s="393" t="s">
        <v>282</v>
      </c>
      <c r="E729" s="307" t="s">
        <v>162</v>
      </c>
      <c r="F729" s="272"/>
      <c r="G729" s="272"/>
      <c r="H729" s="272"/>
      <c r="I729" s="272"/>
      <c r="J729" s="272"/>
      <c r="K729" s="272"/>
      <c r="L729" s="272"/>
      <c r="M729" s="272"/>
      <c r="N729" s="272"/>
      <c r="O729" s="272"/>
      <c r="P729" s="272"/>
      <c r="Q729" s="272"/>
      <c r="R729" s="270" t="str">
        <f t="shared" si="21"/>
        <v/>
      </c>
    </row>
    <row r="730" spans="1:18" x14ac:dyDescent="0.2">
      <c r="A730" s="532"/>
      <c r="B730" s="534"/>
      <c r="C730" s="536"/>
      <c r="D730" s="393" t="s">
        <v>512</v>
      </c>
      <c r="E730" s="307" t="s">
        <v>162</v>
      </c>
      <c r="F730" s="272"/>
      <c r="G730" s="272"/>
      <c r="H730" s="272"/>
      <c r="I730" s="272"/>
      <c r="J730" s="272"/>
      <c r="K730" s="272"/>
      <c r="L730" s="272"/>
      <c r="M730" s="272"/>
      <c r="N730" s="272"/>
      <c r="O730" s="272"/>
      <c r="P730" s="272"/>
      <c r="Q730" s="272"/>
      <c r="R730" s="270" t="str">
        <f t="shared" si="21"/>
        <v/>
      </c>
    </row>
    <row r="731" spans="1:18" x14ac:dyDescent="0.2">
      <c r="A731" s="532"/>
      <c r="B731" s="534"/>
      <c r="C731" s="537" t="s">
        <v>788</v>
      </c>
      <c r="D731" s="393" t="s">
        <v>282</v>
      </c>
      <c r="E731" s="307" t="s">
        <v>162</v>
      </c>
      <c r="F731" s="272"/>
      <c r="G731" s="272"/>
      <c r="H731" s="272"/>
      <c r="I731" s="272"/>
      <c r="J731" s="272"/>
      <c r="K731" s="272"/>
      <c r="L731" s="272"/>
      <c r="M731" s="272"/>
      <c r="N731" s="272"/>
      <c r="O731" s="272"/>
      <c r="P731" s="272"/>
      <c r="Q731" s="272"/>
      <c r="R731" s="270" t="str">
        <f t="shared" si="21"/>
        <v/>
      </c>
    </row>
    <row r="732" spans="1:18" x14ac:dyDescent="0.2">
      <c r="A732" s="532"/>
      <c r="B732" s="534"/>
      <c r="C732" s="536"/>
      <c r="D732" s="393" t="s">
        <v>512</v>
      </c>
      <c r="E732" s="307" t="s">
        <v>162</v>
      </c>
      <c r="F732" s="272"/>
      <c r="G732" s="272"/>
      <c r="H732" s="272"/>
      <c r="I732" s="272"/>
      <c r="J732" s="272"/>
      <c r="K732" s="272"/>
      <c r="L732" s="272"/>
      <c r="M732" s="272"/>
      <c r="N732" s="272"/>
      <c r="O732" s="272"/>
      <c r="P732" s="272"/>
      <c r="Q732" s="272"/>
      <c r="R732" s="270" t="str">
        <f t="shared" si="21"/>
        <v/>
      </c>
    </row>
    <row r="733" spans="1:18" x14ac:dyDescent="0.2">
      <c r="A733" s="532"/>
      <c r="B733" s="534"/>
      <c r="C733" s="537" t="s">
        <v>789</v>
      </c>
      <c r="D733" s="393" t="s">
        <v>282</v>
      </c>
      <c r="E733" s="307" t="s">
        <v>162</v>
      </c>
      <c r="F733" s="272"/>
      <c r="G733" s="273"/>
      <c r="H733" s="273"/>
      <c r="I733" s="273"/>
      <c r="J733" s="273"/>
      <c r="K733" s="273"/>
      <c r="L733" s="273"/>
      <c r="M733" s="273"/>
      <c r="N733" s="273"/>
      <c r="O733" s="273"/>
      <c r="P733" s="273"/>
      <c r="Q733" s="273"/>
      <c r="R733" s="268"/>
    </row>
    <row r="734" spans="1:18" x14ac:dyDescent="0.2">
      <c r="A734" s="532"/>
      <c r="B734" s="534"/>
      <c r="C734" s="536"/>
      <c r="D734" s="393" t="s">
        <v>512</v>
      </c>
      <c r="E734" s="307" t="s">
        <v>162</v>
      </c>
      <c r="F734" s="272"/>
      <c r="G734" s="304"/>
      <c r="H734" s="304"/>
      <c r="I734" s="304"/>
      <c r="J734" s="304"/>
      <c r="K734" s="304"/>
      <c r="L734" s="304"/>
      <c r="M734" s="304"/>
      <c r="N734" s="304"/>
      <c r="O734" s="304"/>
      <c r="P734" s="304"/>
      <c r="Q734" s="304"/>
      <c r="R734" s="305"/>
    </row>
    <row r="735" spans="1:18" x14ac:dyDescent="0.2">
      <c r="A735" s="532"/>
      <c r="B735" s="534"/>
      <c r="C735" s="538" t="s">
        <v>934</v>
      </c>
      <c r="D735" s="394" t="s">
        <v>282</v>
      </c>
      <c r="E735" s="298" t="s">
        <v>162</v>
      </c>
      <c r="F735" s="303"/>
      <c r="G735" s="304"/>
      <c r="H735" s="304"/>
      <c r="I735" s="304"/>
      <c r="J735" s="304"/>
      <c r="K735" s="304"/>
      <c r="L735" s="304"/>
      <c r="M735" s="304"/>
      <c r="N735" s="304"/>
      <c r="O735" s="304"/>
      <c r="P735" s="304"/>
      <c r="Q735" s="304"/>
      <c r="R735" s="305"/>
    </row>
    <row r="736" spans="1:18" x14ac:dyDescent="0.2">
      <c r="A736" s="552"/>
      <c r="B736" s="553"/>
      <c r="C736" s="539"/>
      <c r="D736" s="191" t="s">
        <v>512</v>
      </c>
      <c r="E736" s="308" t="s">
        <v>162</v>
      </c>
      <c r="F736" s="274"/>
      <c r="G736" s="274"/>
      <c r="H736" s="274"/>
      <c r="I736" s="274"/>
      <c r="J736" s="274"/>
      <c r="K736" s="274"/>
      <c r="L736" s="274"/>
      <c r="M736" s="274"/>
      <c r="N736" s="274"/>
      <c r="O736" s="274"/>
      <c r="P736" s="274"/>
      <c r="Q736" s="274"/>
      <c r="R736" s="229"/>
    </row>
    <row r="737" spans="1:18" x14ac:dyDescent="0.2">
      <c r="A737" s="531"/>
      <c r="B737" s="533" t="str">
        <f>IF(A737&lt;&gt;"",IFERROR(VLOOKUP(A737,L!$J$11:$K$260,2,FALSE),"Eingabeart wurde geändert"),"")</f>
        <v/>
      </c>
      <c r="C737" s="535" t="s">
        <v>925</v>
      </c>
      <c r="D737" s="189" t="s">
        <v>282</v>
      </c>
      <c r="E737" s="306" t="s">
        <v>162</v>
      </c>
      <c r="F737" s="271"/>
      <c r="G737" s="271"/>
      <c r="H737" s="271"/>
      <c r="I737" s="271"/>
      <c r="J737" s="271"/>
      <c r="K737" s="271"/>
      <c r="L737" s="271"/>
      <c r="M737" s="271"/>
      <c r="N737" s="271"/>
      <c r="O737" s="271"/>
      <c r="P737" s="271"/>
      <c r="Q737" s="271"/>
      <c r="R737" s="228" t="str">
        <f t="shared" ref="R737:R748" si="22">IF(SUM(F737:Q737)&gt;0,SUM(F737:Q737),"")</f>
        <v/>
      </c>
    </row>
    <row r="738" spans="1:18" x14ac:dyDescent="0.2">
      <c r="A738" s="532"/>
      <c r="B738" s="534"/>
      <c r="C738" s="536"/>
      <c r="D738" s="393" t="s">
        <v>512</v>
      </c>
      <c r="E738" s="307" t="s">
        <v>162</v>
      </c>
      <c r="F738" s="272"/>
      <c r="G738" s="272"/>
      <c r="H738" s="272"/>
      <c r="I738" s="272"/>
      <c r="J738" s="272"/>
      <c r="K738" s="272"/>
      <c r="L738" s="272"/>
      <c r="M738" s="272"/>
      <c r="N738" s="272"/>
      <c r="O738" s="272"/>
      <c r="P738" s="272"/>
      <c r="Q738" s="272"/>
      <c r="R738" s="270" t="str">
        <f t="shared" si="22"/>
        <v/>
      </c>
    </row>
    <row r="739" spans="1:18" x14ac:dyDescent="0.2">
      <c r="A739" s="532"/>
      <c r="B739" s="534"/>
      <c r="C739" s="537" t="s">
        <v>786</v>
      </c>
      <c r="D739" s="393" t="s">
        <v>282</v>
      </c>
      <c r="E739" s="307" t="s">
        <v>162</v>
      </c>
      <c r="F739" s="272"/>
      <c r="G739" s="272"/>
      <c r="H739" s="272"/>
      <c r="I739" s="272"/>
      <c r="J739" s="272"/>
      <c r="K739" s="272"/>
      <c r="L739" s="272"/>
      <c r="M739" s="272"/>
      <c r="N739" s="272"/>
      <c r="O739" s="272"/>
      <c r="P739" s="272"/>
      <c r="Q739" s="272"/>
      <c r="R739" s="270" t="str">
        <f t="shared" si="22"/>
        <v/>
      </c>
    </row>
    <row r="740" spans="1:18" x14ac:dyDescent="0.2">
      <c r="A740" s="532"/>
      <c r="B740" s="534"/>
      <c r="C740" s="536"/>
      <c r="D740" s="393" t="s">
        <v>512</v>
      </c>
      <c r="E740" s="307" t="s">
        <v>162</v>
      </c>
      <c r="F740" s="272"/>
      <c r="G740" s="272"/>
      <c r="H740" s="272"/>
      <c r="I740" s="272"/>
      <c r="J740" s="272"/>
      <c r="K740" s="272"/>
      <c r="L740" s="272"/>
      <c r="M740" s="272"/>
      <c r="N740" s="272"/>
      <c r="O740" s="272"/>
      <c r="P740" s="272"/>
      <c r="Q740" s="272"/>
      <c r="R740" s="270" t="str">
        <f t="shared" si="22"/>
        <v/>
      </c>
    </row>
    <row r="741" spans="1:18" x14ac:dyDescent="0.2">
      <c r="A741" s="532"/>
      <c r="B741" s="534"/>
      <c r="C741" s="537" t="s">
        <v>787</v>
      </c>
      <c r="D741" s="393" t="s">
        <v>282</v>
      </c>
      <c r="E741" s="307" t="s">
        <v>162</v>
      </c>
      <c r="F741" s="272"/>
      <c r="G741" s="272"/>
      <c r="H741" s="272"/>
      <c r="I741" s="272"/>
      <c r="J741" s="272"/>
      <c r="K741" s="272"/>
      <c r="L741" s="272"/>
      <c r="M741" s="272"/>
      <c r="N741" s="272"/>
      <c r="O741" s="272"/>
      <c r="P741" s="272"/>
      <c r="Q741" s="272"/>
      <c r="R741" s="270" t="str">
        <f t="shared" si="22"/>
        <v/>
      </c>
    </row>
    <row r="742" spans="1:18" x14ac:dyDescent="0.2">
      <c r="A742" s="532"/>
      <c r="B742" s="534"/>
      <c r="C742" s="536"/>
      <c r="D742" s="393" t="s">
        <v>512</v>
      </c>
      <c r="E742" s="307" t="s">
        <v>162</v>
      </c>
      <c r="F742" s="272"/>
      <c r="G742" s="272"/>
      <c r="H742" s="272"/>
      <c r="I742" s="272"/>
      <c r="J742" s="272"/>
      <c r="K742" s="272"/>
      <c r="L742" s="272"/>
      <c r="M742" s="272"/>
      <c r="N742" s="272"/>
      <c r="O742" s="272"/>
      <c r="P742" s="272"/>
      <c r="Q742" s="272"/>
      <c r="R742" s="270" t="str">
        <f t="shared" si="22"/>
        <v/>
      </c>
    </row>
    <row r="743" spans="1:18" x14ac:dyDescent="0.2">
      <c r="A743" s="532"/>
      <c r="B743" s="534"/>
      <c r="C743" s="537" t="s">
        <v>788</v>
      </c>
      <c r="D743" s="393" t="s">
        <v>282</v>
      </c>
      <c r="E743" s="307" t="s">
        <v>162</v>
      </c>
      <c r="F743" s="272"/>
      <c r="G743" s="272"/>
      <c r="H743" s="272"/>
      <c r="I743" s="272"/>
      <c r="J743" s="272"/>
      <c r="K743" s="272"/>
      <c r="L743" s="272"/>
      <c r="M743" s="272"/>
      <c r="N743" s="272"/>
      <c r="O743" s="272"/>
      <c r="P743" s="272"/>
      <c r="Q743" s="272"/>
      <c r="R743" s="270" t="str">
        <f t="shared" si="22"/>
        <v/>
      </c>
    </row>
    <row r="744" spans="1:18" x14ac:dyDescent="0.2">
      <c r="A744" s="532"/>
      <c r="B744" s="534"/>
      <c r="C744" s="536"/>
      <c r="D744" s="393" t="s">
        <v>512</v>
      </c>
      <c r="E744" s="307" t="s">
        <v>162</v>
      </c>
      <c r="F744" s="272"/>
      <c r="G744" s="272"/>
      <c r="H744" s="272"/>
      <c r="I744" s="272"/>
      <c r="J744" s="272"/>
      <c r="K744" s="272"/>
      <c r="L744" s="272"/>
      <c r="M744" s="272"/>
      <c r="N744" s="272"/>
      <c r="O744" s="272"/>
      <c r="P744" s="272"/>
      <c r="Q744" s="272"/>
      <c r="R744" s="270" t="str">
        <f t="shared" si="22"/>
        <v/>
      </c>
    </row>
    <row r="745" spans="1:18" x14ac:dyDescent="0.2">
      <c r="A745" s="532"/>
      <c r="B745" s="534"/>
      <c r="C745" s="537" t="s">
        <v>789</v>
      </c>
      <c r="D745" s="393" t="s">
        <v>282</v>
      </c>
      <c r="E745" s="307" t="s">
        <v>162</v>
      </c>
      <c r="F745" s="272"/>
      <c r="G745" s="273"/>
      <c r="H745" s="273"/>
      <c r="I745" s="273"/>
      <c r="J745" s="273"/>
      <c r="K745" s="273"/>
      <c r="L745" s="273"/>
      <c r="M745" s="273"/>
      <c r="N745" s="273"/>
      <c r="O745" s="273"/>
      <c r="P745" s="273"/>
      <c r="Q745" s="273"/>
      <c r="R745" s="268"/>
    </row>
    <row r="746" spans="1:18" x14ac:dyDescent="0.2">
      <c r="A746" s="532"/>
      <c r="B746" s="534"/>
      <c r="C746" s="536"/>
      <c r="D746" s="393" t="s">
        <v>512</v>
      </c>
      <c r="E746" s="307" t="s">
        <v>162</v>
      </c>
      <c r="F746" s="272"/>
      <c r="G746" s="304"/>
      <c r="H746" s="304"/>
      <c r="I746" s="304"/>
      <c r="J746" s="304"/>
      <c r="K746" s="304"/>
      <c r="L746" s="304"/>
      <c r="M746" s="304"/>
      <c r="N746" s="304"/>
      <c r="O746" s="304"/>
      <c r="P746" s="304"/>
      <c r="Q746" s="304"/>
      <c r="R746" s="305"/>
    </row>
    <row r="747" spans="1:18" x14ac:dyDescent="0.2">
      <c r="A747" s="532"/>
      <c r="B747" s="534"/>
      <c r="C747" s="538" t="s">
        <v>934</v>
      </c>
      <c r="D747" s="394" t="s">
        <v>282</v>
      </c>
      <c r="E747" s="298" t="s">
        <v>162</v>
      </c>
      <c r="F747" s="303"/>
      <c r="G747" s="304"/>
      <c r="H747" s="304"/>
      <c r="I747" s="304"/>
      <c r="J747" s="304"/>
      <c r="K747" s="304"/>
      <c r="L747" s="304"/>
      <c r="M747" s="304"/>
      <c r="N747" s="304"/>
      <c r="O747" s="304"/>
      <c r="P747" s="304"/>
      <c r="Q747" s="304"/>
      <c r="R747" s="305"/>
    </row>
    <row r="748" spans="1:18" x14ac:dyDescent="0.2">
      <c r="A748" s="552"/>
      <c r="B748" s="553"/>
      <c r="C748" s="539"/>
      <c r="D748" s="191" t="s">
        <v>512</v>
      </c>
      <c r="E748" s="308" t="s">
        <v>162</v>
      </c>
      <c r="F748" s="274"/>
      <c r="G748" s="274"/>
      <c r="H748" s="274"/>
      <c r="I748" s="274"/>
      <c r="J748" s="274"/>
      <c r="K748" s="274"/>
      <c r="L748" s="274"/>
      <c r="M748" s="274"/>
      <c r="N748" s="274"/>
      <c r="O748" s="274"/>
      <c r="P748" s="274"/>
      <c r="Q748" s="274"/>
      <c r="R748" s="229"/>
    </row>
    <row r="749" spans="1:18" x14ac:dyDescent="0.2">
      <c r="A749" s="531"/>
      <c r="B749" s="533" t="str">
        <f>IF(A749&lt;&gt;"",IFERROR(VLOOKUP(A749,L!$J$11:$K$260,2,FALSE),"Eingabeart wurde geändert"),"")</f>
        <v/>
      </c>
      <c r="C749" s="535" t="s">
        <v>925</v>
      </c>
      <c r="D749" s="189" t="s">
        <v>282</v>
      </c>
      <c r="E749" s="306" t="s">
        <v>162</v>
      </c>
      <c r="F749" s="271"/>
      <c r="G749" s="271"/>
      <c r="H749" s="271"/>
      <c r="I749" s="271"/>
      <c r="J749" s="271"/>
      <c r="K749" s="271"/>
      <c r="L749" s="271"/>
      <c r="M749" s="271"/>
      <c r="N749" s="271"/>
      <c r="O749" s="271"/>
      <c r="P749" s="271"/>
      <c r="Q749" s="271"/>
      <c r="R749" s="228" t="str">
        <f t="shared" ref="R749:R760" si="23">IF(SUM(F749:Q749)&gt;0,SUM(F749:Q749),"")</f>
        <v/>
      </c>
    </row>
    <row r="750" spans="1:18" x14ac:dyDescent="0.2">
      <c r="A750" s="532"/>
      <c r="B750" s="534"/>
      <c r="C750" s="536"/>
      <c r="D750" s="393" t="s">
        <v>512</v>
      </c>
      <c r="E750" s="307" t="s">
        <v>162</v>
      </c>
      <c r="F750" s="272"/>
      <c r="G750" s="272"/>
      <c r="H750" s="272"/>
      <c r="I750" s="272"/>
      <c r="J750" s="272"/>
      <c r="K750" s="272"/>
      <c r="L750" s="272"/>
      <c r="M750" s="272"/>
      <c r="N750" s="272"/>
      <c r="O750" s="272"/>
      <c r="P750" s="272"/>
      <c r="Q750" s="272"/>
      <c r="R750" s="270" t="str">
        <f t="shared" si="23"/>
        <v/>
      </c>
    </row>
    <row r="751" spans="1:18" x14ac:dyDescent="0.2">
      <c r="A751" s="532"/>
      <c r="B751" s="534"/>
      <c r="C751" s="537" t="s">
        <v>786</v>
      </c>
      <c r="D751" s="393" t="s">
        <v>282</v>
      </c>
      <c r="E751" s="307" t="s">
        <v>162</v>
      </c>
      <c r="F751" s="272"/>
      <c r="G751" s="272"/>
      <c r="H751" s="272"/>
      <c r="I751" s="272"/>
      <c r="J751" s="272"/>
      <c r="K751" s="272"/>
      <c r="L751" s="272"/>
      <c r="M751" s="272"/>
      <c r="N751" s="272"/>
      <c r="O751" s="272"/>
      <c r="P751" s="272"/>
      <c r="Q751" s="272"/>
      <c r="R751" s="270" t="str">
        <f t="shared" si="23"/>
        <v/>
      </c>
    </row>
    <row r="752" spans="1:18" x14ac:dyDescent="0.2">
      <c r="A752" s="532"/>
      <c r="B752" s="534"/>
      <c r="C752" s="536"/>
      <c r="D752" s="393" t="s">
        <v>512</v>
      </c>
      <c r="E752" s="307" t="s">
        <v>162</v>
      </c>
      <c r="F752" s="272"/>
      <c r="G752" s="272"/>
      <c r="H752" s="272"/>
      <c r="I752" s="272"/>
      <c r="J752" s="272"/>
      <c r="K752" s="272"/>
      <c r="L752" s="272"/>
      <c r="M752" s="272"/>
      <c r="N752" s="272"/>
      <c r="O752" s="272"/>
      <c r="P752" s="272"/>
      <c r="Q752" s="272"/>
      <c r="R752" s="270" t="str">
        <f t="shared" si="23"/>
        <v/>
      </c>
    </row>
    <row r="753" spans="1:18" x14ac:dyDescent="0.2">
      <c r="A753" s="532"/>
      <c r="B753" s="534"/>
      <c r="C753" s="537" t="s">
        <v>787</v>
      </c>
      <c r="D753" s="393" t="s">
        <v>282</v>
      </c>
      <c r="E753" s="307" t="s">
        <v>162</v>
      </c>
      <c r="F753" s="272"/>
      <c r="G753" s="272"/>
      <c r="H753" s="272"/>
      <c r="I753" s="272"/>
      <c r="J753" s="272"/>
      <c r="K753" s="272"/>
      <c r="L753" s="272"/>
      <c r="M753" s="272"/>
      <c r="N753" s="272"/>
      <c r="O753" s="272"/>
      <c r="P753" s="272"/>
      <c r="Q753" s="272"/>
      <c r="R753" s="270" t="str">
        <f t="shared" si="23"/>
        <v/>
      </c>
    </row>
    <row r="754" spans="1:18" x14ac:dyDescent="0.2">
      <c r="A754" s="532"/>
      <c r="B754" s="534"/>
      <c r="C754" s="536"/>
      <c r="D754" s="393" t="s">
        <v>512</v>
      </c>
      <c r="E754" s="307" t="s">
        <v>162</v>
      </c>
      <c r="F754" s="272"/>
      <c r="G754" s="272"/>
      <c r="H754" s="272"/>
      <c r="I754" s="272"/>
      <c r="J754" s="272"/>
      <c r="K754" s="272"/>
      <c r="L754" s="272"/>
      <c r="M754" s="272"/>
      <c r="N754" s="272"/>
      <c r="O754" s="272"/>
      <c r="P754" s="272"/>
      <c r="Q754" s="272"/>
      <c r="R754" s="270" t="str">
        <f t="shared" si="23"/>
        <v/>
      </c>
    </row>
    <row r="755" spans="1:18" x14ac:dyDescent="0.2">
      <c r="A755" s="532"/>
      <c r="B755" s="534"/>
      <c r="C755" s="537" t="s">
        <v>788</v>
      </c>
      <c r="D755" s="393" t="s">
        <v>282</v>
      </c>
      <c r="E755" s="307" t="s">
        <v>162</v>
      </c>
      <c r="F755" s="272"/>
      <c r="G755" s="272"/>
      <c r="H755" s="272"/>
      <c r="I755" s="272"/>
      <c r="J755" s="272"/>
      <c r="K755" s="272"/>
      <c r="L755" s="272"/>
      <c r="M755" s="272"/>
      <c r="N755" s="272"/>
      <c r="O755" s="272"/>
      <c r="P755" s="272"/>
      <c r="Q755" s="272"/>
      <c r="R755" s="270" t="str">
        <f t="shared" si="23"/>
        <v/>
      </c>
    </row>
    <row r="756" spans="1:18" x14ac:dyDescent="0.2">
      <c r="A756" s="532"/>
      <c r="B756" s="534"/>
      <c r="C756" s="536"/>
      <c r="D756" s="393" t="s">
        <v>512</v>
      </c>
      <c r="E756" s="307" t="s">
        <v>162</v>
      </c>
      <c r="F756" s="272"/>
      <c r="G756" s="272"/>
      <c r="H756" s="272"/>
      <c r="I756" s="272"/>
      <c r="J756" s="272"/>
      <c r="K756" s="272"/>
      <c r="L756" s="272"/>
      <c r="M756" s="272"/>
      <c r="N756" s="272"/>
      <c r="O756" s="272"/>
      <c r="P756" s="272"/>
      <c r="Q756" s="272"/>
      <c r="R756" s="270" t="str">
        <f t="shared" si="23"/>
        <v/>
      </c>
    </row>
    <row r="757" spans="1:18" x14ac:dyDescent="0.2">
      <c r="A757" s="532"/>
      <c r="B757" s="534"/>
      <c r="C757" s="537" t="s">
        <v>789</v>
      </c>
      <c r="D757" s="393" t="s">
        <v>282</v>
      </c>
      <c r="E757" s="307" t="s">
        <v>162</v>
      </c>
      <c r="F757" s="272"/>
      <c r="G757" s="273"/>
      <c r="H757" s="273"/>
      <c r="I757" s="273"/>
      <c r="J757" s="273"/>
      <c r="K757" s="273"/>
      <c r="L757" s="273"/>
      <c r="M757" s="273"/>
      <c r="N757" s="273"/>
      <c r="O757" s="273"/>
      <c r="P757" s="273"/>
      <c r="Q757" s="273"/>
      <c r="R757" s="268"/>
    </row>
    <row r="758" spans="1:18" x14ac:dyDescent="0.2">
      <c r="A758" s="532"/>
      <c r="B758" s="534"/>
      <c r="C758" s="536"/>
      <c r="D758" s="393" t="s">
        <v>512</v>
      </c>
      <c r="E758" s="307" t="s">
        <v>162</v>
      </c>
      <c r="F758" s="272"/>
      <c r="G758" s="304"/>
      <c r="H758" s="304"/>
      <c r="I758" s="304"/>
      <c r="J758" s="304"/>
      <c r="K758" s="304"/>
      <c r="L758" s="304"/>
      <c r="M758" s="304"/>
      <c r="N758" s="304"/>
      <c r="O758" s="304"/>
      <c r="P758" s="304"/>
      <c r="Q758" s="304"/>
      <c r="R758" s="305"/>
    </row>
    <row r="759" spans="1:18" x14ac:dyDescent="0.2">
      <c r="A759" s="532"/>
      <c r="B759" s="534"/>
      <c r="C759" s="538" t="s">
        <v>934</v>
      </c>
      <c r="D759" s="394" t="s">
        <v>282</v>
      </c>
      <c r="E759" s="298" t="s">
        <v>162</v>
      </c>
      <c r="F759" s="303"/>
      <c r="G759" s="304"/>
      <c r="H759" s="304"/>
      <c r="I759" s="304"/>
      <c r="J759" s="304"/>
      <c r="K759" s="304"/>
      <c r="L759" s="304"/>
      <c r="M759" s="304"/>
      <c r="N759" s="304"/>
      <c r="O759" s="304"/>
      <c r="P759" s="304"/>
      <c r="Q759" s="304"/>
      <c r="R759" s="305"/>
    </row>
    <row r="760" spans="1:18" x14ac:dyDescent="0.2">
      <c r="A760" s="552"/>
      <c r="B760" s="553"/>
      <c r="C760" s="539"/>
      <c r="D760" s="191" t="s">
        <v>512</v>
      </c>
      <c r="E760" s="308" t="s">
        <v>162</v>
      </c>
      <c r="F760" s="274"/>
      <c r="G760" s="274"/>
      <c r="H760" s="274"/>
      <c r="I760" s="274"/>
      <c r="J760" s="274"/>
      <c r="K760" s="274"/>
      <c r="L760" s="274"/>
      <c r="M760" s="274"/>
      <c r="N760" s="274"/>
      <c r="O760" s="274"/>
      <c r="P760" s="274"/>
      <c r="Q760" s="274"/>
      <c r="R760" s="229"/>
    </row>
    <row r="761" spans="1:18" x14ac:dyDescent="0.2">
      <c r="A761" s="531"/>
      <c r="B761" s="533" t="str">
        <f>IF(A761&lt;&gt;"",IFERROR(VLOOKUP(A761,L!$J$11:$K$260,2,FALSE),"Eingabeart wurde geändert"),"")</f>
        <v/>
      </c>
      <c r="C761" s="535" t="s">
        <v>925</v>
      </c>
      <c r="D761" s="189" t="s">
        <v>282</v>
      </c>
      <c r="E761" s="306" t="s">
        <v>162</v>
      </c>
      <c r="F761" s="271"/>
      <c r="G761" s="271"/>
      <c r="H761" s="271"/>
      <c r="I761" s="271"/>
      <c r="J761" s="271"/>
      <c r="K761" s="271"/>
      <c r="L761" s="271"/>
      <c r="M761" s="271"/>
      <c r="N761" s="271"/>
      <c r="O761" s="271"/>
      <c r="P761" s="271"/>
      <c r="Q761" s="271"/>
      <c r="R761" s="228" t="str">
        <f t="shared" ref="R761:R772" si="24">IF(SUM(F761:Q761)&gt;0,SUM(F761:Q761),"")</f>
        <v/>
      </c>
    </row>
    <row r="762" spans="1:18" x14ac:dyDescent="0.2">
      <c r="A762" s="532"/>
      <c r="B762" s="534"/>
      <c r="C762" s="536"/>
      <c r="D762" s="393" t="s">
        <v>512</v>
      </c>
      <c r="E762" s="307" t="s">
        <v>162</v>
      </c>
      <c r="F762" s="272"/>
      <c r="G762" s="272"/>
      <c r="H762" s="272"/>
      <c r="I762" s="272"/>
      <c r="J762" s="272"/>
      <c r="K762" s="272"/>
      <c r="L762" s="272"/>
      <c r="M762" s="272"/>
      <c r="N762" s="272"/>
      <c r="O762" s="272"/>
      <c r="P762" s="272"/>
      <c r="Q762" s="272"/>
      <c r="R762" s="270" t="str">
        <f t="shared" si="24"/>
        <v/>
      </c>
    </row>
    <row r="763" spans="1:18" x14ac:dyDescent="0.2">
      <c r="A763" s="532"/>
      <c r="B763" s="534"/>
      <c r="C763" s="537" t="s">
        <v>786</v>
      </c>
      <c r="D763" s="393" t="s">
        <v>282</v>
      </c>
      <c r="E763" s="307" t="s">
        <v>162</v>
      </c>
      <c r="F763" s="272"/>
      <c r="G763" s="272"/>
      <c r="H763" s="272"/>
      <c r="I763" s="272"/>
      <c r="J763" s="272"/>
      <c r="K763" s="272"/>
      <c r="L763" s="272"/>
      <c r="M763" s="272"/>
      <c r="N763" s="272"/>
      <c r="O763" s="272"/>
      <c r="P763" s="272"/>
      <c r="Q763" s="272"/>
      <c r="R763" s="270" t="str">
        <f t="shared" si="24"/>
        <v/>
      </c>
    </row>
    <row r="764" spans="1:18" x14ac:dyDescent="0.2">
      <c r="A764" s="532"/>
      <c r="B764" s="534"/>
      <c r="C764" s="536"/>
      <c r="D764" s="393" t="s">
        <v>512</v>
      </c>
      <c r="E764" s="307" t="s">
        <v>162</v>
      </c>
      <c r="F764" s="272"/>
      <c r="G764" s="272"/>
      <c r="H764" s="272"/>
      <c r="I764" s="272"/>
      <c r="J764" s="272"/>
      <c r="K764" s="272"/>
      <c r="L764" s="272"/>
      <c r="M764" s="272"/>
      <c r="N764" s="272"/>
      <c r="O764" s="272"/>
      <c r="P764" s="272"/>
      <c r="Q764" s="272"/>
      <c r="R764" s="270" t="str">
        <f t="shared" si="24"/>
        <v/>
      </c>
    </row>
    <row r="765" spans="1:18" x14ac:dyDescent="0.2">
      <c r="A765" s="532"/>
      <c r="B765" s="534"/>
      <c r="C765" s="537" t="s">
        <v>787</v>
      </c>
      <c r="D765" s="393" t="s">
        <v>282</v>
      </c>
      <c r="E765" s="307" t="s">
        <v>162</v>
      </c>
      <c r="F765" s="272"/>
      <c r="G765" s="272"/>
      <c r="H765" s="272"/>
      <c r="I765" s="272"/>
      <c r="J765" s="272"/>
      <c r="K765" s="272"/>
      <c r="L765" s="272"/>
      <c r="M765" s="272"/>
      <c r="N765" s="272"/>
      <c r="O765" s="272"/>
      <c r="P765" s="272"/>
      <c r="Q765" s="272"/>
      <c r="R765" s="270" t="str">
        <f t="shared" si="24"/>
        <v/>
      </c>
    </row>
    <row r="766" spans="1:18" x14ac:dyDescent="0.2">
      <c r="A766" s="532"/>
      <c r="B766" s="534"/>
      <c r="C766" s="536"/>
      <c r="D766" s="393" t="s">
        <v>512</v>
      </c>
      <c r="E766" s="307" t="s">
        <v>162</v>
      </c>
      <c r="F766" s="272"/>
      <c r="G766" s="272"/>
      <c r="H766" s="272"/>
      <c r="I766" s="272"/>
      <c r="J766" s="272"/>
      <c r="K766" s="272"/>
      <c r="L766" s="272"/>
      <c r="M766" s="272"/>
      <c r="N766" s="272"/>
      <c r="O766" s="272"/>
      <c r="P766" s="272"/>
      <c r="Q766" s="272"/>
      <c r="R766" s="270" t="str">
        <f t="shared" si="24"/>
        <v/>
      </c>
    </row>
    <row r="767" spans="1:18" x14ac:dyDescent="0.2">
      <c r="A767" s="532"/>
      <c r="B767" s="534"/>
      <c r="C767" s="537" t="s">
        <v>788</v>
      </c>
      <c r="D767" s="393" t="s">
        <v>282</v>
      </c>
      <c r="E767" s="307" t="s">
        <v>162</v>
      </c>
      <c r="F767" s="272"/>
      <c r="G767" s="272"/>
      <c r="H767" s="272"/>
      <c r="I767" s="272"/>
      <c r="J767" s="272"/>
      <c r="K767" s="272"/>
      <c r="L767" s="272"/>
      <c r="M767" s="272"/>
      <c r="N767" s="272"/>
      <c r="O767" s="272"/>
      <c r="P767" s="272"/>
      <c r="Q767" s="272"/>
      <c r="R767" s="270" t="str">
        <f t="shared" si="24"/>
        <v/>
      </c>
    </row>
    <row r="768" spans="1:18" x14ac:dyDescent="0.2">
      <c r="A768" s="532"/>
      <c r="B768" s="534"/>
      <c r="C768" s="536"/>
      <c r="D768" s="393" t="s">
        <v>512</v>
      </c>
      <c r="E768" s="307" t="s">
        <v>162</v>
      </c>
      <c r="F768" s="272"/>
      <c r="G768" s="272"/>
      <c r="H768" s="272"/>
      <c r="I768" s="272"/>
      <c r="J768" s="272"/>
      <c r="K768" s="272"/>
      <c r="L768" s="272"/>
      <c r="M768" s="272"/>
      <c r="N768" s="272"/>
      <c r="O768" s="272"/>
      <c r="P768" s="272"/>
      <c r="Q768" s="272"/>
      <c r="R768" s="270" t="str">
        <f t="shared" si="24"/>
        <v/>
      </c>
    </row>
    <row r="769" spans="1:18" x14ac:dyDescent="0.2">
      <c r="A769" s="532"/>
      <c r="B769" s="534"/>
      <c r="C769" s="537" t="s">
        <v>789</v>
      </c>
      <c r="D769" s="393" t="s">
        <v>282</v>
      </c>
      <c r="E769" s="307" t="s">
        <v>162</v>
      </c>
      <c r="F769" s="272"/>
      <c r="G769" s="273"/>
      <c r="H769" s="273"/>
      <c r="I769" s="273"/>
      <c r="J769" s="273"/>
      <c r="K769" s="273"/>
      <c r="L769" s="273"/>
      <c r="M769" s="273"/>
      <c r="N769" s="273"/>
      <c r="O769" s="273"/>
      <c r="P769" s="273"/>
      <c r="Q769" s="273"/>
      <c r="R769" s="268"/>
    </row>
    <row r="770" spans="1:18" x14ac:dyDescent="0.2">
      <c r="A770" s="532"/>
      <c r="B770" s="534"/>
      <c r="C770" s="536"/>
      <c r="D770" s="393" t="s">
        <v>512</v>
      </c>
      <c r="E770" s="307" t="s">
        <v>162</v>
      </c>
      <c r="F770" s="272"/>
      <c r="G770" s="304"/>
      <c r="H770" s="304"/>
      <c r="I770" s="304"/>
      <c r="J770" s="304"/>
      <c r="K770" s="304"/>
      <c r="L770" s="304"/>
      <c r="M770" s="304"/>
      <c r="N770" s="304"/>
      <c r="O770" s="304"/>
      <c r="P770" s="304"/>
      <c r="Q770" s="304"/>
      <c r="R770" s="305"/>
    </row>
    <row r="771" spans="1:18" x14ac:dyDescent="0.2">
      <c r="A771" s="532"/>
      <c r="B771" s="534"/>
      <c r="C771" s="538" t="s">
        <v>934</v>
      </c>
      <c r="D771" s="394" t="s">
        <v>282</v>
      </c>
      <c r="E771" s="298" t="s">
        <v>162</v>
      </c>
      <c r="F771" s="303"/>
      <c r="G771" s="304"/>
      <c r="H771" s="304"/>
      <c r="I771" s="304"/>
      <c r="J771" s="304"/>
      <c r="K771" s="304"/>
      <c r="L771" s="304"/>
      <c r="M771" s="304"/>
      <c r="N771" s="304"/>
      <c r="O771" s="304"/>
      <c r="P771" s="304"/>
      <c r="Q771" s="304"/>
      <c r="R771" s="305"/>
    </row>
    <row r="772" spans="1:18" x14ac:dyDescent="0.2">
      <c r="A772" s="552"/>
      <c r="B772" s="553"/>
      <c r="C772" s="539"/>
      <c r="D772" s="191" t="s">
        <v>512</v>
      </c>
      <c r="E772" s="308" t="s">
        <v>162</v>
      </c>
      <c r="F772" s="274"/>
      <c r="G772" s="274"/>
      <c r="H772" s="274"/>
      <c r="I772" s="274"/>
      <c r="J772" s="274"/>
      <c r="K772" s="274"/>
      <c r="L772" s="274"/>
      <c r="M772" s="274"/>
      <c r="N772" s="274"/>
      <c r="O772" s="274"/>
      <c r="P772" s="274"/>
      <c r="Q772" s="274"/>
      <c r="R772" s="229"/>
    </row>
    <row r="773" spans="1:18" x14ac:dyDescent="0.2">
      <c r="A773" s="531"/>
      <c r="B773" s="533" t="str">
        <f>IF(A773&lt;&gt;"",IFERROR(VLOOKUP(A773,L!$J$11:$K$260,2,FALSE),"Eingabeart wurde geändert"),"")</f>
        <v/>
      </c>
      <c r="C773" s="535" t="s">
        <v>925</v>
      </c>
      <c r="D773" s="189" t="s">
        <v>282</v>
      </c>
      <c r="E773" s="306" t="s">
        <v>162</v>
      </c>
      <c r="F773" s="271"/>
      <c r="G773" s="271"/>
      <c r="H773" s="271"/>
      <c r="I773" s="271"/>
      <c r="J773" s="271"/>
      <c r="K773" s="271"/>
      <c r="L773" s="271"/>
      <c r="M773" s="271"/>
      <c r="N773" s="271"/>
      <c r="O773" s="271"/>
      <c r="P773" s="271"/>
      <c r="Q773" s="271"/>
      <c r="R773" s="228" t="str">
        <f t="shared" ref="R773:R784" si="25">IF(SUM(F773:Q773)&gt;0,SUM(F773:Q773),"")</f>
        <v/>
      </c>
    </row>
    <row r="774" spans="1:18" x14ac:dyDescent="0.2">
      <c r="A774" s="532"/>
      <c r="B774" s="534"/>
      <c r="C774" s="536"/>
      <c r="D774" s="393" t="s">
        <v>512</v>
      </c>
      <c r="E774" s="307" t="s">
        <v>162</v>
      </c>
      <c r="F774" s="272"/>
      <c r="G774" s="272"/>
      <c r="H774" s="272"/>
      <c r="I774" s="272"/>
      <c r="J774" s="272"/>
      <c r="K774" s="272"/>
      <c r="L774" s="272"/>
      <c r="M774" s="272"/>
      <c r="N774" s="272"/>
      <c r="O774" s="272"/>
      <c r="P774" s="272"/>
      <c r="Q774" s="272"/>
      <c r="R774" s="270" t="str">
        <f t="shared" si="25"/>
        <v/>
      </c>
    </row>
    <row r="775" spans="1:18" x14ac:dyDescent="0.2">
      <c r="A775" s="532"/>
      <c r="B775" s="534"/>
      <c r="C775" s="537" t="s">
        <v>786</v>
      </c>
      <c r="D775" s="393" t="s">
        <v>282</v>
      </c>
      <c r="E775" s="307" t="s">
        <v>162</v>
      </c>
      <c r="F775" s="272"/>
      <c r="G775" s="272"/>
      <c r="H775" s="272"/>
      <c r="I775" s="272"/>
      <c r="J775" s="272"/>
      <c r="K775" s="272"/>
      <c r="L775" s="272"/>
      <c r="M775" s="272"/>
      <c r="N775" s="272"/>
      <c r="O775" s="272"/>
      <c r="P775" s="272"/>
      <c r="Q775" s="272"/>
      <c r="R775" s="270" t="str">
        <f t="shared" si="25"/>
        <v/>
      </c>
    </row>
    <row r="776" spans="1:18" x14ac:dyDescent="0.2">
      <c r="A776" s="532"/>
      <c r="B776" s="534"/>
      <c r="C776" s="536"/>
      <c r="D776" s="393" t="s">
        <v>512</v>
      </c>
      <c r="E776" s="307" t="s">
        <v>162</v>
      </c>
      <c r="F776" s="272"/>
      <c r="G776" s="272"/>
      <c r="H776" s="272"/>
      <c r="I776" s="272"/>
      <c r="J776" s="272"/>
      <c r="K776" s="272"/>
      <c r="L776" s="272"/>
      <c r="M776" s="272"/>
      <c r="N776" s="272"/>
      <c r="O776" s="272"/>
      <c r="P776" s="272"/>
      <c r="Q776" s="272"/>
      <c r="R776" s="270" t="str">
        <f t="shared" si="25"/>
        <v/>
      </c>
    </row>
    <row r="777" spans="1:18" x14ac:dyDescent="0.2">
      <c r="A777" s="532"/>
      <c r="B777" s="534"/>
      <c r="C777" s="537" t="s">
        <v>787</v>
      </c>
      <c r="D777" s="393" t="s">
        <v>282</v>
      </c>
      <c r="E777" s="307" t="s">
        <v>162</v>
      </c>
      <c r="F777" s="272"/>
      <c r="G777" s="272"/>
      <c r="H777" s="272"/>
      <c r="I777" s="272"/>
      <c r="J777" s="272"/>
      <c r="K777" s="272"/>
      <c r="L777" s="272"/>
      <c r="M777" s="272"/>
      <c r="N777" s="272"/>
      <c r="O777" s="272"/>
      <c r="P777" s="272"/>
      <c r="Q777" s="272"/>
      <c r="R777" s="270" t="str">
        <f t="shared" si="25"/>
        <v/>
      </c>
    </row>
    <row r="778" spans="1:18" x14ac:dyDescent="0.2">
      <c r="A778" s="532"/>
      <c r="B778" s="534"/>
      <c r="C778" s="536"/>
      <c r="D778" s="393" t="s">
        <v>512</v>
      </c>
      <c r="E778" s="307" t="s">
        <v>162</v>
      </c>
      <c r="F778" s="272"/>
      <c r="G778" s="272"/>
      <c r="H778" s="272"/>
      <c r="I778" s="272"/>
      <c r="J778" s="272"/>
      <c r="K778" s="272"/>
      <c r="L778" s="272"/>
      <c r="M778" s="272"/>
      <c r="N778" s="272"/>
      <c r="O778" s="272"/>
      <c r="P778" s="272"/>
      <c r="Q778" s="272"/>
      <c r="R778" s="270" t="str">
        <f t="shared" si="25"/>
        <v/>
      </c>
    </row>
    <row r="779" spans="1:18" x14ac:dyDescent="0.2">
      <c r="A779" s="532"/>
      <c r="B779" s="534"/>
      <c r="C779" s="537" t="s">
        <v>788</v>
      </c>
      <c r="D779" s="393" t="s">
        <v>282</v>
      </c>
      <c r="E779" s="307" t="s">
        <v>162</v>
      </c>
      <c r="F779" s="272"/>
      <c r="G779" s="272"/>
      <c r="H779" s="272"/>
      <c r="I779" s="272"/>
      <c r="J779" s="272"/>
      <c r="K779" s="272"/>
      <c r="L779" s="272"/>
      <c r="M779" s="272"/>
      <c r="N779" s="272"/>
      <c r="O779" s="272"/>
      <c r="P779" s="272"/>
      <c r="Q779" s="272"/>
      <c r="R779" s="270" t="str">
        <f t="shared" si="25"/>
        <v/>
      </c>
    </row>
    <row r="780" spans="1:18" x14ac:dyDescent="0.2">
      <c r="A780" s="532"/>
      <c r="B780" s="534"/>
      <c r="C780" s="536"/>
      <c r="D780" s="393" t="s">
        <v>512</v>
      </c>
      <c r="E780" s="307" t="s">
        <v>162</v>
      </c>
      <c r="F780" s="272"/>
      <c r="G780" s="272"/>
      <c r="H780" s="272"/>
      <c r="I780" s="272"/>
      <c r="J780" s="272"/>
      <c r="K780" s="272"/>
      <c r="L780" s="272"/>
      <c r="M780" s="272"/>
      <c r="N780" s="272"/>
      <c r="O780" s="272"/>
      <c r="P780" s="272"/>
      <c r="Q780" s="272"/>
      <c r="R780" s="270" t="str">
        <f t="shared" si="25"/>
        <v/>
      </c>
    </row>
    <row r="781" spans="1:18" x14ac:dyDescent="0.2">
      <c r="A781" s="532"/>
      <c r="B781" s="534"/>
      <c r="C781" s="537" t="s">
        <v>789</v>
      </c>
      <c r="D781" s="393" t="s">
        <v>282</v>
      </c>
      <c r="E781" s="307" t="s">
        <v>162</v>
      </c>
      <c r="F781" s="272"/>
      <c r="G781" s="273"/>
      <c r="H781" s="273"/>
      <c r="I781" s="273"/>
      <c r="J781" s="273"/>
      <c r="K781" s="273"/>
      <c r="L781" s="273"/>
      <c r="M781" s="273"/>
      <c r="N781" s="273"/>
      <c r="O781" s="273"/>
      <c r="P781" s="273"/>
      <c r="Q781" s="273"/>
      <c r="R781" s="268"/>
    </row>
    <row r="782" spans="1:18" x14ac:dyDescent="0.2">
      <c r="A782" s="532"/>
      <c r="B782" s="534"/>
      <c r="C782" s="536"/>
      <c r="D782" s="393" t="s">
        <v>512</v>
      </c>
      <c r="E782" s="307" t="s">
        <v>162</v>
      </c>
      <c r="F782" s="272"/>
      <c r="G782" s="304"/>
      <c r="H782" s="304"/>
      <c r="I782" s="304"/>
      <c r="J782" s="304"/>
      <c r="K782" s="304"/>
      <c r="L782" s="304"/>
      <c r="M782" s="304"/>
      <c r="N782" s="304"/>
      <c r="O782" s="304"/>
      <c r="P782" s="304"/>
      <c r="Q782" s="304"/>
      <c r="R782" s="305"/>
    </row>
    <row r="783" spans="1:18" x14ac:dyDescent="0.2">
      <c r="A783" s="532"/>
      <c r="B783" s="534"/>
      <c r="C783" s="538" t="s">
        <v>934</v>
      </c>
      <c r="D783" s="394" t="s">
        <v>282</v>
      </c>
      <c r="E783" s="298" t="s">
        <v>162</v>
      </c>
      <c r="F783" s="303"/>
      <c r="G783" s="304"/>
      <c r="H783" s="304"/>
      <c r="I783" s="304"/>
      <c r="J783" s="304"/>
      <c r="K783" s="304"/>
      <c r="L783" s="304"/>
      <c r="M783" s="304"/>
      <c r="N783" s="304"/>
      <c r="O783" s="304"/>
      <c r="P783" s="304"/>
      <c r="Q783" s="304"/>
      <c r="R783" s="305"/>
    </row>
    <row r="784" spans="1:18" x14ac:dyDescent="0.2">
      <c r="A784" s="552"/>
      <c r="B784" s="553"/>
      <c r="C784" s="539"/>
      <c r="D784" s="191" t="s">
        <v>512</v>
      </c>
      <c r="E784" s="308" t="s">
        <v>162</v>
      </c>
      <c r="F784" s="274"/>
      <c r="G784" s="274"/>
      <c r="H784" s="274"/>
      <c r="I784" s="274"/>
      <c r="J784" s="274"/>
      <c r="K784" s="274"/>
      <c r="L784" s="274"/>
      <c r="M784" s="274"/>
      <c r="N784" s="274"/>
      <c r="O784" s="274"/>
      <c r="P784" s="274"/>
      <c r="Q784" s="274"/>
      <c r="R784" s="229"/>
    </row>
    <row r="785" spans="1:18" x14ac:dyDescent="0.2">
      <c r="A785" s="531"/>
      <c r="B785" s="533" t="str">
        <f>IF(A785&lt;&gt;"",IFERROR(VLOOKUP(A785,L!$J$11:$K$260,2,FALSE),"Eingabeart wurde geändert"),"")</f>
        <v/>
      </c>
      <c r="C785" s="535" t="s">
        <v>925</v>
      </c>
      <c r="D785" s="189" t="s">
        <v>282</v>
      </c>
      <c r="E785" s="306" t="s">
        <v>162</v>
      </c>
      <c r="F785" s="271"/>
      <c r="G785" s="271"/>
      <c r="H785" s="271"/>
      <c r="I785" s="271"/>
      <c r="J785" s="271"/>
      <c r="K785" s="271"/>
      <c r="L785" s="271"/>
      <c r="M785" s="271"/>
      <c r="N785" s="271"/>
      <c r="O785" s="271"/>
      <c r="P785" s="271"/>
      <c r="Q785" s="271"/>
      <c r="R785" s="228" t="str">
        <f t="shared" ref="R785:R796" si="26">IF(SUM(F785:Q785)&gt;0,SUM(F785:Q785),"")</f>
        <v/>
      </c>
    </row>
    <row r="786" spans="1:18" x14ac:dyDescent="0.2">
      <c r="A786" s="532"/>
      <c r="B786" s="534"/>
      <c r="C786" s="536"/>
      <c r="D786" s="393" t="s">
        <v>512</v>
      </c>
      <c r="E786" s="307" t="s">
        <v>162</v>
      </c>
      <c r="F786" s="272"/>
      <c r="G786" s="272"/>
      <c r="H786" s="272"/>
      <c r="I786" s="272"/>
      <c r="J786" s="272"/>
      <c r="K786" s="272"/>
      <c r="L786" s="272"/>
      <c r="M786" s="272"/>
      <c r="N786" s="272"/>
      <c r="O786" s="272"/>
      <c r="P786" s="272"/>
      <c r="Q786" s="272"/>
      <c r="R786" s="270" t="str">
        <f t="shared" si="26"/>
        <v/>
      </c>
    </row>
    <row r="787" spans="1:18" x14ac:dyDescent="0.2">
      <c r="A787" s="532"/>
      <c r="B787" s="534"/>
      <c r="C787" s="537" t="s">
        <v>786</v>
      </c>
      <c r="D787" s="393" t="s">
        <v>282</v>
      </c>
      <c r="E787" s="307" t="s">
        <v>162</v>
      </c>
      <c r="F787" s="272"/>
      <c r="G787" s="272"/>
      <c r="H787" s="272"/>
      <c r="I787" s="272"/>
      <c r="J787" s="272"/>
      <c r="K787" s="272"/>
      <c r="L787" s="272"/>
      <c r="M787" s="272"/>
      <c r="N787" s="272"/>
      <c r="O787" s="272"/>
      <c r="P787" s="272"/>
      <c r="Q787" s="272"/>
      <c r="R787" s="270" t="str">
        <f t="shared" si="26"/>
        <v/>
      </c>
    </row>
    <row r="788" spans="1:18" x14ac:dyDescent="0.2">
      <c r="A788" s="532"/>
      <c r="B788" s="534"/>
      <c r="C788" s="536"/>
      <c r="D788" s="393" t="s">
        <v>512</v>
      </c>
      <c r="E788" s="307" t="s">
        <v>162</v>
      </c>
      <c r="F788" s="272"/>
      <c r="G788" s="272"/>
      <c r="H788" s="272"/>
      <c r="I788" s="272"/>
      <c r="J788" s="272"/>
      <c r="K788" s="272"/>
      <c r="L788" s="272"/>
      <c r="M788" s="272"/>
      <c r="N788" s="272"/>
      <c r="O788" s="272"/>
      <c r="P788" s="272"/>
      <c r="Q788" s="272"/>
      <c r="R788" s="270" t="str">
        <f t="shared" si="26"/>
        <v/>
      </c>
    </row>
    <row r="789" spans="1:18" x14ac:dyDescent="0.2">
      <c r="A789" s="532"/>
      <c r="B789" s="534"/>
      <c r="C789" s="537" t="s">
        <v>787</v>
      </c>
      <c r="D789" s="393" t="s">
        <v>282</v>
      </c>
      <c r="E789" s="307" t="s">
        <v>162</v>
      </c>
      <c r="F789" s="272"/>
      <c r="G789" s="272"/>
      <c r="H789" s="272"/>
      <c r="I789" s="272"/>
      <c r="J789" s="272"/>
      <c r="K789" s="272"/>
      <c r="L789" s="272"/>
      <c r="M789" s="272"/>
      <c r="N789" s="272"/>
      <c r="O789" s="272"/>
      <c r="P789" s="272"/>
      <c r="Q789" s="272"/>
      <c r="R789" s="270" t="str">
        <f t="shared" si="26"/>
        <v/>
      </c>
    </row>
    <row r="790" spans="1:18" x14ac:dyDescent="0.2">
      <c r="A790" s="532"/>
      <c r="B790" s="534"/>
      <c r="C790" s="536"/>
      <c r="D790" s="393" t="s">
        <v>512</v>
      </c>
      <c r="E790" s="307" t="s">
        <v>162</v>
      </c>
      <c r="F790" s="272"/>
      <c r="G790" s="272"/>
      <c r="H790" s="272"/>
      <c r="I790" s="272"/>
      <c r="J790" s="272"/>
      <c r="K790" s="272"/>
      <c r="L790" s="272"/>
      <c r="M790" s="272"/>
      <c r="N790" s="272"/>
      <c r="O790" s="272"/>
      <c r="P790" s="272"/>
      <c r="Q790" s="272"/>
      <c r="R790" s="270" t="str">
        <f t="shared" si="26"/>
        <v/>
      </c>
    </row>
    <row r="791" spans="1:18" x14ac:dyDescent="0.2">
      <c r="A791" s="532"/>
      <c r="B791" s="534"/>
      <c r="C791" s="537" t="s">
        <v>788</v>
      </c>
      <c r="D791" s="393" t="s">
        <v>282</v>
      </c>
      <c r="E791" s="307" t="s">
        <v>162</v>
      </c>
      <c r="F791" s="272"/>
      <c r="G791" s="272"/>
      <c r="H791" s="272"/>
      <c r="I791" s="272"/>
      <c r="J791" s="272"/>
      <c r="K791" s="272"/>
      <c r="L791" s="272"/>
      <c r="M791" s="272"/>
      <c r="N791" s="272"/>
      <c r="O791" s="272"/>
      <c r="P791" s="272"/>
      <c r="Q791" s="272"/>
      <c r="R791" s="270" t="str">
        <f t="shared" si="26"/>
        <v/>
      </c>
    </row>
    <row r="792" spans="1:18" x14ac:dyDescent="0.2">
      <c r="A792" s="532"/>
      <c r="B792" s="534"/>
      <c r="C792" s="536"/>
      <c r="D792" s="393" t="s">
        <v>512</v>
      </c>
      <c r="E792" s="307" t="s">
        <v>162</v>
      </c>
      <c r="F792" s="272"/>
      <c r="G792" s="272"/>
      <c r="H792" s="272"/>
      <c r="I792" s="272"/>
      <c r="J792" s="272"/>
      <c r="K792" s="272"/>
      <c r="L792" s="272"/>
      <c r="M792" s="272"/>
      <c r="N792" s="272"/>
      <c r="O792" s="272"/>
      <c r="P792" s="272"/>
      <c r="Q792" s="272"/>
      <c r="R792" s="270" t="str">
        <f t="shared" si="26"/>
        <v/>
      </c>
    </row>
    <row r="793" spans="1:18" x14ac:dyDescent="0.2">
      <c r="A793" s="532"/>
      <c r="B793" s="534"/>
      <c r="C793" s="537" t="s">
        <v>789</v>
      </c>
      <c r="D793" s="393" t="s">
        <v>282</v>
      </c>
      <c r="E793" s="307" t="s">
        <v>162</v>
      </c>
      <c r="F793" s="272"/>
      <c r="G793" s="273"/>
      <c r="H793" s="273"/>
      <c r="I793" s="273"/>
      <c r="J793" s="273"/>
      <c r="K793" s="273"/>
      <c r="L793" s="273"/>
      <c r="M793" s="273"/>
      <c r="N793" s="273"/>
      <c r="O793" s="273"/>
      <c r="P793" s="273"/>
      <c r="Q793" s="273"/>
      <c r="R793" s="268"/>
    </row>
    <row r="794" spans="1:18" x14ac:dyDescent="0.2">
      <c r="A794" s="532"/>
      <c r="B794" s="534"/>
      <c r="C794" s="536"/>
      <c r="D794" s="393" t="s">
        <v>512</v>
      </c>
      <c r="E794" s="307" t="s">
        <v>162</v>
      </c>
      <c r="F794" s="272"/>
      <c r="G794" s="304"/>
      <c r="H794" s="304"/>
      <c r="I794" s="304"/>
      <c r="J794" s="304"/>
      <c r="K794" s="304"/>
      <c r="L794" s="304"/>
      <c r="M794" s="304"/>
      <c r="N794" s="304"/>
      <c r="O794" s="304"/>
      <c r="P794" s="304"/>
      <c r="Q794" s="304"/>
      <c r="R794" s="305"/>
    </row>
    <row r="795" spans="1:18" x14ac:dyDescent="0.2">
      <c r="A795" s="532"/>
      <c r="B795" s="534"/>
      <c r="C795" s="538" t="s">
        <v>934</v>
      </c>
      <c r="D795" s="394" t="s">
        <v>282</v>
      </c>
      <c r="E795" s="298" t="s">
        <v>162</v>
      </c>
      <c r="F795" s="303"/>
      <c r="G795" s="304"/>
      <c r="H795" s="304"/>
      <c r="I795" s="304"/>
      <c r="J795" s="304"/>
      <c r="K795" s="304"/>
      <c r="L795" s="304"/>
      <c r="M795" s="304"/>
      <c r="N795" s="304"/>
      <c r="O795" s="304"/>
      <c r="P795" s="304"/>
      <c r="Q795" s="304"/>
      <c r="R795" s="305"/>
    </row>
    <row r="796" spans="1:18" x14ac:dyDescent="0.2">
      <c r="A796" s="552"/>
      <c r="B796" s="553"/>
      <c r="C796" s="539"/>
      <c r="D796" s="191" t="s">
        <v>512</v>
      </c>
      <c r="E796" s="308" t="s">
        <v>162</v>
      </c>
      <c r="F796" s="274"/>
      <c r="G796" s="274"/>
      <c r="H796" s="274"/>
      <c r="I796" s="274"/>
      <c r="J796" s="274"/>
      <c r="K796" s="274"/>
      <c r="L796" s="274"/>
      <c r="M796" s="274"/>
      <c r="N796" s="274"/>
      <c r="O796" s="274"/>
      <c r="P796" s="274"/>
      <c r="Q796" s="274"/>
      <c r="R796" s="229"/>
    </row>
    <row r="797" spans="1:18" x14ac:dyDescent="0.2">
      <c r="A797" s="531"/>
      <c r="B797" s="533" t="str">
        <f>IF(A797&lt;&gt;"",IFERROR(VLOOKUP(A797,L!$J$11:$K$260,2,FALSE),"Eingabeart wurde geändert"),"")</f>
        <v/>
      </c>
      <c r="C797" s="535" t="s">
        <v>925</v>
      </c>
      <c r="D797" s="189" t="s">
        <v>282</v>
      </c>
      <c r="E797" s="306" t="s">
        <v>162</v>
      </c>
      <c r="F797" s="271"/>
      <c r="G797" s="271"/>
      <c r="H797" s="271"/>
      <c r="I797" s="271"/>
      <c r="J797" s="271"/>
      <c r="K797" s="271"/>
      <c r="L797" s="271"/>
      <c r="M797" s="271"/>
      <c r="N797" s="271"/>
      <c r="O797" s="271"/>
      <c r="P797" s="271"/>
      <c r="Q797" s="271"/>
      <c r="R797" s="228" t="str">
        <f t="shared" ref="R797:R808" si="27">IF(SUM(F797:Q797)&gt;0,SUM(F797:Q797),"")</f>
        <v/>
      </c>
    </row>
    <row r="798" spans="1:18" x14ac:dyDescent="0.2">
      <c r="A798" s="532"/>
      <c r="B798" s="534"/>
      <c r="C798" s="536"/>
      <c r="D798" s="393" t="s">
        <v>512</v>
      </c>
      <c r="E798" s="307" t="s">
        <v>162</v>
      </c>
      <c r="F798" s="272"/>
      <c r="G798" s="272"/>
      <c r="H798" s="272"/>
      <c r="I798" s="272"/>
      <c r="J798" s="272"/>
      <c r="K798" s="272"/>
      <c r="L798" s="272"/>
      <c r="M798" s="272"/>
      <c r="N798" s="272"/>
      <c r="O798" s="272"/>
      <c r="P798" s="272"/>
      <c r="Q798" s="272"/>
      <c r="R798" s="270" t="str">
        <f t="shared" si="27"/>
        <v/>
      </c>
    </row>
    <row r="799" spans="1:18" x14ac:dyDescent="0.2">
      <c r="A799" s="532"/>
      <c r="B799" s="534"/>
      <c r="C799" s="537" t="s">
        <v>786</v>
      </c>
      <c r="D799" s="393" t="s">
        <v>282</v>
      </c>
      <c r="E799" s="307" t="s">
        <v>162</v>
      </c>
      <c r="F799" s="272"/>
      <c r="G799" s="272"/>
      <c r="H799" s="272"/>
      <c r="I799" s="272"/>
      <c r="J799" s="272"/>
      <c r="K799" s="272"/>
      <c r="L799" s="272"/>
      <c r="M799" s="272"/>
      <c r="N799" s="272"/>
      <c r="O799" s="272"/>
      <c r="P799" s="272"/>
      <c r="Q799" s="272"/>
      <c r="R799" s="270" t="str">
        <f t="shared" si="27"/>
        <v/>
      </c>
    </row>
    <row r="800" spans="1:18" x14ac:dyDescent="0.2">
      <c r="A800" s="532"/>
      <c r="B800" s="534"/>
      <c r="C800" s="536"/>
      <c r="D800" s="393" t="s">
        <v>512</v>
      </c>
      <c r="E800" s="307" t="s">
        <v>162</v>
      </c>
      <c r="F800" s="272"/>
      <c r="G800" s="272"/>
      <c r="H800" s="272"/>
      <c r="I800" s="272"/>
      <c r="J800" s="272"/>
      <c r="K800" s="272"/>
      <c r="L800" s="272"/>
      <c r="M800" s="272"/>
      <c r="N800" s="272"/>
      <c r="O800" s="272"/>
      <c r="P800" s="272"/>
      <c r="Q800" s="272"/>
      <c r="R800" s="270" t="str">
        <f t="shared" si="27"/>
        <v/>
      </c>
    </row>
    <row r="801" spans="1:18" x14ac:dyDescent="0.2">
      <c r="A801" s="532"/>
      <c r="B801" s="534"/>
      <c r="C801" s="537" t="s">
        <v>787</v>
      </c>
      <c r="D801" s="393" t="s">
        <v>282</v>
      </c>
      <c r="E801" s="307" t="s">
        <v>162</v>
      </c>
      <c r="F801" s="272"/>
      <c r="G801" s="272"/>
      <c r="H801" s="272"/>
      <c r="I801" s="272"/>
      <c r="J801" s="272"/>
      <c r="K801" s="272"/>
      <c r="L801" s="272"/>
      <c r="M801" s="272"/>
      <c r="N801" s="272"/>
      <c r="O801" s="272"/>
      <c r="P801" s="272"/>
      <c r="Q801" s="272"/>
      <c r="R801" s="270" t="str">
        <f t="shared" si="27"/>
        <v/>
      </c>
    </row>
    <row r="802" spans="1:18" x14ac:dyDescent="0.2">
      <c r="A802" s="532"/>
      <c r="B802" s="534"/>
      <c r="C802" s="536"/>
      <c r="D802" s="393" t="s">
        <v>512</v>
      </c>
      <c r="E802" s="307" t="s">
        <v>162</v>
      </c>
      <c r="F802" s="272"/>
      <c r="G802" s="272"/>
      <c r="H802" s="272"/>
      <c r="I802" s="272"/>
      <c r="J802" s="272"/>
      <c r="K802" s="272"/>
      <c r="L802" s="272"/>
      <c r="M802" s="272"/>
      <c r="N802" s="272"/>
      <c r="O802" s="272"/>
      <c r="P802" s="272"/>
      <c r="Q802" s="272"/>
      <c r="R802" s="270" t="str">
        <f t="shared" si="27"/>
        <v/>
      </c>
    </row>
    <row r="803" spans="1:18" x14ac:dyDescent="0.2">
      <c r="A803" s="532"/>
      <c r="B803" s="534"/>
      <c r="C803" s="537" t="s">
        <v>788</v>
      </c>
      <c r="D803" s="393" t="s">
        <v>282</v>
      </c>
      <c r="E803" s="307" t="s">
        <v>162</v>
      </c>
      <c r="F803" s="272"/>
      <c r="G803" s="272"/>
      <c r="H803" s="272"/>
      <c r="I803" s="272"/>
      <c r="J803" s="272"/>
      <c r="K803" s="272"/>
      <c r="L803" s="272"/>
      <c r="M803" s="272"/>
      <c r="N803" s="272"/>
      <c r="O803" s="272"/>
      <c r="P803" s="272"/>
      <c r="Q803" s="272"/>
      <c r="R803" s="270" t="str">
        <f t="shared" si="27"/>
        <v/>
      </c>
    </row>
    <row r="804" spans="1:18" x14ac:dyDescent="0.2">
      <c r="A804" s="532"/>
      <c r="B804" s="534"/>
      <c r="C804" s="536"/>
      <c r="D804" s="393" t="s">
        <v>512</v>
      </c>
      <c r="E804" s="307" t="s">
        <v>162</v>
      </c>
      <c r="F804" s="272"/>
      <c r="G804" s="272"/>
      <c r="H804" s="272"/>
      <c r="I804" s="272"/>
      <c r="J804" s="272"/>
      <c r="K804" s="272"/>
      <c r="L804" s="272"/>
      <c r="M804" s="272"/>
      <c r="N804" s="272"/>
      <c r="O804" s="272"/>
      <c r="P804" s="272"/>
      <c r="Q804" s="272"/>
      <c r="R804" s="270" t="str">
        <f t="shared" si="27"/>
        <v/>
      </c>
    </row>
    <row r="805" spans="1:18" x14ac:dyDescent="0.2">
      <c r="A805" s="532"/>
      <c r="B805" s="534"/>
      <c r="C805" s="537" t="s">
        <v>789</v>
      </c>
      <c r="D805" s="393" t="s">
        <v>282</v>
      </c>
      <c r="E805" s="307" t="s">
        <v>162</v>
      </c>
      <c r="F805" s="272"/>
      <c r="G805" s="273"/>
      <c r="H805" s="273"/>
      <c r="I805" s="273"/>
      <c r="J805" s="273"/>
      <c r="K805" s="273"/>
      <c r="L805" s="273"/>
      <c r="M805" s="273"/>
      <c r="N805" s="273"/>
      <c r="O805" s="273"/>
      <c r="P805" s="273"/>
      <c r="Q805" s="273"/>
      <c r="R805" s="268"/>
    </row>
    <row r="806" spans="1:18" x14ac:dyDescent="0.2">
      <c r="A806" s="532"/>
      <c r="B806" s="534"/>
      <c r="C806" s="536"/>
      <c r="D806" s="393" t="s">
        <v>512</v>
      </c>
      <c r="E806" s="307" t="s">
        <v>162</v>
      </c>
      <c r="F806" s="272"/>
      <c r="G806" s="304"/>
      <c r="H806" s="304"/>
      <c r="I806" s="304"/>
      <c r="J806" s="304"/>
      <c r="K806" s="304"/>
      <c r="L806" s="304"/>
      <c r="M806" s="304"/>
      <c r="N806" s="304"/>
      <c r="O806" s="304"/>
      <c r="P806" s="304"/>
      <c r="Q806" s="304"/>
      <c r="R806" s="305"/>
    </row>
    <row r="807" spans="1:18" x14ac:dyDescent="0.2">
      <c r="A807" s="532"/>
      <c r="B807" s="534"/>
      <c r="C807" s="538" t="s">
        <v>934</v>
      </c>
      <c r="D807" s="394" t="s">
        <v>282</v>
      </c>
      <c r="E807" s="298" t="s">
        <v>162</v>
      </c>
      <c r="F807" s="303"/>
      <c r="G807" s="304"/>
      <c r="H807" s="304"/>
      <c r="I807" s="304"/>
      <c r="J807" s="304"/>
      <c r="K807" s="304"/>
      <c r="L807" s="304"/>
      <c r="M807" s="304"/>
      <c r="N807" s="304"/>
      <c r="O807" s="304"/>
      <c r="P807" s="304"/>
      <c r="Q807" s="304"/>
      <c r="R807" s="305"/>
    </row>
    <row r="808" spans="1:18" x14ac:dyDescent="0.2">
      <c r="A808" s="552"/>
      <c r="B808" s="553"/>
      <c r="C808" s="539"/>
      <c r="D808" s="191" t="s">
        <v>512</v>
      </c>
      <c r="E808" s="308" t="s">
        <v>162</v>
      </c>
      <c r="F808" s="274"/>
      <c r="G808" s="274"/>
      <c r="H808" s="274"/>
      <c r="I808" s="274"/>
      <c r="J808" s="274"/>
      <c r="K808" s="274"/>
      <c r="L808" s="274"/>
      <c r="M808" s="274"/>
      <c r="N808" s="274"/>
      <c r="O808" s="274"/>
      <c r="P808" s="274"/>
      <c r="Q808" s="274"/>
      <c r="R808" s="229"/>
    </row>
    <row r="809" spans="1:18" x14ac:dyDescent="0.2">
      <c r="A809" s="531"/>
      <c r="B809" s="533" t="str">
        <f>IF(A809&lt;&gt;"",IFERROR(VLOOKUP(A809,L!$J$11:$K$260,2,FALSE),"Eingabeart wurde geändert"),"")</f>
        <v/>
      </c>
      <c r="C809" s="535" t="s">
        <v>925</v>
      </c>
      <c r="D809" s="189" t="s">
        <v>282</v>
      </c>
      <c r="E809" s="306" t="s">
        <v>162</v>
      </c>
      <c r="F809" s="271"/>
      <c r="G809" s="271"/>
      <c r="H809" s="271"/>
      <c r="I809" s="271"/>
      <c r="J809" s="271"/>
      <c r="K809" s="271"/>
      <c r="L809" s="271"/>
      <c r="M809" s="271"/>
      <c r="N809" s="271"/>
      <c r="O809" s="271"/>
      <c r="P809" s="271"/>
      <c r="Q809" s="271"/>
      <c r="R809" s="228" t="str">
        <f t="shared" ref="R809:R820" si="28">IF(SUM(F809:Q809)&gt;0,SUM(F809:Q809),"")</f>
        <v/>
      </c>
    </row>
    <row r="810" spans="1:18" x14ac:dyDescent="0.2">
      <c r="A810" s="532"/>
      <c r="B810" s="534"/>
      <c r="C810" s="536"/>
      <c r="D810" s="393" t="s">
        <v>512</v>
      </c>
      <c r="E810" s="307" t="s">
        <v>162</v>
      </c>
      <c r="F810" s="272"/>
      <c r="G810" s="272"/>
      <c r="H810" s="272"/>
      <c r="I810" s="272"/>
      <c r="J810" s="272"/>
      <c r="K810" s="272"/>
      <c r="L810" s="272"/>
      <c r="M810" s="272"/>
      <c r="N810" s="272"/>
      <c r="O810" s="272"/>
      <c r="P810" s="272"/>
      <c r="Q810" s="272"/>
      <c r="R810" s="270" t="str">
        <f t="shared" si="28"/>
        <v/>
      </c>
    </row>
    <row r="811" spans="1:18" x14ac:dyDescent="0.2">
      <c r="A811" s="532"/>
      <c r="B811" s="534"/>
      <c r="C811" s="537" t="s">
        <v>786</v>
      </c>
      <c r="D811" s="393" t="s">
        <v>282</v>
      </c>
      <c r="E811" s="307" t="s">
        <v>162</v>
      </c>
      <c r="F811" s="272"/>
      <c r="G811" s="272"/>
      <c r="H811" s="272"/>
      <c r="I811" s="272"/>
      <c r="J811" s="272"/>
      <c r="K811" s="272"/>
      <c r="L811" s="272"/>
      <c r="M811" s="272"/>
      <c r="N811" s="272"/>
      <c r="O811" s="272"/>
      <c r="P811" s="272"/>
      <c r="Q811" s="272"/>
      <c r="R811" s="270" t="str">
        <f t="shared" si="28"/>
        <v/>
      </c>
    </row>
    <row r="812" spans="1:18" x14ac:dyDescent="0.2">
      <c r="A812" s="532"/>
      <c r="B812" s="534"/>
      <c r="C812" s="536"/>
      <c r="D812" s="393" t="s">
        <v>512</v>
      </c>
      <c r="E812" s="307" t="s">
        <v>162</v>
      </c>
      <c r="F812" s="272"/>
      <c r="G812" s="272"/>
      <c r="H812" s="272"/>
      <c r="I812" s="272"/>
      <c r="J812" s="272"/>
      <c r="K812" s="272"/>
      <c r="L812" s="272"/>
      <c r="M812" s="272"/>
      <c r="N812" s="272"/>
      <c r="O812" s="272"/>
      <c r="P812" s="272"/>
      <c r="Q812" s="272"/>
      <c r="R812" s="270" t="str">
        <f t="shared" si="28"/>
        <v/>
      </c>
    </row>
    <row r="813" spans="1:18" x14ac:dyDescent="0.2">
      <c r="A813" s="532"/>
      <c r="B813" s="534"/>
      <c r="C813" s="537" t="s">
        <v>787</v>
      </c>
      <c r="D813" s="393" t="s">
        <v>282</v>
      </c>
      <c r="E813" s="307" t="s">
        <v>162</v>
      </c>
      <c r="F813" s="272"/>
      <c r="G813" s="272"/>
      <c r="H813" s="272"/>
      <c r="I813" s="272"/>
      <c r="J813" s="272"/>
      <c r="K813" s="272"/>
      <c r="L813" s="272"/>
      <c r="M813" s="272"/>
      <c r="N813" s="272"/>
      <c r="O813" s="272"/>
      <c r="P813" s="272"/>
      <c r="Q813" s="272"/>
      <c r="R813" s="270" t="str">
        <f t="shared" si="28"/>
        <v/>
      </c>
    </row>
    <row r="814" spans="1:18" x14ac:dyDescent="0.2">
      <c r="A814" s="532"/>
      <c r="B814" s="534"/>
      <c r="C814" s="536"/>
      <c r="D814" s="393" t="s">
        <v>512</v>
      </c>
      <c r="E814" s="307" t="s">
        <v>162</v>
      </c>
      <c r="F814" s="272"/>
      <c r="G814" s="272"/>
      <c r="H814" s="272"/>
      <c r="I814" s="272"/>
      <c r="J814" s="272"/>
      <c r="K814" s="272"/>
      <c r="L814" s="272"/>
      <c r="M814" s="272"/>
      <c r="N814" s="272"/>
      <c r="O814" s="272"/>
      <c r="P814" s="272"/>
      <c r="Q814" s="272"/>
      <c r="R814" s="270" t="str">
        <f t="shared" si="28"/>
        <v/>
      </c>
    </row>
    <row r="815" spans="1:18" x14ac:dyDescent="0.2">
      <c r="A815" s="532"/>
      <c r="B815" s="534"/>
      <c r="C815" s="537" t="s">
        <v>788</v>
      </c>
      <c r="D815" s="393" t="s">
        <v>282</v>
      </c>
      <c r="E815" s="307" t="s">
        <v>162</v>
      </c>
      <c r="F815" s="272"/>
      <c r="G815" s="272"/>
      <c r="H815" s="272"/>
      <c r="I815" s="272"/>
      <c r="J815" s="272"/>
      <c r="K815" s="272"/>
      <c r="L815" s="272"/>
      <c r="M815" s="272"/>
      <c r="N815" s="272"/>
      <c r="O815" s="272"/>
      <c r="P815" s="272"/>
      <c r="Q815" s="272"/>
      <c r="R815" s="270" t="str">
        <f t="shared" si="28"/>
        <v/>
      </c>
    </row>
    <row r="816" spans="1:18" x14ac:dyDescent="0.2">
      <c r="A816" s="532"/>
      <c r="B816" s="534"/>
      <c r="C816" s="536"/>
      <c r="D816" s="393" t="s">
        <v>512</v>
      </c>
      <c r="E816" s="307" t="s">
        <v>162</v>
      </c>
      <c r="F816" s="272"/>
      <c r="G816" s="272"/>
      <c r="H816" s="272"/>
      <c r="I816" s="272"/>
      <c r="J816" s="272"/>
      <c r="K816" s="272"/>
      <c r="L816" s="272"/>
      <c r="M816" s="272"/>
      <c r="N816" s="272"/>
      <c r="O816" s="272"/>
      <c r="P816" s="272"/>
      <c r="Q816" s="272"/>
      <c r="R816" s="270" t="str">
        <f t="shared" si="28"/>
        <v/>
      </c>
    </row>
    <row r="817" spans="1:18" x14ac:dyDescent="0.2">
      <c r="A817" s="532"/>
      <c r="B817" s="534"/>
      <c r="C817" s="537" t="s">
        <v>789</v>
      </c>
      <c r="D817" s="393" t="s">
        <v>282</v>
      </c>
      <c r="E817" s="307" t="s">
        <v>162</v>
      </c>
      <c r="F817" s="272"/>
      <c r="G817" s="273"/>
      <c r="H817" s="273"/>
      <c r="I817" s="273"/>
      <c r="J817" s="273"/>
      <c r="K817" s="273"/>
      <c r="L817" s="273"/>
      <c r="M817" s="273"/>
      <c r="N817" s="273"/>
      <c r="O817" s="273"/>
      <c r="P817" s="273"/>
      <c r="Q817" s="273"/>
      <c r="R817" s="268"/>
    </row>
    <row r="818" spans="1:18" x14ac:dyDescent="0.2">
      <c r="A818" s="532"/>
      <c r="B818" s="534"/>
      <c r="C818" s="536"/>
      <c r="D818" s="393" t="s">
        <v>512</v>
      </c>
      <c r="E818" s="307" t="s">
        <v>162</v>
      </c>
      <c r="F818" s="272"/>
      <c r="G818" s="304"/>
      <c r="H818" s="304"/>
      <c r="I818" s="304"/>
      <c r="J818" s="304"/>
      <c r="K818" s="304"/>
      <c r="L818" s="304"/>
      <c r="M818" s="304"/>
      <c r="N818" s="304"/>
      <c r="O818" s="304"/>
      <c r="P818" s="304"/>
      <c r="Q818" s="304"/>
      <c r="R818" s="305"/>
    </row>
    <row r="819" spans="1:18" x14ac:dyDescent="0.2">
      <c r="A819" s="532"/>
      <c r="B819" s="534"/>
      <c r="C819" s="538" t="s">
        <v>934</v>
      </c>
      <c r="D819" s="394" t="s">
        <v>282</v>
      </c>
      <c r="E819" s="298" t="s">
        <v>162</v>
      </c>
      <c r="F819" s="303"/>
      <c r="G819" s="304"/>
      <c r="H819" s="304"/>
      <c r="I819" s="304"/>
      <c r="J819" s="304"/>
      <c r="K819" s="304"/>
      <c r="L819" s="304"/>
      <c r="M819" s="304"/>
      <c r="N819" s="304"/>
      <c r="O819" s="304"/>
      <c r="P819" s="304"/>
      <c r="Q819" s="304"/>
      <c r="R819" s="305"/>
    </row>
    <row r="820" spans="1:18" x14ac:dyDescent="0.2">
      <c r="A820" s="552"/>
      <c r="B820" s="553"/>
      <c r="C820" s="539"/>
      <c r="D820" s="191" t="s">
        <v>512</v>
      </c>
      <c r="E820" s="308" t="s">
        <v>162</v>
      </c>
      <c r="F820" s="274"/>
      <c r="G820" s="274"/>
      <c r="H820" s="274"/>
      <c r="I820" s="274"/>
      <c r="J820" s="274"/>
      <c r="K820" s="274"/>
      <c r="L820" s="274"/>
      <c r="M820" s="274"/>
      <c r="N820" s="274"/>
      <c r="O820" s="274"/>
      <c r="P820" s="274"/>
      <c r="Q820" s="274"/>
      <c r="R820" s="229"/>
    </row>
    <row r="821" spans="1:18" x14ac:dyDescent="0.2">
      <c r="A821" s="531"/>
      <c r="B821" s="533" t="str">
        <f>IF(A821&lt;&gt;"",IFERROR(VLOOKUP(A821,L!$J$11:$K$260,2,FALSE),"Eingabeart wurde geändert"),"")</f>
        <v/>
      </c>
      <c r="C821" s="535" t="s">
        <v>925</v>
      </c>
      <c r="D821" s="189" t="s">
        <v>282</v>
      </c>
      <c r="E821" s="306" t="s">
        <v>162</v>
      </c>
      <c r="F821" s="271"/>
      <c r="G821" s="271"/>
      <c r="H821" s="271"/>
      <c r="I821" s="271"/>
      <c r="J821" s="271"/>
      <c r="K821" s="271"/>
      <c r="L821" s="271"/>
      <c r="M821" s="271"/>
      <c r="N821" s="271"/>
      <c r="O821" s="271"/>
      <c r="P821" s="271"/>
      <c r="Q821" s="271"/>
      <c r="R821" s="228" t="str">
        <f t="shared" ref="R821:R832" si="29">IF(SUM(F821:Q821)&gt;0,SUM(F821:Q821),"")</f>
        <v/>
      </c>
    </row>
    <row r="822" spans="1:18" x14ac:dyDescent="0.2">
      <c r="A822" s="532"/>
      <c r="B822" s="534"/>
      <c r="C822" s="536"/>
      <c r="D822" s="393" t="s">
        <v>512</v>
      </c>
      <c r="E822" s="307" t="s">
        <v>162</v>
      </c>
      <c r="F822" s="272"/>
      <c r="G822" s="272"/>
      <c r="H822" s="272"/>
      <c r="I822" s="272"/>
      <c r="J822" s="272"/>
      <c r="K822" s="272"/>
      <c r="L822" s="272"/>
      <c r="M822" s="272"/>
      <c r="N822" s="272"/>
      <c r="O822" s="272"/>
      <c r="P822" s="272"/>
      <c r="Q822" s="272"/>
      <c r="R822" s="270" t="str">
        <f t="shared" si="29"/>
        <v/>
      </c>
    </row>
    <row r="823" spans="1:18" x14ac:dyDescent="0.2">
      <c r="A823" s="532"/>
      <c r="B823" s="534"/>
      <c r="C823" s="537" t="s">
        <v>786</v>
      </c>
      <c r="D823" s="393" t="s">
        <v>282</v>
      </c>
      <c r="E823" s="307" t="s">
        <v>162</v>
      </c>
      <c r="F823" s="272"/>
      <c r="G823" s="272"/>
      <c r="H823" s="272"/>
      <c r="I823" s="272"/>
      <c r="J823" s="272"/>
      <c r="K823" s="272"/>
      <c r="L823" s="272"/>
      <c r="M823" s="272"/>
      <c r="N823" s="272"/>
      <c r="O823" s="272"/>
      <c r="P823" s="272"/>
      <c r="Q823" s="272"/>
      <c r="R823" s="270" t="str">
        <f t="shared" si="29"/>
        <v/>
      </c>
    </row>
    <row r="824" spans="1:18" x14ac:dyDescent="0.2">
      <c r="A824" s="532"/>
      <c r="B824" s="534"/>
      <c r="C824" s="536"/>
      <c r="D824" s="393" t="s">
        <v>512</v>
      </c>
      <c r="E824" s="307" t="s">
        <v>162</v>
      </c>
      <c r="F824" s="272"/>
      <c r="G824" s="272"/>
      <c r="H824" s="272"/>
      <c r="I824" s="272"/>
      <c r="J824" s="272"/>
      <c r="K824" s="272"/>
      <c r="L824" s="272"/>
      <c r="M824" s="272"/>
      <c r="N824" s="272"/>
      <c r="O824" s="272"/>
      <c r="P824" s="272"/>
      <c r="Q824" s="272"/>
      <c r="R824" s="270" t="str">
        <f t="shared" si="29"/>
        <v/>
      </c>
    </row>
    <row r="825" spans="1:18" x14ac:dyDescent="0.2">
      <c r="A825" s="532"/>
      <c r="B825" s="534"/>
      <c r="C825" s="537" t="s">
        <v>787</v>
      </c>
      <c r="D825" s="393" t="s">
        <v>282</v>
      </c>
      <c r="E825" s="307" t="s">
        <v>162</v>
      </c>
      <c r="F825" s="272"/>
      <c r="G825" s="272"/>
      <c r="H825" s="272"/>
      <c r="I825" s="272"/>
      <c r="J825" s="272"/>
      <c r="K825" s="272"/>
      <c r="L825" s="272"/>
      <c r="M825" s="272"/>
      <c r="N825" s="272"/>
      <c r="O825" s="272"/>
      <c r="P825" s="272"/>
      <c r="Q825" s="272"/>
      <c r="R825" s="270" t="str">
        <f t="shared" si="29"/>
        <v/>
      </c>
    </row>
    <row r="826" spans="1:18" x14ac:dyDescent="0.2">
      <c r="A826" s="532"/>
      <c r="B826" s="534"/>
      <c r="C826" s="536"/>
      <c r="D826" s="393" t="s">
        <v>512</v>
      </c>
      <c r="E826" s="307" t="s">
        <v>162</v>
      </c>
      <c r="F826" s="272"/>
      <c r="G826" s="272"/>
      <c r="H826" s="272"/>
      <c r="I826" s="272"/>
      <c r="J826" s="272"/>
      <c r="K826" s="272"/>
      <c r="L826" s="272"/>
      <c r="M826" s="272"/>
      <c r="N826" s="272"/>
      <c r="O826" s="272"/>
      <c r="P826" s="272"/>
      <c r="Q826" s="272"/>
      <c r="R826" s="270" t="str">
        <f t="shared" si="29"/>
        <v/>
      </c>
    </row>
    <row r="827" spans="1:18" x14ac:dyDescent="0.2">
      <c r="A827" s="532"/>
      <c r="B827" s="534"/>
      <c r="C827" s="537" t="s">
        <v>788</v>
      </c>
      <c r="D827" s="393" t="s">
        <v>282</v>
      </c>
      <c r="E827" s="307" t="s">
        <v>162</v>
      </c>
      <c r="F827" s="272"/>
      <c r="G827" s="272"/>
      <c r="H827" s="272"/>
      <c r="I827" s="272"/>
      <c r="J827" s="272"/>
      <c r="K827" s="272"/>
      <c r="L827" s="272"/>
      <c r="M827" s="272"/>
      <c r="N827" s="272"/>
      <c r="O827" s="272"/>
      <c r="P827" s="272"/>
      <c r="Q827" s="272"/>
      <c r="R827" s="270" t="str">
        <f t="shared" si="29"/>
        <v/>
      </c>
    </row>
    <row r="828" spans="1:18" x14ac:dyDescent="0.2">
      <c r="A828" s="532"/>
      <c r="B828" s="534"/>
      <c r="C828" s="536"/>
      <c r="D828" s="393" t="s">
        <v>512</v>
      </c>
      <c r="E828" s="307" t="s">
        <v>162</v>
      </c>
      <c r="F828" s="272"/>
      <c r="G828" s="272"/>
      <c r="H828" s="272"/>
      <c r="I828" s="272"/>
      <c r="J828" s="272"/>
      <c r="K828" s="272"/>
      <c r="L828" s="272"/>
      <c r="M828" s="272"/>
      <c r="N828" s="272"/>
      <c r="O828" s="272"/>
      <c r="P828" s="272"/>
      <c r="Q828" s="272"/>
      <c r="R828" s="270" t="str">
        <f t="shared" si="29"/>
        <v/>
      </c>
    </row>
    <row r="829" spans="1:18" x14ac:dyDescent="0.2">
      <c r="A829" s="532"/>
      <c r="B829" s="534"/>
      <c r="C829" s="537" t="s">
        <v>789</v>
      </c>
      <c r="D829" s="393" t="s">
        <v>282</v>
      </c>
      <c r="E829" s="307" t="s">
        <v>162</v>
      </c>
      <c r="F829" s="272"/>
      <c r="G829" s="273"/>
      <c r="H829" s="273"/>
      <c r="I829" s="273"/>
      <c r="J829" s="273"/>
      <c r="K829" s="273"/>
      <c r="L829" s="273"/>
      <c r="M829" s="273"/>
      <c r="N829" s="273"/>
      <c r="O829" s="273"/>
      <c r="P829" s="273"/>
      <c r="Q829" s="273"/>
      <c r="R829" s="268"/>
    </row>
    <row r="830" spans="1:18" x14ac:dyDescent="0.2">
      <c r="A830" s="532"/>
      <c r="B830" s="534"/>
      <c r="C830" s="536"/>
      <c r="D830" s="393" t="s">
        <v>512</v>
      </c>
      <c r="E830" s="307" t="s">
        <v>162</v>
      </c>
      <c r="F830" s="272"/>
      <c r="G830" s="304"/>
      <c r="H830" s="304"/>
      <c r="I830" s="304"/>
      <c r="J830" s="304"/>
      <c r="K830" s="304"/>
      <c r="L830" s="304"/>
      <c r="M830" s="304"/>
      <c r="N830" s="304"/>
      <c r="O830" s="304"/>
      <c r="P830" s="304"/>
      <c r="Q830" s="304"/>
      <c r="R830" s="305"/>
    </row>
    <row r="831" spans="1:18" x14ac:dyDescent="0.2">
      <c r="A831" s="532"/>
      <c r="B831" s="534"/>
      <c r="C831" s="538" t="s">
        <v>934</v>
      </c>
      <c r="D831" s="394" t="s">
        <v>282</v>
      </c>
      <c r="E831" s="298" t="s">
        <v>162</v>
      </c>
      <c r="F831" s="303"/>
      <c r="G831" s="304"/>
      <c r="H831" s="304"/>
      <c r="I831" s="304"/>
      <c r="J831" s="304"/>
      <c r="K831" s="304"/>
      <c r="L831" s="304"/>
      <c r="M831" s="304"/>
      <c r="N831" s="304"/>
      <c r="O831" s="304"/>
      <c r="P831" s="304"/>
      <c r="Q831" s="304"/>
      <c r="R831" s="305"/>
    </row>
    <row r="832" spans="1:18" x14ac:dyDescent="0.2">
      <c r="A832" s="552"/>
      <c r="B832" s="553"/>
      <c r="C832" s="539"/>
      <c r="D832" s="191" t="s">
        <v>512</v>
      </c>
      <c r="E832" s="308" t="s">
        <v>162</v>
      </c>
      <c r="F832" s="274"/>
      <c r="G832" s="274"/>
      <c r="H832" s="274"/>
      <c r="I832" s="274"/>
      <c r="J832" s="274"/>
      <c r="K832" s="274"/>
      <c r="L832" s="274"/>
      <c r="M832" s="274"/>
      <c r="N832" s="274"/>
      <c r="O832" s="274"/>
      <c r="P832" s="274"/>
      <c r="Q832" s="274"/>
      <c r="R832" s="229"/>
    </row>
    <row r="833" spans="1:18" x14ac:dyDescent="0.2">
      <c r="A833" s="531"/>
      <c r="B833" s="533" t="str">
        <f>IF(A833&lt;&gt;"",IFERROR(VLOOKUP(A833,L!$J$11:$K$260,2,FALSE),"Eingabeart wurde geändert"),"")</f>
        <v/>
      </c>
      <c r="C833" s="535" t="s">
        <v>925</v>
      </c>
      <c r="D833" s="189" t="s">
        <v>282</v>
      </c>
      <c r="E833" s="306" t="s">
        <v>162</v>
      </c>
      <c r="F833" s="271"/>
      <c r="G833" s="271"/>
      <c r="H833" s="271"/>
      <c r="I833" s="271"/>
      <c r="J833" s="271"/>
      <c r="K833" s="271"/>
      <c r="L833" s="271"/>
      <c r="M833" s="271"/>
      <c r="N833" s="271"/>
      <c r="O833" s="271"/>
      <c r="P833" s="271"/>
      <c r="Q833" s="271"/>
      <c r="R833" s="228" t="str">
        <f t="shared" ref="R833:R844" si="30">IF(SUM(F833:Q833)&gt;0,SUM(F833:Q833),"")</f>
        <v/>
      </c>
    </row>
    <row r="834" spans="1:18" x14ac:dyDescent="0.2">
      <c r="A834" s="532"/>
      <c r="B834" s="534"/>
      <c r="C834" s="536"/>
      <c r="D834" s="393" t="s">
        <v>512</v>
      </c>
      <c r="E834" s="307" t="s">
        <v>162</v>
      </c>
      <c r="F834" s="272"/>
      <c r="G834" s="272"/>
      <c r="H834" s="272"/>
      <c r="I834" s="272"/>
      <c r="J834" s="272"/>
      <c r="K834" s="272"/>
      <c r="L834" s="272"/>
      <c r="M834" s="272"/>
      <c r="N834" s="272"/>
      <c r="O834" s="272"/>
      <c r="P834" s="272"/>
      <c r="Q834" s="272"/>
      <c r="R834" s="270" t="str">
        <f t="shared" si="30"/>
        <v/>
      </c>
    </row>
    <row r="835" spans="1:18" x14ac:dyDescent="0.2">
      <c r="A835" s="532"/>
      <c r="B835" s="534"/>
      <c r="C835" s="537" t="s">
        <v>786</v>
      </c>
      <c r="D835" s="393" t="s">
        <v>282</v>
      </c>
      <c r="E835" s="307" t="s">
        <v>162</v>
      </c>
      <c r="F835" s="272"/>
      <c r="G835" s="272"/>
      <c r="H835" s="272"/>
      <c r="I835" s="272"/>
      <c r="J835" s="272"/>
      <c r="K835" s="272"/>
      <c r="L835" s="272"/>
      <c r="M835" s="272"/>
      <c r="N835" s="272"/>
      <c r="O835" s="272"/>
      <c r="P835" s="272"/>
      <c r="Q835" s="272"/>
      <c r="R835" s="270" t="str">
        <f t="shared" si="30"/>
        <v/>
      </c>
    </row>
    <row r="836" spans="1:18" x14ac:dyDescent="0.2">
      <c r="A836" s="532"/>
      <c r="B836" s="534"/>
      <c r="C836" s="536"/>
      <c r="D836" s="393" t="s">
        <v>512</v>
      </c>
      <c r="E836" s="307" t="s">
        <v>162</v>
      </c>
      <c r="F836" s="272"/>
      <c r="G836" s="272"/>
      <c r="H836" s="272"/>
      <c r="I836" s="272"/>
      <c r="J836" s="272"/>
      <c r="K836" s="272"/>
      <c r="L836" s="272"/>
      <c r="M836" s="272"/>
      <c r="N836" s="272"/>
      <c r="O836" s="272"/>
      <c r="P836" s="272"/>
      <c r="Q836" s="272"/>
      <c r="R836" s="270" t="str">
        <f t="shared" si="30"/>
        <v/>
      </c>
    </row>
    <row r="837" spans="1:18" x14ac:dyDescent="0.2">
      <c r="A837" s="532"/>
      <c r="B837" s="534"/>
      <c r="C837" s="537" t="s">
        <v>787</v>
      </c>
      <c r="D837" s="393" t="s">
        <v>282</v>
      </c>
      <c r="E837" s="307" t="s">
        <v>162</v>
      </c>
      <c r="F837" s="272"/>
      <c r="G837" s="272"/>
      <c r="H837" s="272"/>
      <c r="I837" s="272"/>
      <c r="J837" s="272"/>
      <c r="K837" s="272"/>
      <c r="L837" s="272"/>
      <c r="M837" s="272"/>
      <c r="N837" s="272"/>
      <c r="O837" s="272"/>
      <c r="P837" s="272"/>
      <c r="Q837" s="272"/>
      <c r="R837" s="270" t="str">
        <f t="shared" si="30"/>
        <v/>
      </c>
    </row>
    <row r="838" spans="1:18" x14ac:dyDescent="0.2">
      <c r="A838" s="532"/>
      <c r="B838" s="534"/>
      <c r="C838" s="536"/>
      <c r="D838" s="393" t="s">
        <v>512</v>
      </c>
      <c r="E838" s="307" t="s">
        <v>162</v>
      </c>
      <c r="F838" s="272"/>
      <c r="G838" s="272"/>
      <c r="H838" s="272"/>
      <c r="I838" s="272"/>
      <c r="J838" s="272"/>
      <c r="K838" s="272"/>
      <c r="L838" s="272"/>
      <c r="M838" s="272"/>
      <c r="N838" s="272"/>
      <c r="O838" s="272"/>
      <c r="P838" s="272"/>
      <c r="Q838" s="272"/>
      <c r="R838" s="270" t="str">
        <f t="shared" si="30"/>
        <v/>
      </c>
    </row>
    <row r="839" spans="1:18" x14ac:dyDescent="0.2">
      <c r="A839" s="532"/>
      <c r="B839" s="534"/>
      <c r="C839" s="537" t="s">
        <v>788</v>
      </c>
      <c r="D839" s="393" t="s">
        <v>282</v>
      </c>
      <c r="E839" s="307" t="s">
        <v>162</v>
      </c>
      <c r="F839" s="272"/>
      <c r="G839" s="272"/>
      <c r="H839" s="272"/>
      <c r="I839" s="272"/>
      <c r="J839" s="272"/>
      <c r="K839" s="272"/>
      <c r="L839" s="272"/>
      <c r="M839" s="272"/>
      <c r="N839" s="272"/>
      <c r="O839" s="272"/>
      <c r="P839" s="272"/>
      <c r="Q839" s="272"/>
      <c r="R839" s="270" t="str">
        <f t="shared" si="30"/>
        <v/>
      </c>
    </row>
    <row r="840" spans="1:18" x14ac:dyDescent="0.2">
      <c r="A840" s="532"/>
      <c r="B840" s="534"/>
      <c r="C840" s="536"/>
      <c r="D840" s="393" t="s">
        <v>512</v>
      </c>
      <c r="E840" s="307" t="s">
        <v>162</v>
      </c>
      <c r="F840" s="272"/>
      <c r="G840" s="272"/>
      <c r="H840" s="272"/>
      <c r="I840" s="272"/>
      <c r="J840" s="272"/>
      <c r="K840" s="272"/>
      <c r="L840" s="272"/>
      <c r="M840" s="272"/>
      <c r="N840" s="272"/>
      <c r="O840" s="272"/>
      <c r="P840" s="272"/>
      <c r="Q840" s="272"/>
      <c r="R840" s="270" t="str">
        <f t="shared" si="30"/>
        <v/>
      </c>
    </row>
    <row r="841" spans="1:18" x14ac:dyDescent="0.2">
      <c r="A841" s="532"/>
      <c r="B841" s="534"/>
      <c r="C841" s="537" t="s">
        <v>789</v>
      </c>
      <c r="D841" s="393" t="s">
        <v>282</v>
      </c>
      <c r="E841" s="307" t="s">
        <v>162</v>
      </c>
      <c r="F841" s="272"/>
      <c r="G841" s="273"/>
      <c r="H841" s="273"/>
      <c r="I841" s="273"/>
      <c r="J841" s="273"/>
      <c r="K841" s="273"/>
      <c r="L841" s="273"/>
      <c r="M841" s="273"/>
      <c r="N841" s="273"/>
      <c r="O841" s="273"/>
      <c r="P841" s="273"/>
      <c r="Q841" s="273"/>
      <c r="R841" s="268"/>
    </row>
    <row r="842" spans="1:18" x14ac:dyDescent="0.2">
      <c r="A842" s="532"/>
      <c r="B842" s="534"/>
      <c r="C842" s="536"/>
      <c r="D842" s="393" t="s">
        <v>512</v>
      </c>
      <c r="E842" s="307" t="s">
        <v>162</v>
      </c>
      <c r="F842" s="272"/>
      <c r="G842" s="304"/>
      <c r="H842" s="304"/>
      <c r="I842" s="304"/>
      <c r="J842" s="304"/>
      <c r="K842" s="304"/>
      <c r="L842" s="304"/>
      <c r="M842" s="304"/>
      <c r="N842" s="304"/>
      <c r="O842" s="304"/>
      <c r="P842" s="304"/>
      <c r="Q842" s="304"/>
      <c r="R842" s="305"/>
    </row>
    <row r="843" spans="1:18" x14ac:dyDescent="0.2">
      <c r="A843" s="532"/>
      <c r="B843" s="534"/>
      <c r="C843" s="538" t="s">
        <v>934</v>
      </c>
      <c r="D843" s="394" t="s">
        <v>282</v>
      </c>
      <c r="E843" s="298" t="s">
        <v>162</v>
      </c>
      <c r="F843" s="303"/>
      <c r="G843" s="304"/>
      <c r="H843" s="304"/>
      <c r="I843" s="304"/>
      <c r="J843" s="304"/>
      <c r="K843" s="304"/>
      <c r="L843" s="304"/>
      <c r="M843" s="304"/>
      <c r="N843" s="304"/>
      <c r="O843" s="304"/>
      <c r="P843" s="304"/>
      <c r="Q843" s="304"/>
      <c r="R843" s="305"/>
    </row>
    <row r="844" spans="1:18" x14ac:dyDescent="0.2">
      <c r="A844" s="552"/>
      <c r="B844" s="553"/>
      <c r="C844" s="539"/>
      <c r="D844" s="191" t="s">
        <v>512</v>
      </c>
      <c r="E844" s="308" t="s">
        <v>162</v>
      </c>
      <c r="F844" s="274"/>
      <c r="G844" s="274"/>
      <c r="H844" s="274"/>
      <c r="I844" s="274"/>
      <c r="J844" s="274"/>
      <c r="K844" s="274"/>
      <c r="L844" s="274"/>
      <c r="M844" s="274"/>
      <c r="N844" s="274"/>
      <c r="O844" s="274"/>
      <c r="P844" s="274"/>
      <c r="Q844" s="274"/>
      <c r="R844" s="229"/>
    </row>
    <row r="845" spans="1:18" x14ac:dyDescent="0.2">
      <c r="A845" s="531"/>
      <c r="B845" s="533" t="str">
        <f>IF(A845&lt;&gt;"",IFERROR(VLOOKUP(A845,L!$J$11:$K$260,2,FALSE),"Eingabeart wurde geändert"),"")</f>
        <v/>
      </c>
      <c r="C845" s="535" t="s">
        <v>925</v>
      </c>
      <c r="D845" s="189" t="s">
        <v>282</v>
      </c>
      <c r="E845" s="306" t="s">
        <v>162</v>
      </c>
      <c r="F845" s="271"/>
      <c r="G845" s="271"/>
      <c r="H845" s="271"/>
      <c r="I845" s="271"/>
      <c r="J845" s="271"/>
      <c r="K845" s="271"/>
      <c r="L845" s="271"/>
      <c r="M845" s="271"/>
      <c r="N845" s="271"/>
      <c r="O845" s="271"/>
      <c r="P845" s="271"/>
      <c r="Q845" s="271"/>
      <c r="R845" s="228" t="str">
        <f t="shared" ref="R845:R856" si="31">IF(SUM(F845:Q845)&gt;0,SUM(F845:Q845),"")</f>
        <v/>
      </c>
    </row>
    <row r="846" spans="1:18" x14ac:dyDescent="0.2">
      <c r="A846" s="532"/>
      <c r="B846" s="534"/>
      <c r="C846" s="536"/>
      <c r="D846" s="393" t="s">
        <v>512</v>
      </c>
      <c r="E846" s="307" t="s">
        <v>162</v>
      </c>
      <c r="F846" s="272"/>
      <c r="G846" s="272"/>
      <c r="H846" s="272"/>
      <c r="I846" s="272"/>
      <c r="J846" s="272"/>
      <c r="K846" s="272"/>
      <c r="L846" s="272"/>
      <c r="M846" s="272"/>
      <c r="N846" s="272"/>
      <c r="O846" s="272"/>
      <c r="P846" s="272"/>
      <c r="Q846" s="272"/>
      <c r="R846" s="270" t="str">
        <f t="shared" si="31"/>
        <v/>
      </c>
    </row>
    <row r="847" spans="1:18" x14ac:dyDescent="0.2">
      <c r="A847" s="532"/>
      <c r="B847" s="534"/>
      <c r="C847" s="537" t="s">
        <v>786</v>
      </c>
      <c r="D847" s="393" t="s">
        <v>282</v>
      </c>
      <c r="E847" s="307" t="s">
        <v>162</v>
      </c>
      <c r="F847" s="272"/>
      <c r="G847" s="272"/>
      <c r="H847" s="272"/>
      <c r="I847" s="272"/>
      <c r="J847" s="272"/>
      <c r="K847" s="272"/>
      <c r="L847" s="272"/>
      <c r="M847" s="272"/>
      <c r="N847" s="272"/>
      <c r="O847" s="272"/>
      <c r="P847" s="272"/>
      <c r="Q847" s="272"/>
      <c r="R847" s="270" t="str">
        <f t="shared" si="31"/>
        <v/>
      </c>
    </row>
    <row r="848" spans="1:18" x14ac:dyDescent="0.2">
      <c r="A848" s="532"/>
      <c r="B848" s="534"/>
      <c r="C848" s="536"/>
      <c r="D848" s="393" t="s">
        <v>512</v>
      </c>
      <c r="E848" s="307" t="s">
        <v>162</v>
      </c>
      <c r="F848" s="272"/>
      <c r="G848" s="272"/>
      <c r="H848" s="272"/>
      <c r="I848" s="272"/>
      <c r="J848" s="272"/>
      <c r="K848" s="272"/>
      <c r="L848" s="272"/>
      <c r="M848" s="272"/>
      <c r="N848" s="272"/>
      <c r="O848" s="272"/>
      <c r="P848" s="272"/>
      <c r="Q848" s="272"/>
      <c r="R848" s="270" t="str">
        <f t="shared" si="31"/>
        <v/>
      </c>
    </row>
    <row r="849" spans="1:18" x14ac:dyDescent="0.2">
      <c r="A849" s="532"/>
      <c r="B849" s="534"/>
      <c r="C849" s="537" t="s">
        <v>787</v>
      </c>
      <c r="D849" s="393" t="s">
        <v>282</v>
      </c>
      <c r="E849" s="307" t="s">
        <v>162</v>
      </c>
      <c r="F849" s="272"/>
      <c r="G849" s="272"/>
      <c r="H849" s="272"/>
      <c r="I849" s="272"/>
      <c r="J849" s="272"/>
      <c r="K849" s="272"/>
      <c r="L849" s="272"/>
      <c r="M849" s="272"/>
      <c r="N849" s="272"/>
      <c r="O849" s="272"/>
      <c r="P849" s="272"/>
      <c r="Q849" s="272"/>
      <c r="R849" s="270" t="str">
        <f t="shared" si="31"/>
        <v/>
      </c>
    </row>
    <row r="850" spans="1:18" x14ac:dyDescent="0.2">
      <c r="A850" s="532"/>
      <c r="B850" s="534"/>
      <c r="C850" s="536"/>
      <c r="D850" s="393" t="s">
        <v>512</v>
      </c>
      <c r="E850" s="307" t="s">
        <v>162</v>
      </c>
      <c r="F850" s="272"/>
      <c r="G850" s="272"/>
      <c r="H850" s="272"/>
      <c r="I850" s="272"/>
      <c r="J850" s="272"/>
      <c r="K850" s="272"/>
      <c r="L850" s="272"/>
      <c r="M850" s="272"/>
      <c r="N850" s="272"/>
      <c r="O850" s="272"/>
      <c r="P850" s="272"/>
      <c r="Q850" s="272"/>
      <c r="R850" s="270" t="str">
        <f t="shared" si="31"/>
        <v/>
      </c>
    </row>
    <row r="851" spans="1:18" x14ac:dyDescent="0.2">
      <c r="A851" s="532"/>
      <c r="B851" s="534"/>
      <c r="C851" s="537" t="s">
        <v>788</v>
      </c>
      <c r="D851" s="393" t="s">
        <v>282</v>
      </c>
      <c r="E851" s="307" t="s">
        <v>162</v>
      </c>
      <c r="F851" s="272"/>
      <c r="G851" s="272"/>
      <c r="H851" s="272"/>
      <c r="I851" s="272"/>
      <c r="J851" s="272"/>
      <c r="K851" s="272"/>
      <c r="L851" s="272"/>
      <c r="M851" s="272"/>
      <c r="N851" s="272"/>
      <c r="O851" s="272"/>
      <c r="P851" s="272"/>
      <c r="Q851" s="272"/>
      <c r="R851" s="270" t="str">
        <f t="shared" si="31"/>
        <v/>
      </c>
    </row>
    <row r="852" spans="1:18" x14ac:dyDescent="0.2">
      <c r="A852" s="532"/>
      <c r="B852" s="534"/>
      <c r="C852" s="536"/>
      <c r="D852" s="393" t="s">
        <v>512</v>
      </c>
      <c r="E852" s="307" t="s">
        <v>162</v>
      </c>
      <c r="F852" s="272"/>
      <c r="G852" s="272"/>
      <c r="H852" s="272"/>
      <c r="I852" s="272"/>
      <c r="J852" s="272"/>
      <c r="K852" s="272"/>
      <c r="L852" s="272"/>
      <c r="M852" s="272"/>
      <c r="N852" s="272"/>
      <c r="O852" s="272"/>
      <c r="P852" s="272"/>
      <c r="Q852" s="272"/>
      <c r="R852" s="270" t="str">
        <f t="shared" si="31"/>
        <v/>
      </c>
    </row>
    <row r="853" spans="1:18" x14ac:dyDescent="0.2">
      <c r="A853" s="532"/>
      <c r="B853" s="534"/>
      <c r="C853" s="537" t="s">
        <v>789</v>
      </c>
      <c r="D853" s="393" t="s">
        <v>282</v>
      </c>
      <c r="E853" s="307" t="s">
        <v>162</v>
      </c>
      <c r="F853" s="272"/>
      <c r="G853" s="273"/>
      <c r="H853" s="273"/>
      <c r="I853" s="273"/>
      <c r="J853" s="273"/>
      <c r="K853" s="273"/>
      <c r="L853" s="273"/>
      <c r="M853" s="273"/>
      <c r="N853" s="273"/>
      <c r="O853" s="273"/>
      <c r="P853" s="273"/>
      <c r="Q853" s="273"/>
      <c r="R853" s="268"/>
    </row>
    <row r="854" spans="1:18" x14ac:dyDescent="0.2">
      <c r="A854" s="532"/>
      <c r="B854" s="534"/>
      <c r="C854" s="536"/>
      <c r="D854" s="393" t="s">
        <v>512</v>
      </c>
      <c r="E854" s="307" t="s">
        <v>162</v>
      </c>
      <c r="F854" s="272"/>
      <c r="G854" s="304"/>
      <c r="H854" s="304"/>
      <c r="I854" s="304"/>
      <c r="J854" s="304"/>
      <c r="K854" s="304"/>
      <c r="L854" s="304"/>
      <c r="M854" s="304"/>
      <c r="N854" s="304"/>
      <c r="O854" s="304"/>
      <c r="P854" s="304"/>
      <c r="Q854" s="304"/>
      <c r="R854" s="305"/>
    </row>
    <row r="855" spans="1:18" x14ac:dyDescent="0.2">
      <c r="A855" s="532"/>
      <c r="B855" s="534"/>
      <c r="C855" s="538" t="s">
        <v>934</v>
      </c>
      <c r="D855" s="394" t="s">
        <v>282</v>
      </c>
      <c r="E855" s="298" t="s">
        <v>162</v>
      </c>
      <c r="F855" s="303"/>
      <c r="G855" s="304"/>
      <c r="H855" s="304"/>
      <c r="I855" s="304"/>
      <c r="J855" s="304"/>
      <c r="K855" s="304"/>
      <c r="L855" s="304"/>
      <c r="M855" s="304"/>
      <c r="N855" s="304"/>
      <c r="O855" s="304"/>
      <c r="P855" s="304"/>
      <c r="Q855" s="304"/>
      <c r="R855" s="305"/>
    </row>
    <row r="856" spans="1:18" x14ac:dyDescent="0.2">
      <c r="A856" s="552"/>
      <c r="B856" s="553"/>
      <c r="C856" s="539"/>
      <c r="D856" s="191" t="s">
        <v>512</v>
      </c>
      <c r="E856" s="308" t="s">
        <v>162</v>
      </c>
      <c r="F856" s="274"/>
      <c r="G856" s="274"/>
      <c r="H856" s="274"/>
      <c r="I856" s="274"/>
      <c r="J856" s="274"/>
      <c r="K856" s="274"/>
      <c r="L856" s="274"/>
      <c r="M856" s="274"/>
      <c r="N856" s="274"/>
      <c r="O856" s="274"/>
      <c r="P856" s="274"/>
      <c r="Q856" s="274"/>
      <c r="R856" s="229"/>
    </row>
    <row r="857" spans="1:18" x14ac:dyDescent="0.2">
      <c r="A857" s="531"/>
      <c r="B857" s="533" t="str">
        <f>IF(A857&lt;&gt;"",IFERROR(VLOOKUP(A857,L!$J$11:$K$260,2,FALSE),"Eingabeart wurde geändert"),"")</f>
        <v/>
      </c>
      <c r="C857" s="535" t="s">
        <v>925</v>
      </c>
      <c r="D857" s="189" t="s">
        <v>282</v>
      </c>
      <c r="E857" s="306" t="s">
        <v>162</v>
      </c>
      <c r="F857" s="271"/>
      <c r="G857" s="271"/>
      <c r="H857" s="271"/>
      <c r="I857" s="271"/>
      <c r="J857" s="271"/>
      <c r="K857" s="271"/>
      <c r="L857" s="271"/>
      <c r="M857" s="271"/>
      <c r="N857" s="271"/>
      <c r="O857" s="271"/>
      <c r="P857" s="271"/>
      <c r="Q857" s="271"/>
      <c r="R857" s="228" t="str">
        <f t="shared" ref="R857:R868" si="32">IF(SUM(F857:Q857)&gt;0,SUM(F857:Q857),"")</f>
        <v/>
      </c>
    </row>
    <row r="858" spans="1:18" x14ac:dyDescent="0.2">
      <c r="A858" s="532"/>
      <c r="B858" s="534"/>
      <c r="C858" s="536"/>
      <c r="D858" s="393" t="s">
        <v>512</v>
      </c>
      <c r="E858" s="307" t="s">
        <v>162</v>
      </c>
      <c r="F858" s="272"/>
      <c r="G858" s="272"/>
      <c r="H858" s="272"/>
      <c r="I858" s="272"/>
      <c r="J858" s="272"/>
      <c r="K858" s="272"/>
      <c r="L858" s="272"/>
      <c r="M858" s="272"/>
      <c r="N858" s="272"/>
      <c r="O858" s="272"/>
      <c r="P858" s="272"/>
      <c r="Q858" s="272"/>
      <c r="R858" s="270" t="str">
        <f t="shared" si="32"/>
        <v/>
      </c>
    </row>
    <row r="859" spans="1:18" x14ac:dyDescent="0.2">
      <c r="A859" s="532"/>
      <c r="B859" s="534"/>
      <c r="C859" s="537" t="s">
        <v>786</v>
      </c>
      <c r="D859" s="393" t="s">
        <v>282</v>
      </c>
      <c r="E859" s="307" t="s">
        <v>162</v>
      </c>
      <c r="F859" s="272"/>
      <c r="G859" s="272"/>
      <c r="H859" s="272"/>
      <c r="I859" s="272"/>
      <c r="J859" s="272"/>
      <c r="K859" s="272"/>
      <c r="L859" s="272"/>
      <c r="M859" s="272"/>
      <c r="N859" s="272"/>
      <c r="O859" s="272"/>
      <c r="P859" s="272"/>
      <c r="Q859" s="272"/>
      <c r="R859" s="270" t="str">
        <f t="shared" si="32"/>
        <v/>
      </c>
    </row>
    <row r="860" spans="1:18" x14ac:dyDescent="0.2">
      <c r="A860" s="532"/>
      <c r="B860" s="534"/>
      <c r="C860" s="536"/>
      <c r="D860" s="393" t="s">
        <v>512</v>
      </c>
      <c r="E860" s="307" t="s">
        <v>162</v>
      </c>
      <c r="F860" s="272"/>
      <c r="G860" s="272"/>
      <c r="H860" s="272"/>
      <c r="I860" s="272"/>
      <c r="J860" s="272"/>
      <c r="K860" s="272"/>
      <c r="L860" s="272"/>
      <c r="M860" s="272"/>
      <c r="N860" s="272"/>
      <c r="O860" s="272"/>
      <c r="P860" s="272"/>
      <c r="Q860" s="272"/>
      <c r="R860" s="270" t="str">
        <f t="shared" si="32"/>
        <v/>
      </c>
    </row>
    <row r="861" spans="1:18" x14ac:dyDescent="0.2">
      <c r="A861" s="532"/>
      <c r="B861" s="534"/>
      <c r="C861" s="537" t="s">
        <v>787</v>
      </c>
      <c r="D861" s="393" t="s">
        <v>282</v>
      </c>
      <c r="E861" s="307" t="s">
        <v>162</v>
      </c>
      <c r="F861" s="272"/>
      <c r="G861" s="272"/>
      <c r="H861" s="272"/>
      <c r="I861" s="272"/>
      <c r="J861" s="272"/>
      <c r="K861" s="272"/>
      <c r="L861" s="272"/>
      <c r="M861" s="272"/>
      <c r="N861" s="272"/>
      <c r="O861" s="272"/>
      <c r="P861" s="272"/>
      <c r="Q861" s="272"/>
      <c r="R861" s="270" t="str">
        <f t="shared" si="32"/>
        <v/>
      </c>
    </row>
    <row r="862" spans="1:18" x14ac:dyDescent="0.2">
      <c r="A862" s="532"/>
      <c r="B862" s="534"/>
      <c r="C862" s="536"/>
      <c r="D862" s="393" t="s">
        <v>512</v>
      </c>
      <c r="E862" s="307" t="s">
        <v>162</v>
      </c>
      <c r="F862" s="272"/>
      <c r="G862" s="272"/>
      <c r="H862" s="272"/>
      <c r="I862" s="272"/>
      <c r="J862" s="272"/>
      <c r="K862" s="272"/>
      <c r="L862" s="272"/>
      <c r="M862" s="272"/>
      <c r="N862" s="272"/>
      <c r="O862" s="272"/>
      <c r="P862" s="272"/>
      <c r="Q862" s="272"/>
      <c r="R862" s="270" t="str">
        <f t="shared" si="32"/>
        <v/>
      </c>
    </row>
    <row r="863" spans="1:18" x14ac:dyDescent="0.2">
      <c r="A863" s="532"/>
      <c r="B863" s="534"/>
      <c r="C863" s="537" t="s">
        <v>788</v>
      </c>
      <c r="D863" s="393" t="s">
        <v>282</v>
      </c>
      <c r="E863" s="307" t="s">
        <v>162</v>
      </c>
      <c r="F863" s="272"/>
      <c r="G863" s="272"/>
      <c r="H863" s="272"/>
      <c r="I863" s="272"/>
      <c r="J863" s="272"/>
      <c r="K863" s="272"/>
      <c r="L863" s="272"/>
      <c r="M863" s="272"/>
      <c r="N863" s="272"/>
      <c r="O863" s="272"/>
      <c r="P863" s="272"/>
      <c r="Q863" s="272"/>
      <c r="R863" s="270" t="str">
        <f t="shared" si="32"/>
        <v/>
      </c>
    </row>
    <row r="864" spans="1:18" x14ac:dyDescent="0.2">
      <c r="A864" s="532"/>
      <c r="B864" s="534"/>
      <c r="C864" s="536"/>
      <c r="D864" s="393" t="s">
        <v>512</v>
      </c>
      <c r="E864" s="307" t="s">
        <v>162</v>
      </c>
      <c r="F864" s="272"/>
      <c r="G864" s="272"/>
      <c r="H864" s="272"/>
      <c r="I864" s="272"/>
      <c r="J864" s="272"/>
      <c r="K864" s="272"/>
      <c r="L864" s="272"/>
      <c r="M864" s="272"/>
      <c r="N864" s="272"/>
      <c r="O864" s="272"/>
      <c r="P864" s="272"/>
      <c r="Q864" s="272"/>
      <c r="R864" s="270" t="str">
        <f t="shared" si="32"/>
        <v/>
      </c>
    </row>
    <row r="865" spans="1:18" x14ac:dyDescent="0.2">
      <c r="A865" s="532"/>
      <c r="B865" s="534"/>
      <c r="C865" s="537" t="s">
        <v>789</v>
      </c>
      <c r="D865" s="393" t="s">
        <v>282</v>
      </c>
      <c r="E865" s="307" t="s">
        <v>162</v>
      </c>
      <c r="F865" s="272"/>
      <c r="G865" s="273"/>
      <c r="H865" s="273"/>
      <c r="I865" s="273"/>
      <c r="J865" s="273"/>
      <c r="K865" s="273"/>
      <c r="L865" s="273"/>
      <c r="M865" s="273"/>
      <c r="N865" s="273"/>
      <c r="O865" s="273"/>
      <c r="P865" s="273"/>
      <c r="Q865" s="273"/>
      <c r="R865" s="268"/>
    </row>
    <row r="866" spans="1:18" x14ac:dyDescent="0.2">
      <c r="A866" s="532"/>
      <c r="B866" s="534"/>
      <c r="C866" s="536"/>
      <c r="D866" s="393" t="s">
        <v>512</v>
      </c>
      <c r="E866" s="307" t="s">
        <v>162</v>
      </c>
      <c r="F866" s="272"/>
      <c r="G866" s="304"/>
      <c r="H866" s="304"/>
      <c r="I866" s="304"/>
      <c r="J866" s="304"/>
      <c r="K866" s="304"/>
      <c r="L866" s="304"/>
      <c r="M866" s="304"/>
      <c r="N866" s="304"/>
      <c r="O866" s="304"/>
      <c r="P866" s="304"/>
      <c r="Q866" s="304"/>
      <c r="R866" s="305"/>
    </row>
    <row r="867" spans="1:18" x14ac:dyDescent="0.2">
      <c r="A867" s="532"/>
      <c r="B867" s="534"/>
      <c r="C867" s="538" t="s">
        <v>934</v>
      </c>
      <c r="D867" s="394" t="s">
        <v>282</v>
      </c>
      <c r="E867" s="298" t="s">
        <v>162</v>
      </c>
      <c r="F867" s="303"/>
      <c r="G867" s="304"/>
      <c r="H867" s="304"/>
      <c r="I867" s="304"/>
      <c r="J867" s="304"/>
      <c r="K867" s="304"/>
      <c r="L867" s="304"/>
      <c r="M867" s="304"/>
      <c r="N867" s="304"/>
      <c r="O867" s="304"/>
      <c r="P867" s="304"/>
      <c r="Q867" s="304"/>
      <c r="R867" s="305"/>
    </row>
    <row r="868" spans="1:18" x14ac:dyDescent="0.2">
      <c r="A868" s="552"/>
      <c r="B868" s="553"/>
      <c r="C868" s="539"/>
      <c r="D868" s="191" t="s">
        <v>512</v>
      </c>
      <c r="E868" s="308" t="s">
        <v>162</v>
      </c>
      <c r="F868" s="274"/>
      <c r="G868" s="274"/>
      <c r="H868" s="274"/>
      <c r="I868" s="274"/>
      <c r="J868" s="274"/>
      <c r="K868" s="274"/>
      <c r="L868" s="274"/>
      <c r="M868" s="274"/>
      <c r="N868" s="274"/>
      <c r="O868" s="274"/>
      <c r="P868" s="274"/>
      <c r="Q868" s="274"/>
      <c r="R868" s="229"/>
    </row>
    <row r="869" spans="1:18" x14ac:dyDescent="0.2">
      <c r="A869" s="531"/>
      <c r="B869" s="533" t="str">
        <f>IF(A869&lt;&gt;"",IFERROR(VLOOKUP(A869,L!$J$11:$K$260,2,FALSE),"Eingabeart wurde geändert"),"")</f>
        <v/>
      </c>
      <c r="C869" s="535" t="s">
        <v>925</v>
      </c>
      <c r="D869" s="189" t="s">
        <v>282</v>
      </c>
      <c r="E869" s="306" t="s">
        <v>162</v>
      </c>
      <c r="F869" s="271"/>
      <c r="G869" s="271"/>
      <c r="H869" s="271"/>
      <c r="I869" s="271"/>
      <c r="J869" s="271"/>
      <c r="K869" s="271"/>
      <c r="L869" s="271"/>
      <c r="M869" s="271"/>
      <c r="N869" s="271"/>
      <c r="O869" s="271"/>
      <c r="P869" s="271"/>
      <c r="Q869" s="271"/>
      <c r="R869" s="228" t="str">
        <f t="shared" ref="R869:R880" si="33">IF(SUM(F869:Q869)&gt;0,SUM(F869:Q869),"")</f>
        <v/>
      </c>
    </row>
    <row r="870" spans="1:18" x14ac:dyDescent="0.2">
      <c r="A870" s="532"/>
      <c r="B870" s="534"/>
      <c r="C870" s="536"/>
      <c r="D870" s="393" t="s">
        <v>512</v>
      </c>
      <c r="E870" s="307" t="s">
        <v>162</v>
      </c>
      <c r="F870" s="272"/>
      <c r="G870" s="272"/>
      <c r="H870" s="272"/>
      <c r="I870" s="272"/>
      <c r="J870" s="272"/>
      <c r="K870" s="272"/>
      <c r="L870" s="272"/>
      <c r="M870" s="272"/>
      <c r="N870" s="272"/>
      <c r="O870" s="272"/>
      <c r="P870" s="272"/>
      <c r="Q870" s="272"/>
      <c r="R870" s="270" t="str">
        <f t="shared" si="33"/>
        <v/>
      </c>
    </row>
    <row r="871" spans="1:18" x14ac:dyDescent="0.2">
      <c r="A871" s="532"/>
      <c r="B871" s="534"/>
      <c r="C871" s="537" t="s">
        <v>786</v>
      </c>
      <c r="D871" s="393" t="s">
        <v>282</v>
      </c>
      <c r="E871" s="307" t="s">
        <v>162</v>
      </c>
      <c r="F871" s="272"/>
      <c r="G871" s="272"/>
      <c r="H871" s="272"/>
      <c r="I871" s="272"/>
      <c r="J871" s="272"/>
      <c r="K871" s="272"/>
      <c r="L871" s="272"/>
      <c r="M871" s="272"/>
      <c r="N871" s="272"/>
      <c r="O871" s="272"/>
      <c r="P871" s="272"/>
      <c r="Q871" s="272"/>
      <c r="R871" s="270" t="str">
        <f t="shared" si="33"/>
        <v/>
      </c>
    </row>
    <row r="872" spans="1:18" x14ac:dyDescent="0.2">
      <c r="A872" s="532"/>
      <c r="B872" s="534"/>
      <c r="C872" s="536"/>
      <c r="D872" s="393" t="s">
        <v>512</v>
      </c>
      <c r="E872" s="307" t="s">
        <v>162</v>
      </c>
      <c r="F872" s="272"/>
      <c r="G872" s="272"/>
      <c r="H872" s="272"/>
      <c r="I872" s="272"/>
      <c r="J872" s="272"/>
      <c r="K872" s="272"/>
      <c r="L872" s="272"/>
      <c r="M872" s="272"/>
      <c r="N872" s="272"/>
      <c r="O872" s="272"/>
      <c r="P872" s="272"/>
      <c r="Q872" s="272"/>
      <c r="R872" s="270" t="str">
        <f t="shared" si="33"/>
        <v/>
      </c>
    </row>
    <row r="873" spans="1:18" x14ac:dyDescent="0.2">
      <c r="A873" s="532"/>
      <c r="B873" s="534"/>
      <c r="C873" s="537" t="s">
        <v>787</v>
      </c>
      <c r="D873" s="393" t="s">
        <v>282</v>
      </c>
      <c r="E873" s="307" t="s">
        <v>162</v>
      </c>
      <c r="F873" s="272"/>
      <c r="G873" s="272"/>
      <c r="H873" s="272"/>
      <c r="I873" s="272"/>
      <c r="J873" s="272"/>
      <c r="K873" s="272"/>
      <c r="L873" s="272"/>
      <c r="M873" s="272"/>
      <c r="N873" s="272"/>
      <c r="O873" s="272"/>
      <c r="P873" s="272"/>
      <c r="Q873" s="272"/>
      <c r="R873" s="270" t="str">
        <f t="shared" si="33"/>
        <v/>
      </c>
    </row>
    <row r="874" spans="1:18" x14ac:dyDescent="0.2">
      <c r="A874" s="532"/>
      <c r="B874" s="534"/>
      <c r="C874" s="536"/>
      <c r="D874" s="393" t="s">
        <v>512</v>
      </c>
      <c r="E874" s="307" t="s">
        <v>162</v>
      </c>
      <c r="F874" s="272"/>
      <c r="G874" s="272"/>
      <c r="H874" s="272"/>
      <c r="I874" s="272"/>
      <c r="J874" s="272"/>
      <c r="K874" s="272"/>
      <c r="L874" s="272"/>
      <c r="M874" s="272"/>
      <c r="N874" s="272"/>
      <c r="O874" s="272"/>
      <c r="P874" s="272"/>
      <c r="Q874" s="272"/>
      <c r="R874" s="270" t="str">
        <f t="shared" si="33"/>
        <v/>
      </c>
    </row>
    <row r="875" spans="1:18" x14ac:dyDescent="0.2">
      <c r="A875" s="532"/>
      <c r="B875" s="534"/>
      <c r="C875" s="537" t="s">
        <v>788</v>
      </c>
      <c r="D875" s="393" t="s">
        <v>282</v>
      </c>
      <c r="E875" s="307" t="s">
        <v>162</v>
      </c>
      <c r="F875" s="272"/>
      <c r="G875" s="272"/>
      <c r="H875" s="272"/>
      <c r="I875" s="272"/>
      <c r="J875" s="272"/>
      <c r="K875" s="272"/>
      <c r="L875" s="272"/>
      <c r="M875" s="272"/>
      <c r="N875" s="272"/>
      <c r="O875" s="272"/>
      <c r="P875" s="272"/>
      <c r="Q875" s="272"/>
      <c r="R875" s="270" t="str">
        <f t="shared" si="33"/>
        <v/>
      </c>
    </row>
    <row r="876" spans="1:18" x14ac:dyDescent="0.2">
      <c r="A876" s="532"/>
      <c r="B876" s="534"/>
      <c r="C876" s="536"/>
      <c r="D876" s="393" t="s">
        <v>512</v>
      </c>
      <c r="E876" s="307" t="s">
        <v>162</v>
      </c>
      <c r="F876" s="272"/>
      <c r="G876" s="272"/>
      <c r="H876" s="272"/>
      <c r="I876" s="272"/>
      <c r="J876" s="272"/>
      <c r="K876" s="272"/>
      <c r="L876" s="272"/>
      <c r="M876" s="272"/>
      <c r="N876" s="272"/>
      <c r="O876" s="272"/>
      <c r="P876" s="272"/>
      <c r="Q876" s="272"/>
      <c r="R876" s="270" t="str">
        <f t="shared" si="33"/>
        <v/>
      </c>
    </row>
    <row r="877" spans="1:18" x14ac:dyDescent="0.2">
      <c r="A877" s="532"/>
      <c r="B877" s="534"/>
      <c r="C877" s="537" t="s">
        <v>789</v>
      </c>
      <c r="D877" s="393" t="s">
        <v>282</v>
      </c>
      <c r="E877" s="307" t="s">
        <v>162</v>
      </c>
      <c r="F877" s="272"/>
      <c r="G877" s="273"/>
      <c r="H877" s="273"/>
      <c r="I877" s="273"/>
      <c r="J877" s="273"/>
      <c r="K877" s="273"/>
      <c r="L877" s="273"/>
      <c r="M877" s="273"/>
      <c r="N877" s="273"/>
      <c r="O877" s="273"/>
      <c r="P877" s="273"/>
      <c r="Q877" s="273"/>
      <c r="R877" s="268"/>
    </row>
    <row r="878" spans="1:18" x14ac:dyDescent="0.2">
      <c r="A878" s="532"/>
      <c r="B878" s="534"/>
      <c r="C878" s="536"/>
      <c r="D878" s="393" t="s">
        <v>512</v>
      </c>
      <c r="E878" s="307" t="s">
        <v>162</v>
      </c>
      <c r="F878" s="272"/>
      <c r="G878" s="304"/>
      <c r="H878" s="304"/>
      <c r="I878" s="304"/>
      <c r="J878" s="304"/>
      <c r="K878" s="304"/>
      <c r="L878" s="304"/>
      <c r="M878" s="304"/>
      <c r="N878" s="304"/>
      <c r="O878" s="304"/>
      <c r="P878" s="304"/>
      <c r="Q878" s="304"/>
      <c r="R878" s="305"/>
    </row>
    <row r="879" spans="1:18" x14ac:dyDescent="0.2">
      <c r="A879" s="532"/>
      <c r="B879" s="534"/>
      <c r="C879" s="538" t="s">
        <v>934</v>
      </c>
      <c r="D879" s="394" t="s">
        <v>282</v>
      </c>
      <c r="E879" s="298" t="s">
        <v>162</v>
      </c>
      <c r="F879" s="303"/>
      <c r="G879" s="304"/>
      <c r="H879" s="304"/>
      <c r="I879" s="304"/>
      <c r="J879" s="304"/>
      <c r="K879" s="304"/>
      <c r="L879" s="304"/>
      <c r="M879" s="304"/>
      <c r="N879" s="304"/>
      <c r="O879" s="304"/>
      <c r="P879" s="304"/>
      <c r="Q879" s="304"/>
      <c r="R879" s="305"/>
    </row>
    <row r="880" spans="1:18" x14ac:dyDescent="0.2">
      <c r="A880" s="552"/>
      <c r="B880" s="553"/>
      <c r="C880" s="539"/>
      <c r="D880" s="191" t="s">
        <v>512</v>
      </c>
      <c r="E880" s="308" t="s">
        <v>162</v>
      </c>
      <c r="F880" s="274"/>
      <c r="G880" s="274"/>
      <c r="H880" s="274"/>
      <c r="I880" s="274"/>
      <c r="J880" s="274"/>
      <c r="K880" s="274"/>
      <c r="L880" s="274"/>
      <c r="M880" s="274"/>
      <c r="N880" s="274"/>
      <c r="O880" s="274"/>
      <c r="P880" s="274"/>
      <c r="Q880" s="274"/>
      <c r="R880" s="229"/>
    </row>
    <row r="881" spans="1:18" x14ac:dyDescent="0.2">
      <c r="A881" s="531"/>
      <c r="B881" s="533" t="str">
        <f>IF(A881&lt;&gt;"",IFERROR(VLOOKUP(A881,L!$J$11:$K$260,2,FALSE),"Eingabeart wurde geändert"),"")</f>
        <v/>
      </c>
      <c r="C881" s="535" t="s">
        <v>925</v>
      </c>
      <c r="D881" s="189" t="s">
        <v>282</v>
      </c>
      <c r="E881" s="306" t="s">
        <v>162</v>
      </c>
      <c r="F881" s="271"/>
      <c r="G881" s="271"/>
      <c r="H881" s="271"/>
      <c r="I881" s="271"/>
      <c r="J881" s="271"/>
      <c r="K881" s="271"/>
      <c r="L881" s="271"/>
      <c r="M881" s="271"/>
      <c r="N881" s="271"/>
      <c r="O881" s="271"/>
      <c r="P881" s="271"/>
      <c r="Q881" s="271"/>
      <c r="R881" s="228" t="str">
        <f t="shared" ref="R881:R892" si="34">IF(SUM(F881:Q881)&gt;0,SUM(F881:Q881),"")</f>
        <v/>
      </c>
    </row>
    <row r="882" spans="1:18" x14ac:dyDescent="0.2">
      <c r="A882" s="532"/>
      <c r="B882" s="534"/>
      <c r="C882" s="536"/>
      <c r="D882" s="393" t="s">
        <v>512</v>
      </c>
      <c r="E882" s="307" t="s">
        <v>162</v>
      </c>
      <c r="F882" s="272"/>
      <c r="G882" s="272"/>
      <c r="H882" s="272"/>
      <c r="I882" s="272"/>
      <c r="J882" s="272"/>
      <c r="K882" s="272"/>
      <c r="L882" s="272"/>
      <c r="M882" s="272"/>
      <c r="N882" s="272"/>
      <c r="O882" s="272"/>
      <c r="P882" s="272"/>
      <c r="Q882" s="272"/>
      <c r="R882" s="270" t="str">
        <f t="shared" si="34"/>
        <v/>
      </c>
    </row>
    <row r="883" spans="1:18" x14ac:dyDescent="0.2">
      <c r="A883" s="532"/>
      <c r="B883" s="534"/>
      <c r="C883" s="537" t="s">
        <v>786</v>
      </c>
      <c r="D883" s="393" t="s">
        <v>282</v>
      </c>
      <c r="E883" s="307" t="s">
        <v>162</v>
      </c>
      <c r="F883" s="272"/>
      <c r="G883" s="272"/>
      <c r="H883" s="272"/>
      <c r="I883" s="272"/>
      <c r="J883" s="272"/>
      <c r="K883" s="272"/>
      <c r="L883" s="272"/>
      <c r="M883" s="272"/>
      <c r="N883" s="272"/>
      <c r="O883" s="272"/>
      <c r="P883" s="272"/>
      <c r="Q883" s="272"/>
      <c r="R883" s="270" t="str">
        <f t="shared" si="34"/>
        <v/>
      </c>
    </row>
    <row r="884" spans="1:18" x14ac:dyDescent="0.2">
      <c r="A884" s="532"/>
      <c r="B884" s="534"/>
      <c r="C884" s="536"/>
      <c r="D884" s="393" t="s">
        <v>512</v>
      </c>
      <c r="E884" s="307" t="s">
        <v>162</v>
      </c>
      <c r="F884" s="272"/>
      <c r="G884" s="272"/>
      <c r="H884" s="272"/>
      <c r="I884" s="272"/>
      <c r="J884" s="272"/>
      <c r="K884" s="272"/>
      <c r="L884" s="272"/>
      <c r="M884" s="272"/>
      <c r="N884" s="272"/>
      <c r="O884" s="272"/>
      <c r="P884" s="272"/>
      <c r="Q884" s="272"/>
      <c r="R884" s="270" t="str">
        <f t="shared" si="34"/>
        <v/>
      </c>
    </row>
    <row r="885" spans="1:18" x14ac:dyDescent="0.2">
      <c r="A885" s="532"/>
      <c r="B885" s="534"/>
      <c r="C885" s="537" t="s">
        <v>787</v>
      </c>
      <c r="D885" s="393" t="s">
        <v>282</v>
      </c>
      <c r="E885" s="307" t="s">
        <v>162</v>
      </c>
      <c r="F885" s="272"/>
      <c r="G885" s="272"/>
      <c r="H885" s="272"/>
      <c r="I885" s="272"/>
      <c r="J885" s="272"/>
      <c r="K885" s="272"/>
      <c r="L885" s="272"/>
      <c r="M885" s="272"/>
      <c r="N885" s="272"/>
      <c r="O885" s="272"/>
      <c r="P885" s="272"/>
      <c r="Q885" s="272"/>
      <c r="R885" s="270" t="str">
        <f t="shared" si="34"/>
        <v/>
      </c>
    </row>
    <row r="886" spans="1:18" x14ac:dyDescent="0.2">
      <c r="A886" s="532"/>
      <c r="B886" s="534"/>
      <c r="C886" s="536"/>
      <c r="D886" s="393" t="s">
        <v>512</v>
      </c>
      <c r="E886" s="307" t="s">
        <v>162</v>
      </c>
      <c r="F886" s="272"/>
      <c r="G886" s="272"/>
      <c r="H886" s="272"/>
      <c r="I886" s="272"/>
      <c r="J886" s="272"/>
      <c r="K886" s="272"/>
      <c r="L886" s="272"/>
      <c r="M886" s="272"/>
      <c r="N886" s="272"/>
      <c r="O886" s="272"/>
      <c r="P886" s="272"/>
      <c r="Q886" s="272"/>
      <c r="R886" s="270" t="str">
        <f t="shared" si="34"/>
        <v/>
      </c>
    </row>
    <row r="887" spans="1:18" x14ac:dyDescent="0.2">
      <c r="A887" s="532"/>
      <c r="B887" s="534"/>
      <c r="C887" s="537" t="s">
        <v>788</v>
      </c>
      <c r="D887" s="393" t="s">
        <v>282</v>
      </c>
      <c r="E887" s="307" t="s">
        <v>162</v>
      </c>
      <c r="F887" s="272"/>
      <c r="G887" s="272"/>
      <c r="H887" s="272"/>
      <c r="I887" s="272"/>
      <c r="J887" s="272"/>
      <c r="K887" s="272"/>
      <c r="L887" s="272"/>
      <c r="M887" s="272"/>
      <c r="N887" s="272"/>
      <c r="O887" s="272"/>
      <c r="P887" s="272"/>
      <c r="Q887" s="272"/>
      <c r="R887" s="270" t="str">
        <f t="shared" si="34"/>
        <v/>
      </c>
    </row>
    <row r="888" spans="1:18" x14ac:dyDescent="0.2">
      <c r="A888" s="532"/>
      <c r="B888" s="534"/>
      <c r="C888" s="536"/>
      <c r="D888" s="393" t="s">
        <v>512</v>
      </c>
      <c r="E888" s="307" t="s">
        <v>162</v>
      </c>
      <c r="F888" s="272"/>
      <c r="G888" s="272"/>
      <c r="H888" s="272"/>
      <c r="I888" s="272"/>
      <c r="J888" s="272"/>
      <c r="K888" s="272"/>
      <c r="L888" s="272"/>
      <c r="M888" s="272"/>
      <c r="N888" s="272"/>
      <c r="O888" s="272"/>
      <c r="P888" s="272"/>
      <c r="Q888" s="272"/>
      <c r="R888" s="270" t="str">
        <f t="shared" si="34"/>
        <v/>
      </c>
    </row>
    <row r="889" spans="1:18" x14ac:dyDescent="0.2">
      <c r="A889" s="532"/>
      <c r="B889" s="534"/>
      <c r="C889" s="537" t="s">
        <v>789</v>
      </c>
      <c r="D889" s="393" t="s">
        <v>282</v>
      </c>
      <c r="E889" s="307" t="s">
        <v>162</v>
      </c>
      <c r="F889" s="272"/>
      <c r="G889" s="273"/>
      <c r="H889" s="273"/>
      <c r="I889" s="273"/>
      <c r="J889" s="273"/>
      <c r="K889" s="273"/>
      <c r="L889" s="273"/>
      <c r="M889" s="273"/>
      <c r="N889" s="273"/>
      <c r="O889" s="273"/>
      <c r="P889" s="273"/>
      <c r="Q889" s="273"/>
      <c r="R889" s="268"/>
    </row>
    <row r="890" spans="1:18" x14ac:dyDescent="0.2">
      <c r="A890" s="532"/>
      <c r="B890" s="534"/>
      <c r="C890" s="536"/>
      <c r="D890" s="393" t="s">
        <v>512</v>
      </c>
      <c r="E890" s="307" t="s">
        <v>162</v>
      </c>
      <c r="F890" s="272"/>
      <c r="G890" s="304"/>
      <c r="H890" s="304"/>
      <c r="I890" s="304"/>
      <c r="J890" s="304"/>
      <c r="K890" s="304"/>
      <c r="L890" s="304"/>
      <c r="M890" s="304"/>
      <c r="N890" s="304"/>
      <c r="O890" s="304"/>
      <c r="P890" s="304"/>
      <c r="Q890" s="304"/>
      <c r="R890" s="305"/>
    </row>
    <row r="891" spans="1:18" x14ac:dyDescent="0.2">
      <c r="A891" s="532"/>
      <c r="B891" s="534"/>
      <c r="C891" s="538" t="s">
        <v>934</v>
      </c>
      <c r="D891" s="394" t="s">
        <v>282</v>
      </c>
      <c r="E891" s="298" t="s">
        <v>162</v>
      </c>
      <c r="F891" s="303"/>
      <c r="G891" s="304"/>
      <c r="H891" s="304"/>
      <c r="I891" s="304"/>
      <c r="J891" s="304"/>
      <c r="K891" s="304"/>
      <c r="L891" s="304"/>
      <c r="M891" s="304"/>
      <c r="N891" s="304"/>
      <c r="O891" s="304"/>
      <c r="P891" s="304"/>
      <c r="Q891" s="304"/>
      <c r="R891" s="305"/>
    </row>
    <row r="892" spans="1:18" x14ac:dyDescent="0.2">
      <c r="A892" s="552"/>
      <c r="B892" s="553"/>
      <c r="C892" s="539"/>
      <c r="D892" s="191" t="s">
        <v>512</v>
      </c>
      <c r="E892" s="308" t="s">
        <v>162</v>
      </c>
      <c r="F892" s="274"/>
      <c r="G892" s="274"/>
      <c r="H892" s="274"/>
      <c r="I892" s="274"/>
      <c r="J892" s="274"/>
      <c r="K892" s="274"/>
      <c r="L892" s="274"/>
      <c r="M892" s="274"/>
      <c r="N892" s="274"/>
      <c r="O892" s="274"/>
      <c r="P892" s="274"/>
      <c r="Q892" s="274"/>
      <c r="R892" s="229"/>
    </row>
    <row r="893" spans="1:18" x14ac:dyDescent="0.2">
      <c r="A893" s="531"/>
      <c r="B893" s="533" t="str">
        <f>IF(A893&lt;&gt;"",IFERROR(VLOOKUP(A893,L!$J$11:$K$260,2,FALSE),"Eingabeart wurde geändert"),"")</f>
        <v/>
      </c>
      <c r="C893" s="535" t="s">
        <v>925</v>
      </c>
      <c r="D893" s="189" t="s">
        <v>282</v>
      </c>
      <c r="E893" s="306" t="s">
        <v>162</v>
      </c>
      <c r="F893" s="271"/>
      <c r="G893" s="271"/>
      <c r="H893" s="271"/>
      <c r="I893" s="271"/>
      <c r="J893" s="271"/>
      <c r="K893" s="271"/>
      <c r="L893" s="271"/>
      <c r="M893" s="271"/>
      <c r="N893" s="271"/>
      <c r="O893" s="271"/>
      <c r="P893" s="271"/>
      <c r="Q893" s="271"/>
      <c r="R893" s="228" t="str">
        <f t="shared" ref="R893:R904" si="35">IF(SUM(F893:Q893)&gt;0,SUM(F893:Q893),"")</f>
        <v/>
      </c>
    </row>
    <row r="894" spans="1:18" x14ac:dyDescent="0.2">
      <c r="A894" s="532"/>
      <c r="B894" s="534"/>
      <c r="C894" s="536"/>
      <c r="D894" s="393" t="s">
        <v>512</v>
      </c>
      <c r="E894" s="307" t="s">
        <v>162</v>
      </c>
      <c r="F894" s="272"/>
      <c r="G894" s="272"/>
      <c r="H894" s="272"/>
      <c r="I894" s="272"/>
      <c r="J894" s="272"/>
      <c r="K894" s="272"/>
      <c r="L894" s="272"/>
      <c r="M894" s="272"/>
      <c r="N894" s="272"/>
      <c r="O894" s="272"/>
      <c r="P894" s="272"/>
      <c r="Q894" s="272"/>
      <c r="R894" s="270" t="str">
        <f t="shared" si="35"/>
        <v/>
      </c>
    </row>
    <row r="895" spans="1:18" x14ac:dyDescent="0.2">
      <c r="A895" s="532"/>
      <c r="B895" s="534"/>
      <c r="C895" s="537" t="s">
        <v>786</v>
      </c>
      <c r="D895" s="393" t="s">
        <v>282</v>
      </c>
      <c r="E895" s="307" t="s">
        <v>162</v>
      </c>
      <c r="F895" s="272"/>
      <c r="G895" s="272"/>
      <c r="H895" s="272"/>
      <c r="I895" s="272"/>
      <c r="J895" s="272"/>
      <c r="K895" s="272"/>
      <c r="L895" s="272"/>
      <c r="M895" s="272"/>
      <c r="N895" s="272"/>
      <c r="O895" s="272"/>
      <c r="P895" s="272"/>
      <c r="Q895" s="272"/>
      <c r="R895" s="270" t="str">
        <f t="shared" si="35"/>
        <v/>
      </c>
    </row>
    <row r="896" spans="1:18" x14ac:dyDescent="0.2">
      <c r="A896" s="532"/>
      <c r="B896" s="534"/>
      <c r="C896" s="536"/>
      <c r="D896" s="393" t="s">
        <v>512</v>
      </c>
      <c r="E896" s="307" t="s">
        <v>162</v>
      </c>
      <c r="F896" s="272"/>
      <c r="G896" s="272"/>
      <c r="H896" s="272"/>
      <c r="I896" s="272"/>
      <c r="J896" s="272"/>
      <c r="K896" s="272"/>
      <c r="L896" s="272"/>
      <c r="M896" s="272"/>
      <c r="N896" s="272"/>
      <c r="O896" s="272"/>
      <c r="P896" s="272"/>
      <c r="Q896" s="272"/>
      <c r="R896" s="270" t="str">
        <f t="shared" si="35"/>
        <v/>
      </c>
    </row>
    <row r="897" spans="1:18" x14ac:dyDescent="0.2">
      <c r="A897" s="532"/>
      <c r="B897" s="534"/>
      <c r="C897" s="537" t="s">
        <v>787</v>
      </c>
      <c r="D897" s="393" t="s">
        <v>282</v>
      </c>
      <c r="E897" s="307" t="s">
        <v>162</v>
      </c>
      <c r="F897" s="272"/>
      <c r="G897" s="272"/>
      <c r="H897" s="272"/>
      <c r="I897" s="272"/>
      <c r="J897" s="272"/>
      <c r="K897" s="272"/>
      <c r="L897" s="272"/>
      <c r="M897" s="272"/>
      <c r="N897" s="272"/>
      <c r="O897" s="272"/>
      <c r="P897" s="272"/>
      <c r="Q897" s="272"/>
      <c r="R897" s="270" t="str">
        <f t="shared" si="35"/>
        <v/>
      </c>
    </row>
    <row r="898" spans="1:18" x14ac:dyDescent="0.2">
      <c r="A898" s="532"/>
      <c r="B898" s="534"/>
      <c r="C898" s="536"/>
      <c r="D898" s="393" t="s">
        <v>512</v>
      </c>
      <c r="E898" s="307" t="s">
        <v>162</v>
      </c>
      <c r="F898" s="272"/>
      <c r="G898" s="272"/>
      <c r="H898" s="272"/>
      <c r="I898" s="272"/>
      <c r="J898" s="272"/>
      <c r="K898" s="272"/>
      <c r="L898" s="272"/>
      <c r="M898" s="272"/>
      <c r="N898" s="272"/>
      <c r="O898" s="272"/>
      <c r="P898" s="272"/>
      <c r="Q898" s="272"/>
      <c r="R898" s="270" t="str">
        <f t="shared" si="35"/>
        <v/>
      </c>
    </row>
    <row r="899" spans="1:18" x14ac:dyDescent="0.2">
      <c r="A899" s="532"/>
      <c r="B899" s="534"/>
      <c r="C899" s="537" t="s">
        <v>788</v>
      </c>
      <c r="D899" s="393" t="s">
        <v>282</v>
      </c>
      <c r="E899" s="307" t="s">
        <v>162</v>
      </c>
      <c r="F899" s="272"/>
      <c r="G899" s="272"/>
      <c r="H899" s="272"/>
      <c r="I899" s="272"/>
      <c r="J899" s="272"/>
      <c r="K899" s="272"/>
      <c r="L899" s="272"/>
      <c r="M899" s="272"/>
      <c r="N899" s="272"/>
      <c r="O899" s="272"/>
      <c r="P899" s="272"/>
      <c r="Q899" s="272"/>
      <c r="R899" s="270" t="str">
        <f t="shared" si="35"/>
        <v/>
      </c>
    </row>
    <row r="900" spans="1:18" x14ac:dyDescent="0.2">
      <c r="A900" s="532"/>
      <c r="B900" s="534"/>
      <c r="C900" s="536"/>
      <c r="D900" s="393" t="s">
        <v>512</v>
      </c>
      <c r="E900" s="307" t="s">
        <v>162</v>
      </c>
      <c r="F900" s="272"/>
      <c r="G900" s="272"/>
      <c r="H900" s="272"/>
      <c r="I900" s="272"/>
      <c r="J900" s="272"/>
      <c r="K900" s="272"/>
      <c r="L900" s="272"/>
      <c r="M900" s="272"/>
      <c r="N900" s="272"/>
      <c r="O900" s="272"/>
      <c r="P900" s="272"/>
      <c r="Q900" s="272"/>
      <c r="R900" s="270" t="str">
        <f t="shared" si="35"/>
        <v/>
      </c>
    </row>
    <row r="901" spans="1:18" x14ac:dyDescent="0.2">
      <c r="A901" s="532"/>
      <c r="B901" s="534"/>
      <c r="C901" s="537" t="s">
        <v>789</v>
      </c>
      <c r="D901" s="393" t="s">
        <v>282</v>
      </c>
      <c r="E901" s="307" t="s">
        <v>162</v>
      </c>
      <c r="F901" s="272"/>
      <c r="G901" s="273"/>
      <c r="H901" s="273"/>
      <c r="I901" s="273"/>
      <c r="J901" s="273"/>
      <c r="K901" s="273"/>
      <c r="L901" s="273"/>
      <c r="M901" s="273"/>
      <c r="N901" s="273"/>
      <c r="O901" s="273"/>
      <c r="P901" s="273"/>
      <c r="Q901" s="273"/>
      <c r="R901" s="268"/>
    </row>
    <row r="902" spans="1:18" x14ac:dyDescent="0.2">
      <c r="A902" s="532"/>
      <c r="B902" s="534"/>
      <c r="C902" s="536"/>
      <c r="D902" s="393" t="s">
        <v>512</v>
      </c>
      <c r="E902" s="307" t="s">
        <v>162</v>
      </c>
      <c r="F902" s="272"/>
      <c r="G902" s="304"/>
      <c r="H902" s="304"/>
      <c r="I902" s="304"/>
      <c r="J902" s="304"/>
      <c r="K902" s="304"/>
      <c r="L902" s="304"/>
      <c r="M902" s="304"/>
      <c r="N902" s="304"/>
      <c r="O902" s="304"/>
      <c r="P902" s="304"/>
      <c r="Q902" s="304"/>
      <c r="R902" s="305"/>
    </row>
    <row r="903" spans="1:18" x14ac:dyDescent="0.2">
      <c r="A903" s="532"/>
      <c r="B903" s="534"/>
      <c r="C903" s="538" t="s">
        <v>934</v>
      </c>
      <c r="D903" s="394" t="s">
        <v>282</v>
      </c>
      <c r="E903" s="298" t="s">
        <v>162</v>
      </c>
      <c r="F903" s="303"/>
      <c r="G903" s="304"/>
      <c r="H903" s="304"/>
      <c r="I903" s="304"/>
      <c r="J903" s="304"/>
      <c r="K903" s="304"/>
      <c r="L903" s="304"/>
      <c r="M903" s="304"/>
      <c r="N903" s="304"/>
      <c r="O903" s="304"/>
      <c r="P903" s="304"/>
      <c r="Q903" s="304"/>
      <c r="R903" s="305"/>
    </row>
    <row r="904" spans="1:18" x14ac:dyDescent="0.2">
      <c r="A904" s="552"/>
      <c r="B904" s="553"/>
      <c r="C904" s="539"/>
      <c r="D904" s="191" t="s">
        <v>512</v>
      </c>
      <c r="E904" s="308" t="s">
        <v>162</v>
      </c>
      <c r="F904" s="274"/>
      <c r="G904" s="274"/>
      <c r="H904" s="274"/>
      <c r="I904" s="274"/>
      <c r="J904" s="274"/>
      <c r="K904" s="274"/>
      <c r="L904" s="274"/>
      <c r="M904" s="274"/>
      <c r="N904" s="274"/>
      <c r="O904" s="274"/>
      <c r="P904" s="274"/>
      <c r="Q904" s="274"/>
      <c r="R904" s="229"/>
    </row>
    <row r="905" spans="1:18" x14ac:dyDescent="0.2">
      <c r="A905" s="531"/>
      <c r="B905" s="533" t="str">
        <f>IF(A905&lt;&gt;"",IFERROR(VLOOKUP(A905,L!$J$11:$K$260,2,FALSE),"Eingabeart wurde geändert"),"")</f>
        <v/>
      </c>
      <c r="C905" s="535" t="s">
        <v>925</v>
      </c>
      <c r="D905" s="189" t="s">
        <v>282</v>
      </c>
      <c r="E905" s="306" t="s">
        <v>162</v>
      </c>
      <c r="F905" s="271"/>
      <c r="G905" s="271"/>
      <c r="H905" s="271"/>
      <c r="I905" s="271"/>
      <c r="J905" s="271"/>
      <c r="K905" s="271"/>
      <c r="L905" s="271"/>
      <c r="M905" s="271"/>
      <c r="N905" s="271"/>
      <c r="O905" s="271"/>
      <c r="P905" s="271"/>
      <c r="Q905" s="271"/>
      <c r="R905" s="228" t="str">
        <f t="shared" ref="R905:R916" si="36">IF(SUM(F905:Q905)&gt;0,SUM(F905:Q905),"")</f>
        <v/>
      </c>
    </row>
    <row r="906" spans="1:18" x14ac:dyDescent="0.2">
      <c r="A906" s="532"/>
      <c r="B906" s="534"/>
      <c r="C906" s="536"/>
      <c r="D906" s="393" t="s">
        <v>512</v>
      </c>
      <c r="E906" s="307" t="s">
        <v>162</v>
      </c>
      <c r="F906" s="272"/>
      <c r="G906" s="272"/>
      <c r="H906" s="272"/>
      <c r="I906" s="272"/>
      <c r="J906" s="272"/>
      <c r="K906" s="272"/>
      <c r="L906" s="272"/>
      <c r="M906" s="272"/>
      <c r="N906" s="272"/>
      <c r="O906" s="272"/>
      <c r="P906" s="272"/>
      <c r="Q906" s="272"/>
      <c r="R906" s="270" t="str">
        <f t="shared" si="36"/>
        <v/>
      </c>
    </row>
    <row r="907" spans="1:18" x14ac:dyDescent="0.2">
      <c r="A907" s="532"/>
      <c r="B907" s="534"/>
      <c r="C907" s="537" t="s">
        <v>786</v>
      </c>
      <c r="D907" s="393" t="s">
        <v>282</v>
      </c>
      <c r="E907" s="307" t="s">
        <v>162</v>
      </c>
      <c r="F907" s="272"/>
      <c r="G907" s="272"/>
      <c r="H907" s="272"/>
      <c r="I907" s="272"/>
      <c r="J907" s="272"/>
      <c r="K907" s="272"/>
      <c r="L907" s="272"/>
      <c r="M907" s="272"/>
      <c r="N907" s="272"/>
      <c r="O907" s="272"/>
      <c r="P907" s="272"/>
      <c r="Q907" s="272"/>
      <c r="R907" s="270" t="str">
        <f t="shared" si="36"/>
        <v/>
      </c>
    </row>
    <row r="908" spans="1:18" x14ac:dyDescent="0.2">
      <c r="A908" s="532"/>
      <c r="B908" s="534"/>
      <c r="C908" s="536"/>
      <c r="D908" s="393" t="s">
        <v>512</v>
      </c>
      <c r="E908" s="307" t="s">
        <v>162</v>
      </c>
      <c r="F908" s="272"/>
      <c r="G908" s="272"/>
      <c r="H908" s="272"/>
      <c r="I908" s="272"/>
      <c r="J908" s="272"/>
      <c r="K908" s="272"/>
      <c r="L908" s="272"/>
      <c r="M908" s="272"/>
      <c r="N908" s="272"/>
      <c r="O908" s="272"/>
      <c r="P908" s="272"/>
      <c r="Q908" s="272"/>
      <c r="R908" s="270" t="str">
        <f t="shared" si="36"/>
        <v/>
      </c>
    </row>
    <row r="909" spans="1:18" x14ac:dyDescent="0.2">
      <c r="A909" s="532"/>
      <c r="B909" s="534"/>
      <c r="C909" s="537" t="s">
        <v>787</v>
      </c>
      <c r="D909" s="393" t="s">
        <v>282</v>
      </c>
      <c r="E909" s="307" t="s">
        <v>162</v>
      </c>
      <c r="F909" s="272"/>
      <c r="G909" s="272"/>
      <c r="H909" s="272"/>
      <c r="I909" s="272"/>
      <c r="J909" s="272"/>
      <c r="K909" s="272"/>
      <c r="L909" s="272"/>
      <c r="M909" s="272"/>
      <c r="N909" s="272"/>
      <c r="O909" s="272"/>
      <c r="P909" s="272"/>
      <c r="Q909" s="272"/>
      <c r="R909" s="270" t="str">
        <f t="shared" si="36"/>
        <v/>
      </c>
    </row>
    <row r="910" spans="1:18" x14ac:dyDescent="0.2">
      <c r="A910" s="532"/>
      <c r="B910" s="534"/>
      <c r="C910" s="536"/>
      <c r="D910" s="393" t="s">
        <v>512</v>
      </c>
      <c r="E910" s="307" t="s">
        <v>162</v>
      </c>
      <c r="F910" s="272"/>
      <c r="G910" s="272"/>
      <c r="H910" s="272"/>
      <c r="I910" s="272"/>
      <c r="J910" s="272"/>
      <c r="K910" s="272"/>
      <c r="L910" s="272"/>
      <c r="M910" s="272"/>
      <c r="N910" s="272"/>
      <c r="O910" s="272"/>
      <c r="P910" s="272"/>
      <c r="Q910" s="272"/>
      <c r="R910" s="270" t="str">
        <f t="shared" si="36"/>
        <v/>
      </c>
    </row>
    <row r="911" spans="1:18" x14ac:dyDescent="0.2">
      <c r="A911" s="532"/>
      <c r="B911" s="534"/>
      <c r="C911" s="537" t="s">
        <v>788</v>
      </c>
      <c r="D911" s="393" t="s">
        <v>282</v>
      </c>
      <c r="E911" s="307" t="s">
        <v>162</v>
      </c>
      <c r="F911" s="272"/>
      <c r="G911" s="272"/>
      <c r="H911" s="272"/>
      <c r="I911" s="272"/>
      <c r="J911" s="272"/>
      <c r="K911" s="272"/>
      <c r="L911" s="272"/>
      <c r="M911" s="272"/>
      <c r="N911" s="272"/>
      <c r="O911" s="272"/>
      <c r="P911" s="272"/>
      <c r="Q911" s="272"/>
      <c r="R911" s="270" t="str">
        <f t="shared" si="36"/>
        <v/>
      </c>
    </row>
    <row r="912" spans="1:18" x14ac:dyDescent="0.2">
      <c r="A912" s="532"/>
      <c r="B912" s="534"/>
      <c r="C912" s="536"/>
      <c r="D912" s="393" t="s">
        <v>512</v>
      </c>
      <c r="E912" s="307" t="s">
        <v>162</v>
      </c>
      <c r="F912" s="272"/>
      <c r="G912" s="272"/>
      <c r="H912" s="272"/>
      <c r="I912" s="272"/>
      <c r="J912" s="272"/>
      <c r="K912" s="272"/>
      <c r="L912" s="272"/>
      <c r="M912" s="272"/>
      <c r="N912" s="272"/>
      <c r="O912" s="272"/>
      <c r="P912" s="272"/>
      <c r="Q912" s="272"/>
      <c r="R912" s="270" t="str">
        <f t="shared" si="36"/>
        <v/>
      </c>
    </row>
    <row r="913" spans="1:18" x14ac:dyDescent="0.2">
      <c r="A913" s="532"/>
      <c r="B913" s="534"/>
      <c r="C913" s="537" t="s">
        <v>789</v>
      </c>
      <c r="D913" s="393" t="s">
        <v>282</v>
      </c>
      <c r="E913" s="307" t="s">
        <v>162</v>
      </c>
      <c r="F913" s="272"/>
      <c r="G913" s="273"/>
      <c r="H913" s="273"/>
      <c r="I913" s="273"/>
      <c r="J913" s="273"/>
      <c r="K913" s="273"/>
      <c r="L913" s="273"/>
      <c r="M913" s="273"/>
      <c r="N913" s="273"/>
      <c r="O913" s="273"/>
      <c r="P913" s="273"/>
      <c r="Q913" s="273"/>
      <c r="R913" s="268"/>
    </row>
    <row r="914" spans="1:18" x14ac:dyDescent="0.2">
      <c r="A914" s="532"/>
      <c r="B914" s="534"/>
      <c r="C914" s="536"/>
      <c r="D914" s="393" t="s">
        <v>512</v>
      </c>
      <c r="E914" s="307" t="s">
        <v>162</v>
      </c>
      <c r="F914" s="272"/>
      <c r="G914" s="304"/>
      <c r="H914" s="304"/>
      <c r="I914" s="304"/>
      <c r="J914" s="304"/>
      <c r="K914" s="304"/>
      <c r="L914" s="304"/>
      <c r="M914" s="304"/>
      <c r="N914" s="304"/>
      <c r="O914" s="304"/>
      <c r="P914" s="304"/>
      <c r="Q914" s="304"/>
      <c r="R914" s="305"/>
    </row>
    <row r="915" spans="1:18" x14ac:dyDescent="0.2">
      <c r="A915" s="532"/>
      <c r="B915" s="534"/>
      <c r="C915" s="538" t="s">
        <v>934</v>
      </c>
      <c r="D915" s="394" t="s">
        <v>282</v>
      </c>
      <c r="E915" s="298" t="s">
        <v>162</v>
      </c>
      <c r="F915" s="303"/>
      <c r="G915" s="304"/>
      <c r="H915" s="304"/>
      <c r="I915" s="304"/>
      <c r="J915" s="304"/>
      <c r="K915" s="304"/>
      <c r="L915" s="304"/>
      <c r="M915" s="304"/>
      <c r="N915" s="304"/>
      <c r="O915" s="304"/>
      <c r="P915" s="304"/>
      <c r="Q915" s="304"/>
      <c r="R915" s="305"/>
    </row>
    <row r="916" spans="1:18" x14ac:dyDescent="0.2">
      <c r="A916" s="552"/>
      <c r="B916" s="553"/>
      <c r="C916" s="539"/>
      <c r="D916" s="191" t="s">
        <v>512</v>
      </c>
      <c r="E916" s="308" t="s">
        <v>162</v>
      </c>
      <c r="F916" s="274"/>
      <c r="G916" s="274"/>
      <c r="H916" s="274"/>
      <c r="I916" s="274"/>
      <c r="J916" s="274"/>
      <c r="K916" s="274"/>
      <c r="L916" s="274"/>
      <c r="M916" s="274"/>
      <c r="N916" s="274"/>
      <c r="O916" s="274"/>
      <c r="P916" s="274"/>
      <c r="Q916" s="274"/>
      <c r="R916" s="229"/>
    </row>
    <row r="917" spans="1:18" x14ac:dyDescent="0.2">
      <c r="A917" s="531"/>
      <c r="B917" s="533" t="str">
        <f>IF(A917&lt;&gt;"",IFERROR(VLOOKUP(A917,L!$J$11:$K$260,2,FALSE),"Eingabeart wurde geändert"),"")</f>
        <v/>
      </c>
      <c r="C917" s="535" t="s">
        <v>925</v>
      </c>
      <c r="D917" s="189" t="s">
        <v>282</v>
      </c>
      <c r="E917" s="306" t="s">
        <v>162</v>
      </c>
      <c r="F917" s="271"/>
      <c r="G917" s="271"/>
      <c r="H917" s="271"/>
      <c r="I917" s="271"/>
      <c r="J917" s="271"/>
      <c r="K917" s="271"/>
      <c r="L917" s="271"/>
      <c r="M917" s="271"/>
      <c r="N917" s="271"/>
      <c r="O917" s="271"/>
      <c r="P917" s="271"/>
      <c r="Q917" s="271"/>
      <c r="R917" s="228" t="str">
        <f t="shared" ref="R917:R928" si="37">IF(SUM(F917:Q917)&gt;0,SUM(F917:Q917),"")</f>
        <v/>
      </c>
    </row>
    <row r="918" spans="1:18" x14ac:dyDescent="0.2">
      <c r="A918" s="532"/>
      <c r="B918" s="534"/>
      <c r="C918" s="536"/>
      <c r="D918" s="393" t="s">
        <v>512</v>
      </c>
      <c r="E918" s="307" t="s">
        <v>162</v>
      </c>
      <c r="F918" s="272"/>
      <c r="G918" s="272"/>
      <c r="H918" s="272"/>
      <c r="I918" s="272"/>
      <c r="J918" s="272"/>
      <c r="K918" s="272"/>
      <c r="L918" s="272"/>
      <c r="M918" s="272"/>
      <c r="N918" s="272"/>
      <c r="O918" s="272"/>
      <c r="P918" s="272"/>
      <c r="Q918" s="272"/>
      <c r="R918" s="270" t="str">
        <f t="shared" si="37"/>
        <v/>
      </c>
    </row>
    <row r="919" spans="1:18" x14ac:dyDescent="0.2">
      <c r="A919" s="532"/>
      <c r="B919" s="534"/>
      <c r="C919" s="537" t="s">
        <v>786</v>
      </c>
      <c r="D919" s="393" t="s">
        <v>282</v>
      </c>
      <c r="E919" s="307" t="s">
        <v>162</v>
      </c>
      <c r="F919" s="272"/>
      <c r="G919" s="272"/>
      <c r="H919" s="272"/>
      <c r="I919" s="272"/>
      <c r="J919" s="272"/>
      <c r="K919" s="272"/>
      <c r="L919" s="272"/>
      <c r="M919" s="272"/>
      <c r="N919" s="272"/>
      <c r="O919" s="272"/>
      <c r="P919" s="272"/>
      <c r="Q919" s="272"/>
      <c r="R919" s="270" t="str">
        <f t="shared" si="37"/>
        <v/>
      </c>
    </row>
    <row r="920" spans="1:18" x14ac:dyDescent="0.2">
      <c r="A920" s="532"/>
      <c r="B920" s="534"/>
      <c r="C920" s="536"/>
      <c r="D920" s="393" t="s">
        <v>512</v>
      </c>
      <c r="E920" s="307" t="s">
        <v>162</v>
      </c>
      <c r="F920" s="272"/>
      <c r="G920" s="272"/>
      <c r="H920" s="272"/>
      <c r="I920" s="272"/>
      <c r="J920" s="272"/>
      <c r="K920" s="272"/>
      <c r="L920" s="272"/>
      <c r="M920" s="272"/>
      <c r="N920" s="272"/>
      <c r="O920" s="272"/>
      <c r="P920" s="272"/>
      <c r="Q920" s="272"/>
      <c r="R920" s="270" t="str">
        <f t="shared" si="37"/>
        <v/>
      </c>
    </row>
    <row r="921" spans="1:18" x14ac:dyDescent="0.2">
      <c r="A921" s="532"/>
      <c r="B921" s="534"/>
      <c r="C921" s="537" t="s">
        <v>787</v>
      </c>
      <c r="D921" s="393" t="s">
        <v>282</v>
      </c>
      <c r="E921" s="307" t="s">
        <v>162</v>
      </c>
      <c r="F921" s="272"/>
      <c r="G921" s="272"/>
      <c r="H921" s="272"/>
      <c r="I921" s="272"/>
      <c r="J921" s="272"/>
      <c r="K921" s="272"/>
      <c r="L921" s="272"/>
      <c r="M921" s="272"/>
      <c r="N921" s="272"/>
      <c r="O921" s="272"/>
      <c r="P921" s="272"/>
      <c r="Q921" s="272"/>
      <c r="R921" s="270" t="str">
        <f t="shared" si="37"/>
        <v/>
      </c>
    </row>
    <row r="922" spans="1:18" x14ac:dyDescent="0.2">
      <c r="A922" s="532"/>
      <c r="B922" s="534"/>
      <c r="C922" s="536"/>
      <c r="D922" s="393" t="s">
        <v>512</v>
      </c>
      <c r="E922" s="307" t="s">
        <v>162</v>
      </c>
      <c r="F922" s="272"/>
      <c r="G922" s="272"/>
      <c r="H922" s="272"/>
      <c r="I922" s="272"/>
      <c r="J922" s="272"/>
      <c r="K922" s="272"/>
      <c r="L922" s="272"/>
      <c r="M922" s="272"/>
      <c r="N922" s="272"/>
      <c r="O922" s="272"/>
      <c r="P922" s="272"/>
      <c r="Q922" s="272"/>
      <c r="R922" s="270" t="str">
        <f t="shared" si="37"/>
        <v/>
      </c>
    </row>
    <row r="923" spans="1:18" x14ac:dyDescent="0.2">
      <c r="A923" s="532"/>
      <c r="B923" s="534"/>
      <c r="C923" s="537" t="s">
        <v>788</v>
      </c>
      <c r="D923" s="393" t="s">
        <v>282</v>
      </c>
      <c r="E923" s="307" t="s">
        <v>162</v>
      </c>
      <c r="F923" s="272"/>
      <c r="G923" s="272"/>
      <c r="H923" s="272"/>
      <c r="I923" s="272"/>
      <c r="J923" s="272"/>
      <c r="K923" s="272"/>
      <c r="L923" s="272"/>
      <c r="M923" s="272"/>
      <c r="N923" s="272"/>
      <c r="O923" s="272"/>
      <c r="P923" s="272"/>
      <c r="Q923" s="272"/>
      <c r="R923" s="270" t="str">
        <f t="shared" si="37"/>
        <v/>
      </c>
    </row>
    <row r="924" spans="1:18" x14ac:dyDescent="0.2">
      <c r="A924" s="532"/>
      <c r="B924" s="534"/>
      <c r="C924" s="536"/>
      <c r="D924" s="393" t="s">
        <v>512</v>
      </c>
      <c r="E924" s="307" t="s">
        <v>162</v>
      </c>
      <c r="F924" s="272"/>
      <c r="G924" s="272"/>
      <c r="H924" s="272"/>
      <c r="I924" s="272"/>
      <c r="J924" s="272"/>
      <c r="K924" s="272"/>
      <c r="L924" s="272"/>
      <c r="M924" s="272"/>
      <c r="N924" s="272"/>
      <c r="O924" s="272"/>
      <c r="P924" s="272"/>
      <c r="Q924" s="272"/>
      <c r="R924" s="270" t="str">
        <f t="shared" si="37"/>
        <v/>
      </c>
    </row>
    <row r="925" spans="1:18" x14ac:dyDescent="0.2">
      <c r="A925" s="532"/>
      <c r="B925" s="534"/>
      <c r="C925" s="537" t="s">
        <v>789</v>
      </c>
      <c r="D925" s="393" t="s">
        <v>282</v>
      </c>
      <c r="E925" s="307" t="s">
        <v>162</v>
      </c>
      <c r="F925" s="272"/>
      <c r="G925" s="273"/>
      <c r="H925" s="273"/>
      <c r="I925" s="273"/>
      <c r="J925" s="273"/>
      <c r="K925" s="273"/>
      <c r="L925" s="273"/>
      <c r="M925" s="273"/>
      <c r="N925" s="273"/>
      <c r="O925" s="273"/>
      <c r="P925" s="273"/>
      <c r="Q925" s="273"/>
      <c r="R925" s="268"/>
    </row>
    <row r="926" spans="1:18" x14ac:dyDescent="0.2">
      <c r="A926" s="532"/>
      <c r="B926" s="534"/>
      <c r="C926" s="536"/>
      <c r="D926" s="393" t="s">
        <v>512</v>
      </c>
      <c r="E926" s="307" t="s">
        <v>162</v>
      </c>
      <c r="F926" s="272"/>
      <c r="G926" s="304"/>
      <c r="H926" s="304"/>
      <c r="I926" s="304"/>
      <c r="J926" s="304"/>
      <c r="K926" s="304"/>
      <c r="L926" s="304"/>
      <c r="M926" s="304"/>
      <c r="N926" s="304"/>
      <c r="O926" s="304"/>
      <c r="P926" s="304"/>
      <c r="Q926" s="304"/>
      <c r="R926" s="305"/>
    </row>
    <row r="927" spans="1:18" x14ac:dyDescent="0.2">
      <c r="A927" s="532"/>
      <c r="B927" s="534"/>
      <c r="C927" s="538" t="s">
        <v>934</v>
      </c>
      <c r="D927" s="394" t="s">
        <v>282</v>
      </c>
      <c r="E927" s="298" t="s">
        <v>162</v>
      </c>
      <c r="F927" s="303"/>
      <c r="G927" s="304"/>
      <c r="H927" s="304"/>
      <c r="I927" s="304"/>
      <c r="J927" s="304"/>
      <c r="K927" s="304"/>
      <c r="L927" s="304"/>
      <c r="M927" s="304"/>
      <c r="N927" s="304"/>
      <c r="O927" s="304"/>
      <c r="P927" s="304"/>
      <c r="Q927" s="304"/>
      <c r="R927" s="305"/>
    </row>
    <row r="928" spans="1:18" x14ac:dyDescent="0.2">
      <c r="A928" s="552"/>
      <c r="B928" s="553"/>
      <c r="C928" s="539"/>
      <c r="D928" s="191" t="s">
        <v>512</v>
      </c>
      <c r="E928" s="308" t="s">
        <v>162</v>
      </c>
      <c r="F928" s="274"/>
      <c r="G928" s="274"/>
      <c r="H928" s="274"/>
      <c r="I928" s="274"/>
      <c r="J928" s="274"/>
      <c r="K928" s="274"/>
      <c r="L928" s="274"/>
      <c r="M928" s="274"/>
      <c r="N928" s="274"/>
      <c r="O928" s="274"/>
      <c r="P928" s="274"/>
      <c r="Q928" s="274"/>
      <c r="R928" s="229"/>
    </row>
    <row r="929" spans="1:18" x14ac:dyDescent="0.2">
      <c r="A929" s="531"/>
      <c r="B929" s="533" t="str">
        <f>IF(A929&lt;&gt;"",IFERROR(VLOOKUP(A929,L!$J$11:$K$260,2,FALSE),"Eingabeart wurde geändert"),"")</f>
        <v/>
      </c>
      <c r="C929" s="535" t="s">
        <v>925</v>
      </c>
      <c r="D929" s="189" t="s">
        <v>282</v>
      </c>
      <c r="E929" s="306" t="s">
        <v>162</v>
      </c>
      <c r="F929" s="271"/>
      <c r="G929" s="271"/>
      <c r="H929" s="271"/>
      <c r="I929" s="271"/>
      <c r="J929" s="271"/>
      <c r="K929" s="271"/>
      <c r="L929" s="271"/>
      <c r="M929" s="271"/>
      <c r="N929" s="271"/>
      <c r="O929" s="271"/>
      <c r="P929" s="271"/>
      <c r="Q929" s="271"/>
      <c r="R929" s="228" t="str">
        <f t="shared" ref="R929:R940" si="38">IF(SUM(F929:Q929)&gt;0,SUM(F929:Q929),"")</f>
        <v/>
      </c>
    </row>
    <row r="930" spans="1:18" x14ac:dyDescent="0.2">
      <c r="A930" s="532"/>
      <c r="B930" s="534"/>
      <c r="C930" s="536"/>
      <c r="D930" s="393" t="s">
        <v>512</v>
      </c>
      <c r="E930" s="307" t="s">
        <v>162</v>
      </c>
      <c r="F930" s="272"/>
      <c r="G930" s="272"/>
      <c r="H930" s="272"/>
      <c r="I930" s="272"/>
      <c r="J930" s="272"/>
      <c r="K930" s="272"/>
      <c r="L930" s="272"/>
      <c r="M930" s="272"/>
      <c r="N930" s="272"/>
      <c r="O930" s="272"/>
      <c r="P930" s="272"/>
      <c r="Q930" s="272"/>
      <c r="R930" s="270" t="str">
        <f t="shared" si="38"/>
        <v/>
      </c>
    </row>
    <row r="931" spans="1:18" x14ac:dyDescent="0.2">
      <c r="A931" s="532"/>
      <c r="B931" s="534"/>
      <c r="C931" s="537" t="s">
        <v>786</v>
      </c>
      <c r="D931" s="393" t="s">
        <v>282</v>
      </c>
      <c r="E931" s="307" t="s">
        <v>162</v>
      </c>
      <c r="F931" s="272"/>
      <c r="G931" s="272"/>
      <c r="H931" s="272"/>
      <c r="I931" s="272"/>
      <c r="J931" s="272"/>
      <c r="K931" s="272"/>
      <c r="L931" s="272"/>
      <c r="M931" s="272"/>
      <c r="N931" s="272"/>
      <c r="O931" s="272"/>
      <c r="P931" s="272"/>
      <c r="Q931" s="272"/>
      <c r="R931" s="270" t="str">
        <f t="shared" si="38"/>
        <v/>
      </c>
    </row>
    <row r="932" spans="1:18" x14ac:dyDescent="0.2">
      <c r="A932" s="532"/>
      <c r="B932" s="534"/>
      <c r="C932" s="536"/>
      <c r="D932" s="393" t="s">
        <v>512</v>
      </c>
      <c r="E932" s="307" t="s">
        <v>162</v>
      </c>
      <c r="F932" s="272"/>
      <c r="G932" s="272"/>
      <c r="H932" s="272"/>
      <c r="I932" s="272"/>
      <c r="J932" s="272"/>
      <c r="K932" s="272"/>
      <c r="L932" s="272"/>
      <c r="M932" s="272"/>
      <c r="N932" s="272"/>
      <c r="O932" s="272"/>
      <c r="P932" s="272"/>
      <c r="Q932" s="272"/>
      <c r="R932" s="270" t="str">
        <f t="shared" si="38"/>
        <v/>
      </c>
    </row>
    <row r="933" spans="1:18" x14ac:dyDescent="0.2">
      <c r="A933" s="532"/>
      <c r="B933" s="534"/>
      <c r="C933" s="537" t="s">
        <v>787</v>
      </c>
      <c r="D933" s="393" t="s">
        <v>282</v>
      </c>
      <c r="E933" s="307" t="s">
        <v>162</v>
      </c>
      <c r="F933" s="272"/>
      <c r="G933" s="272"/>
      <c r="H933" s="272"/>
      <c r="I933" s="272"/>
      <c r="J933" s="272"/>
      <c r="K933" s="272"/>
      <c r="L933" s="272"/>
      <c r="M933" s="272"/>
      <c r="N933" s="272"/>
      <c r="O933" s="272"/>
      <c r="P933" s="272"/>
      <c r="Q933" s="272"/>
      <c r="R933" s="270" t="str">
        <f t="shared" si="38"/>
        <v/>
      </c>
    </row>
    <row r="934" spans="1:18" x14ac:dyDescent="0.2">
      <c r="A934" s="532"/>
      <c r="B934" s="534"/>
      <c r="C934" s="536"/>
      <c r="D934" s="393" t="s">
        <v>512</v>
      </c>
      <c r="E934" s="307" t="s">
        <v>162</v>
      </c>
      <c r="F934" s="272"/>
      <c r="G934" s="272"/>
      <c r="H934" s="272"/>
      <c r="I934" s="272"/>
      <c r="J934" s="272"/>
      <c r="K934" s="272"/>
      <c r="L934" s="272"/>
      <c r="M934" s="272"/>
      <c r="N934" s="272"/>
      <c r="O934" s="272"/>
      <c r="P934" s="272"/>
      <c r="Q934" s="272"/>
      <c r="R934" s="270" t="str">
        <f t="shared" si="38"/>
        <v/>
      </c>
    </row>
    <row r="935" spans="1:18" x14ac:dyDescent="0.2">
      <c r="A935" s="532"/>
      <c r="B935" s="534"/>
      <c r="C935" s="537" t="s">
        <v>788</v>
      </c>
      <c r="D935" s="393" t="s">
        <v>282</v>
      </c>
      <c r="E935" s="307" t="s">
        <v>162</v>
      </c>
      <c r="F935" s="272"/>
      <c r="G935" s="272"/>
      <c r="H935" s="272"/>
      <c r="I935" s="272"/>
      <c r="J935" s="272"/>
      <c r="K935" s="272"/>
      <c r="L935" s="272"/>
      <c r="M935" s="272"/>
      <c r="N935" s="272"/>
      <c r="O935" s="272"/>
      <c r="P935" s="272"/>
      <c r="Q935" s="272"/>
      <c r="R935" s="270" t="str">
        <f t="shared" si="38"/>
        <v/>
      </c>
    </row>
    <row r="936" spans="1:18" x14ac:dyDescent="0.2">
      <c r="A936" s="532"/>
      <c r="B936" s="534"/>
      <c r="C936" s="536"/>
      <c r="D936" s="393" t="s">
        <v>512</v>
      </c>
      <c r="E936" s="307" t="s">
        <v>162</v>
      </c>
      <c r="F936" s="272"/>
      <c r="G936" s="272"/>
      <c r="H936" s="272"/>
      <c r="I936" s="272"/>
      <c r="J936" s="272"/>
      <c r="K936" s="272"/>
      <c r="L936" s="272"/>
      <c r="M936" s="272"/>
      <c r="N936" s="272"/>
      <c r="O936" s="272"/>
      <c r="P936" s="272"/>
      <c r="Q936" s="272"/>
      <c r="R936" s="270" t="str">
        <f t="shared" si="38"/>
        <v/>
      </c>
    </row>
    <row r="937" spans="1:18" x14ac:dyDescent="0.2">
      <c r="A937" s="532"/>
      <c r="B937" s="534"/>
      <c r="C937" s="537" t="s">
        <v>789</v>
      </c>
      <c r="D937" s="393" t="s">
        <v>282</v>
      </c>
      <c r="E937" s="307" t="s">
        <v>162</v>
      </c>
      <c r="F937" s="272"/>
      <c r="G937" s="273"/>
      <c r="H937" s="273"/>
      <c r="I937" s="273"/>
      <c r="J937" s="273"/>
      <c r="K937" s="273"/>
      <c r="L937" s="273"/>
      <c r="M937" s="273"/>
      <c r="N937" s="273"/>
      <c r="O937" s="273"/>
      <c r="P937" s="273"/>
      <c r="Q937" s="273"/>
      <c r="R937" s="268"/>
    </row>
    <row r="938" spans="1:18" x14ac:dyDescent="0.2">
      <c r="A938" s="532"/>
      <c r="B938" s="534"/>
      <c r="C938" s="536"/>
      <c r="D938" s="393" t="s">
        <v>512</v>
      </c>
      <c r="E938" s="307" t="s">
        <v>162</v>
      </c>
      <c r="F938" s="272"/>
      <c r="G938" s="304"/>
      <c r="H938" s="304"/>
      <c r="I938" s="304"/>
      <c r="J938" s="304"/>
      <c r="K938" s="304"/>
      <c r="L938" s="304"/>
      <c r="M938" s="304"/>
      <c r="N938" s="304"/>
      <c r="O938" s="304"/>
      <c r="P938" s="304"/>
      <c r="Q938" s="304"/>
      <c r="R938" s="305"/>
    </row>
    <row r="939" spans="1:18" x14ac:dyDescent="0.2">
      <c r="A939" s="532"/>
      <c r="B939" s="534"/>
      <c r="C939" s="538" t="s">
        <v>934</v>
      </c>
      <c r="D939" s="394" t="s">
        <v>282</v>
      </c>
      <c r="E939" s="298" t="s">
        <v>162</v>
      </c>
      <c r="F939" s="303"/>
      <c r="G939" s="304"/>
      <c r="H939" s="304"/>
      <c r="I939" s="304"/>
      <c r="J939" s="304"/>
      <c r="K939" s="304"/>
      <c r="L939" s="304"/>
      <c r="M939" s="304"/>
      <c r="N939" s="304"/>
      <c r="O939" s="304"/>
      <c r="P939" s="304"/>
      <c r="Q939" s="304"/>
      <c r="R939" s="305"/>
    </row>
    <row r="940" spans="1:18" x14ac:dyDescent="0.2">
      <c r="A940" s="552"/>
      <c r="B940" s="553"/>
      <c r="C940" s="539"/>
      <c r="D940" s="191" t="s">
        <v>512</v>
      </c>
      <c r="E940" s="308" t="s">
        <v>162</v>
      </c>
      <c r="F940" s="274"/>
      <c r="G940" s="274"/>
      <c r="H940" s="274"/>
      <c r="I940" s="274"/>
      <c r="J940" s="274"/>
      <c r="K940" s="274"/>
      <c r="L940" s="274"/>
      <c r="M940" s="274"/>
      <c r="N940" s="274"/>
      <c r="O940" s="274"/>
      <c r="P940" s="274"/>
      <c r="Q940" s="274"/>
      <c r="R940" s="229"/>
    </row>
    <row r="941" spans="1:18" x14ac:dyDescent="0.2">
      <c r="A941" s="531"/>
      <c r="B941" s="533" t="str">
        <f>IF(A941&lt;&gt;"",IFERROR(VLOOKUP(A941,L!$J$11:$K$260,2,FALSE),"Eingabeart wurde geändert"),"")</f>
        <v/>
      </c>
      <c r="C941" s="535" t="s">
        <v>925</v>
      </c>
      <c r="D941" s="189" t="s">
        <v>282</v>
      </c>
      <c r="E941" s="306" t="s">
        <v>162</v>
      </c>
      <c r="F941" s="271"/>
      <c r="G941" s="271"/>
      <c r="H941" s="271"/>
      <c r="I941" s="271"/>
      <c r="J941" s="271"/>
      <c r="K941" s="271"/>
      <c r="L941" s="271"/>
      <c r="M941" s="271"/>
      <c r="N941" s="271"/>
      <c r="O941" s="271"/>
      <c r="P941" s="271"/>
      <c r="Q941" s="271"/>
      <c r="R941" s="228" t="str">
        <f t="shared" ref="R941:R952" si="39">IF(SUM(F941:Q941)&gt;0,SUM(F941:Q941),"")</f>
        <v/>
      </c>
    </row>
    <row r="942" spans="1:18" x14ac:dyDescent="0.2">
      <c r="A942" s="532"/>
      <c r="B942" s="534"/>
      <c r="C942" s="536"/>
      <c r="D942" s="393" t="s">
        <v>512</v>
      </c>
      <c r="E942" s="307" t="s">
        <v>162</v>
      </c>
      <c r="F942" s="272"/>
      <c r="G942" s="272"/>
      <c r="H942" s="272"/>
      <c r="I942" s="272"/>
      <c r="J942" s="272"/>
      <c r="K942" s="272"/>
      <c r="L942" s="272"/>
      <c r="M942" s="272"/>
      <c r="N942" s="272"/>
      <c r="O942" s="272"/>
      <c r="P942" s="272"/>
      <c r="Q942" s="272"/>
      <c r="R942" s="270" t="str">
        <f t="shared" si="39"/>
        <v/>
      </c>
    </row>
    <row r="943" spans="1:18" x14ac:dyDescent="0.2">
      <c r="A943" s="532"/>
      <c r="B943" s="534"/>
      <c r="C943" s="537" t="s">
        <v>786</v>
      </c>
      <c r="D943" s="393" t="s">
        <v>282</v>
      </c>
      <c r="E943" s="307" t="s">
        <v>162</v>
      </c>
      <c r="F943" s="272"/>
      <c r="G943" s="272"/>
      <c r="H943" s="272"/>
      <c r="I943" s="272"/>
      <c r="J943" s="272"/>
      <c r="K943" s="272"/>
      <c r="L943" s="272"/>
      <c r="M943" s="272"/>
      <c r="N943" s="272"/>
      <c r="O943" s="272"/>
      <c r="P943" s="272"/>
      <c r="Q943" s="272"/>
      <c r="R943" s="270" t="str">
        <f t="shared" si="39"/>
        <v/>
      </c>
    </row>
    <row r="944" spans="1:18" x14ac:dyDescent="0.2">
      <c r="A944" s="532"/>
      <c r="B944" s="534"/>
      <c r="C944" s="536"/>
      <c r="D944" s="393" t="s">
        <v>512</v>
      </c>
      <c r="E944" s="307" t="s">
        <v>162</v>
      </c>
      <c r="F944" s="272"/>
      <c r="G944" s="272"/>
      <c r="H944" s="272"/>
      <c r="I944" s="272"/>
      <c r="J944" s="272"/>
      <c r="K944" s="272"/>
      <c r="L944" s="272"/>
      <c r="M944" s="272"/>
      <c r="N944" s="272"/>
      <c r="O944" s="272"/>
      <c r="P944" s="272"/>
      <c r="Q944" s="272"/>
      <c r="R944" s="270" t="str">
        <f t="shared" si="39"/>
        <v/>
      </c>
    </row>
    <row r="945" spans="1:18" x14ac:dyDescent="0.2">
      <c r="A945" s="532"/>
      <c r="B945" s="534"/>
      <c r="C945" s="537" t="s">
        <v>787</v>
      </c>
      <c r="D945" s="393" t="s">
        <v>282</v>
      </c>
      <c r="E945" s="307" t="s">
        <v>162</v>
      </c>
      <c r="F945" s="272"/>
      <c r="G945" s="272"/>
      <c r="H945" s="272"/>
      <c r="I945" s="272"/>
      <c r="J945" s="272"/>
      <c r="K945" s="272"/>
      <c r="L945" s="272"/>
      <c r="M945" s="272"/>
      <c r="N945" s="272"/>
      <c r="O945" s="272"/>
      <c r="P945" s="272"/>
      <c r="Q945" s="272"/>
      <c r="R945" s="270" t="str">
        <f t="shared" si="39"/>
        <v/>
      </c>
    </row>
    <row r="946" spans="1:18" x14ac:dyDescent="0.2">
      <c r="A946" s="532"/>
      <c r="B946" s="534"/>
      <c r="C946" s="536"/>
      <c r="D946" s="393" t="s">
        <v>512</v>
      </c>
      <c r="E946" s="307" t="s">
        <v>162</v>
      </c>
      <c r="F946" s="272"/>
      <c r="G946" s="272"/>
      <c r="H946" s="272"/>
      <c r="I946" s="272"/>
      <c r="J946" s="272"/>
      <c r="K946" s="272"/>
      <c r="L946" s="272"/>
      <c r="M946" s="272"/>
      <c r="N946" s="272"/>
      <c r="O946" s="272"/>
      <c r="P946" s="272"/>
      <c r="Q946" s="272"/>
      <c r="R946" s="270" t="str">
        <f t="shared" si="39"/>
        <v/>
      </c>
    </row>
    <row r="947" spans="1:18" x14ac:dyDescent="0.2">
      <c r="A947" s="532"/>
      <c r="B947" s="534"/>
      <c r="C947" s="537" t="s">
        <v>788</v>
      </c>
      <c r="D947" s="393" t="s">
        <v>282</v>
      </c>
      <c r="E947" s="307" t="s">
        <v>162</v>
      </c>
      <c r="F947" s="272"/>
      <c r="G947" s="272"/>
      <c r="H947" s="272"/>
      <c r="I947" s="272"/>
      <c r="J947" s="272"/>
      <c r="K947" s="272"/>
      <c r="L947" s="272"/>
      <c r="M947" s="272"/>
      <c r="N947" s="272"/>
      <c r="O947" s="272"/>
      <c r="P947" s="272"/>
      <c r="Q947" s="272"/>
      <c r="R947" s="270" t="str">
        <f t="shared" si="39"/>
        <v/>
      </c>
    </row>
    <row r="948" spans="1:18" x14ac:dyDescent="0.2">
      <c r="A948" s="532"/>
      <c r="B948" s="534"/>
      <c r="C948" s="536"/>
      <c r="D948" s="393" t="s">
        <v>512</v>
      </c>
      <c r="E948" s="307" t="s">
        <v>162</v>
      </c>
      <c r="F948" s="272"/>
      <c r="G948" s="272"/>
      <c r="H948" s="272"/>
      <c r="I948" s="272"/>
      <c r="J948" s="272"/>
      <c r="K948" s="272"/>
      <c r="L948" s="272"/>
      <c r="M948" s="272"/>
      <c r="N948" s="272"/>
      <c r="O948" s="272"/>
      <c r="P948" s="272"/>
      <c r="Q948" s="272"/>
      <c r="R948" s="270" t="str">
        <f t="shared" si="39"/>
        <v/>
      </c>
    </row>
    <row r="949" spans="1:18" x14ac:dyDescent="0.2">
      <c r="A949" s="532"/>
      <c r="B949" s="534"/>
      <c r="C949" s="537" t="s">
        <v>789</v>
      </c>
      <c r="D949" s="393" t="s">
        <v>282</v>
      </c>
      <c r="E949" s="307" t="s">
        <v>162</v>
      </c>
      <c r="F949" s="272"/>
      <c r="G949" s="273"/>
      <c r="H949" s="273"/>
      <c r="I949" s="273"/>
      <c r="J949" s="273"/>
      <c r="K949" s="273"/>
      <c r="L949" s="273"/>
      <c r="M949" s="273"/>
      <c r="N949" s="273"/>
      <c r="O949" s="273"/>
      <c r="P949" s="273"/>
      <c r="Q949" s="273"/>
      <c r="R949" s="268"/>
    </row>
    <row r="950" spans="1:18" x14ac:dyDescent="0.2">
      <c r="A950" s="532"/>
      <c r="B950" s="534"/>
      <c r="C950" s="536"/>
      <c r="D950" s="393" t="s">
        <v>512</v>
      </c>
      <c r="E950" s="307" t="s">
        <v>162</v>
      </c>
      <c r="F950" s="272"/>
      <c r="G950" s="304"/>
      <c r="H950" s="304"/>
      <c r="I950" s="304"/>
      <c r="J950" s="304"/>
      <c r="K950" s="304"/>
      <c r="L950" s="304"/>
      <c r="M950" s="304"/>
      <c r="N950" s="304"/>
      <c r="O950" s="304"/>
      <c r="P950" s="304"/>
      <c r="Q950" s="304"/>
      <c r="R950" s="305"/>
    </row>
    <row r="951" spans="1:18" x14ac:dyDescent="0.2">
      <c r="A951" s="532"/>
      <c r="B951" s="534"/>
      <c r="C951" s="538" t="s">
        <v>934</v>
      </c>
      <c r="D951" s="394" t="s">
        <v>282</v>
      </c>
      <c r="E951" s="298" t="s">
        <v>162</v>
      </c>
      <c r="F951" s="303"/>
      <c r="G951" s="304"/>
      <c r="H951" s="304"/>
      <c r="I951" s="304"/>
      <c r="J951" s="304"/>
      <c r="K951" s="304"/>
      <c r="L951" s="304"/>
      <c r="M951" s="304"/>
      <c r="N951" s="304"/>
      <c r="O951" s="304"/>
      <c r="P951" s="304"/>
      <c r="Q951" s="304"/>
      <c r="R951" s="305"/>
    </row>
    <row r="952" spans="1:18" x14ac:dyDescent="0.2">
      <c r="A952" s="552"/>
      <c r="B952" s="553"/>
      <c r="C952" s="539"/>
      <c r="D952" s="191" t="s">
        <v>512</v>
      </c>
      <c r="E952" s="308" t="s">
        <v>162</v>
      </c>
      <c r="F952" s="274"/>
      <c r="G952" s="274"/>
      <c r="H952" s="274"/>
      <c r="I952" s="274"/>
      <c r="J952" s="274"/>
      <c r="K952" s="274"/>
      <c r="L952" s="274"/>
      <c r="M952" s="274"/>
      <c r="N952" s="274"/>
      <c r="O952" s="274"/>
      <c r="P952" s="274"/>
      <c r="Q952" s="274"/>
      <c r="R952" s="229"/>
    </row>
    <row r="953" spans="1:18" x14ac:dyDescent="0.2">
      <c r="A953" s="531"/>
      <c r="B953" s="533" t="str">
        <f>IF(A953&lt;&gt;"",IFERROR(VLOOKUP(A953,L!$J$11:$K$260,2,FALSE),"Eingabeart wurde geändert"),"")</f>
        <v/>
      </c>
      <c r="C953" s="535" t="s">
        <v>925</v>
      </c>
      <c r="D953" s="189" t="s">
        <v>282</v>
      </c>
      <c r="E953" s="306" t="s">
        <v>162</v>
      </c>
      <c r="F953" s="271"/>
      <c r="G953" s="271"/>
      <c r="H953" s="271"/>
      <c r="I953" s="271"/>
      <c r="J953" s="271"/>
      <c r="K953" s="271"/>
      <c r="L953" s="271"/>
      <c r="M953" s="271"/>
      <c r="N953" s="271"/>
      <c r="O953" s="271"/>
      <c r="P953" s="271"/>
      <c r="Q953" s="271"/>
      <c r="R953" s="228" t="str">
        <f t="shared" ref="R953:R964" si="40">IF(SUM(F953:Q953)&gt;0,SUM(F953:Q953),"")</f>
        <v/>
      </c>
    </row>
    <row r="954" spans="1:18" x14ac:dyDescent="0.2">
      <c r="A954" s="532"/>
      <c r="B954" s="534"/>
      <c r="C954" s="536"/>
      <c r="D954" s="393" t="s">
        <v>512</v>
      </c>
      <c r="E954" s="307" t="s">
        <v>162</v>
      </c>
      <c r="F954" s="272"/>
      <c r="G954" s="272"/>
      <c r="H954" s="272"/>
      <c r="I954" s="272"/>
      <c r="J954" s="272"/>
      <c r="K954" s="272"/>
      <c r="L954" s="272"/>
      <c r="M954" s="272"/>
      <c r="N954" s="272"/>
      <c r="O954" s="272"/>
      <c r="P954" s="272"/>
      <c r="Q954" s="272"/>
      <c r="R954" s="270" t="str">
        <f t="shared" si="40"/>
        <v/>
      </c>
    </row>
    <row r="955" spans="1:18" x14ac:dyDescent="0.2">
      <c r="A955" s="532"/>
      <c r="B955" s="534"/>
      <c r="C955" s="537" t="s">
        <v>786</v>
      </c>
      <c r="D955" s="393" t="s">
        <v>282</v>
      </c>
      <c r="E955" s="307" t="s">
        <v>162</v>
      </c>
      <c r="F955" s="272"/>
      <c r="G955" s="272"/>
      <c r="H955" s="272"/>
      <c r="I955" s="272"/>
      <c r="J955" s="272"/>
      <c r="K955" s="272"/>
      <c r="L955" s="272"/>
      <c r="M955" s="272"/>
      <c r="N955" s="272"/>
      <c r="O955" s="272"/>
      <c r="P955" s="272"/>
      <c r="Q955" s="272"/>
      <c r="R955" s="270" t="str">
        <f t="shared" si="40"/>
        <v/>
      </c>
    </row>
    <row r="956" spans="1:18" x14ac:dyDescent="0.2">
      <c r="A956" s="532"/>
      <c r="B956" s="534"/>
      <c r="C956" s="536"/>
      <c r="D956" s="393" t="s">
        <v>512</v>
      </c>
      <c r="E956" s="307" t="s">
        <v>162</v>
      </c>
      <c r="F956" s="272"/>
      <c r="G956" s="272"/>
      <c r="H956" s="272"/>
      <c r="I956" s="272"/>
      <c r="J956" s="272"/>
      <c r="K956" s="272"/>
      <c r="L956" s="272"/>
      <c r="M956" s="272"/>
      <c r="N956" s="272"/>
      <c r="O956" s="272"/>
      <c r="P956" s="272"/>
      <c r="Q956" s="272"/>
      <c r="R956" s="270" t="str">
        <f t="shared" si="40"/>
        <v/>
      </c>
    </row>
    <row r="957" spans="1:18" x14ac:dyDescent="0.2">
      <c r="A957" s="532"/>
      <c r="B957" s="534"/>
      <c r="C957" s="537" t="s">
        <v>787</v>
      </c>
      <c r="D957" s="393" t="s">
        <v>282</v>
      </c>
      <c r="E957" s="307" t="s">
        <v>162</v>
      </c>
      <c r="F957" s="272"/>
      <c r="G957" s="272"/>
      <c r="H957" s="272"/>
      <c r="I957" s="272"/>
      <c r="J957" s="272"/>
      <c r="K957" s="272"/>
      <c r="L957" s="272"/>
      <c r="M957" s="272"/>
      <c r="N957" s="272"/>
      <c r="O957" s="272"/>
      <c r="P957" s="272"/>
      <c r="Q957" s="272"/>
      <c r="R957" s="270" t="str">
        <f t="shared" si="40"/>
        <v/>
      </c>
    </row>
    <row r="958" spans="1:18" x14ac:dyDescent="0.2">
      <c r="A958" s="532"/>
      <c r="B958" s="534"/>
      <c r="C958" s="536"/>
      <c r="D958" s="393" t="s">
        <v>512</v>
      </c>
      <c r="E958" s="307" t="s">
        <v>162</v>
      </c>
      <c r="F958" s="272"/>
      <c r="G958" s="272"/>
      <c r="H958" s="272"/>
      <c r="I958" s="272"/>
      <c r="J958" s="272"/>
      <c r="K958" s="272"/>
      <c r="L958" s="272"/>
      <c r="M958" s="272"/>
      <c r="N958" s="272"/>
      <c r="O958" s="272"/>
      <c r="P958" s="272"/>
      <c r="Q958" s="272"/>
      <c r="R958" s="270" t="str">
        <f t="shared" si="40"/>
        <v/>
      </c>
    </row>
    <row r="959" spans="1:18" x14ac:dyDescent="0.2">
      <c r="A959" s="532"/>
      <c r="B959" s="534"/>
      <c r="C959" s="537" t="s">
        <v>788</v>
      </c>
      <c r="D959" s="393" t="s">
        <v>282</v>
      </c>
      <c r="E959" s="307" t="s">
        <v>162</v>
      </c>
      <c r="F959" s="272"/>
      <c r="G959" s="272"/>
      <c r="H959" s="272"/>
      <c r="I959" s="272"/>
      <c r="J959" s="272"/>
      <c r="K959" s="272"/>
      <c r="L959" s="272"/>
      <c r="M959" s="272"/>
      <c r="N959" s="272"/>
      <c r="O959" s="272"/>
      <c r="P959" s="272"/>
      <c r="Q959" s="272"/>
      <c r="R959" s="270" t="str">
        <f t="shared" si="40"/>
        <v/>
      </c>
    </row>
    <row r="960" spans="1:18" x14ac:dyDescent="0.2">
      <c r="A960" s="532"/>
      <c r="B960" s="534"/>
      <c r="C960" s="536"/>
      <c r="D960" s="393" t="s">
        <v>512</v>
      </c>
      <c r="E960" s="307" t="s">
        <v>162</v>
      </c>
      <c r="F960" s="272"/>
      <c r="G960" s="272"/>
      <c r="H960" s="272"/>
      <c r="I960" s="272"/>
      <c r="J960" s="272"/>
      <c r="K960" s="272"/>
      <c r="L960" s="272"/>
      <c r="M960" s="272"/>
      <c r="N960" s="272"/>
      <c r="O960" s="272"/>
      <c r="P960" s="272"/>
      <c r="Q960" s="272"/>
      <c r="R960" s="270" t="str">
        <f t="shared" si="40"/>
        <v/>
      </c>
    </row>
    <row r="961" spans="1:18" x14ac:dyDescent="0.2">
      <c r="A961" s="532"/>
      <c r="B961" s="534"/>
      <c r="C961" s="537" t="s">
        <v>789</v>
      </c>
      <c r="D961" s="393" t="s">
        <v>282</v>
      </c>
      <c r="E961" s="307" t="s">
        <v>162</v>
      </c>
      <c r="F961" s="272"/>
      <c r="G961" s="273"/>
      <c r="H961" s="273"/>
      <c r="I961" s="273"/>
      <c r="J961" s="273"/>
      <c r="K961" s="273"/>
      <c r="L961" s="273"/>
      <c r="M961" s="273"/>
      <c r="N961" s="273"/>
      <c r="O961" s="273"/>
      <c r="P961" s="273"/>
      <c r="Q961" s="273"/>
      <c r="R961" s="268"/>
    </row>
    <row r="962" spans="1:18" x14ac:dyDescent="0.2">
      <c r="A962" s="532"/>
      <c r="B962" s="534"/>
      <c r="C962" s="536"/>
      <c r="D962" s="393" t="s">
        <v>512</v>
      </c>
      <c r="E962" s="307" t="s">
        <v>162</v>
      </c>
      <c r="F962" s="272"/>
      <c r="G962" s="304"/>
      <c r="H962" s="304"/>
      <c r="I962" s="304"/>
      <c r="J962" s="304"/>
      <c r="K962" s="304"/>
      <c r="L962" s="304"/>
      <c r="M962" s="304"/>
      <c r="N962" s="304"/>
      <c r="O962" s="304"/>
      <c r="P962" s="304"/>
      <c r="Q962" s="304"/>
      <c r="R962" s="305"/>
    </row>
    <row r="963" spans="1:18" x14ac:dyDescent="0.2">
      <c r="A963" s="532"/>
      <c r="B963" s="534"/>
      <c r="C963" s="538" t="s">
        <v>934</v>
      </c>
      <c r="D963" s="394" t="s">
        <v>282</v>
      </c>
      <c r="E963" s="298" t="s">
        <v>162</v>
      </c>
      <c r="F963" s="303"/>
      <c r="G963" s="304"/>
      <c r="H963" s="304"/>
      <c r="I963" s="304"/>
      <c r="J963" s="304"/>
      <c r="K963" s="304"/>
      <c r="L963" s="304"/>
      <c r="M963" s="304"/>
      <c r="N963" s="304"/>
      <c r="O963" s="304"/>
      <c r="P963" s="304"/>
      <c r="Q963" s="304"/>
      <c r="R963" s="305"/>
    </row>
    <row r="964" spans="1:18" x14ac:dyDescent="0.2">
      <c r="A964" s="552"/>
      <c r="B964" s="553"/>
      <c r="C964" s="539"/>
      <c r="D964" s="191" t="s">
        <v>512</v>
      </c>
      <c r="E964" s="308" t="s">
        <v>162</v>
      </c>
      <c r="F964" s="274"/>
      <c r="G964" s="274"/>
      <c r="H964" s="274"/>
      <c r="I964" s="274"/>
      <c r="J964" s="274"/>
      <c r="K964" s="274"/>
      <c r="L964" s="274"/>
      <c r="M964" s="274"/>
      <c r="N964" s="274"/>
      <c r="O964" s="274"/>
      <c r="P964" s="274"/>
      <c r="Q964" s="274"/>
      <c r="R964" s="229"/>
    </row>
    <row r="965" spans="1:18" x14ac:dyDescent="0.2">
      <c r="A965" s="531"/>
      <c r="B965" s="533" t="str">
        <f>IF(A965&lt;&gt;"",IFERROR(VLOOKUP(A965,L!$J$11:$K$260,2,FALSE),"Eingabeart wurde geändert"),"")</f>
        <v/>
      </c>
      <c r="C965" s="535" t="s">
        <v>925</v>
      </c>
      <c r="D965" s="189" t="s">
        <v>282</v>
      </c>
      <c r="E965" s="306" t="s">
        <v>162</v>
      </c>
      <c r="F965" s="271"/>
      <c r="G965" s="271"/>
      <c r="H965" s="271"/>
      <c r="I965" s="271"/>
      <c r="J965" s="271"/>
      <c r="K965" s="271"/>
      <c r="L965" s="271"/>
      <c r="M965" s="271"/>
      <c r="N965" s="271"/>
      <c r="O965" s="271"/>
      <c r="P965" s="271"/>
      <c r="Q965" s="271"/>
      <c r="R965" s="228" t="str">
        <f t="shared" ref="R965:R976" si="41">IF(SUM(F965:Q965)&gt;0,SUM(F965:Q965),"")</f>
        <v/>
      </c>
    </row>
    <row r="966" spans="1:18" x14ac:dyDescent="0.2">
      <c r="A966" s="532"/>
      <c r="B966" s="534"/>
      <c r="C966" s="536"/>
      <c r="D966" s="393" t="s">
        <v>512</v>
      </c>
      <c r="E966" s="307" t="s">
        <v>162</v>
      </c>
      <c r="F966" s="272"/>
      <c r="G966" s="272"/>
      <c r="H966" s="272"/>
      <c r="I966" s="272"/>
      <c r="J966" s="272"/>
      <c r="K966" s="272"/>
      <c r="L966" s="272"/>
      <c r="M966" s="272"/>
      <c r="N966" s="272"/>
      <c r="O966" s="272"/>
      <c r="P966" s="272"/>
      <c r="Q966" s="272"/>
      <c r="R966" s="270" t="str">
        <f t="shared" si="41"/>
        <v/>
      </c>
    </row>
    <row r="967" spans="1:18" x14ac:dyDescent="0.2">
      <c r="A967" s="532"/>
      <c r="B967" s="534"/>
      <c r="C967" s="537" t="s">
        <v>786</v>
      </c>
      <c r="D967" s="393" t="s">
        <v>282</v>
      </c>
      <c r="E967" s="307" t="s">
        <v>162</v>
      </c>
      <c r="F967" s="272"/>
      <c r="G967" s="272"/>
      <c r="H967" s="272"/>
      <c r="I967" s="272"/>
      <c r="J967" s="272"/>
      <c r="K967" s="272"/>
      <c r="L967" s="272"/>
      <c r="M967" s="272"/>
      <c r="N967" s="272"/>
      <c r="O967" s="272"/>
      <c r="P967" s="272"/>
      <c r="Q967" s="272"/>
      <c r="R967" s="270" t="str">
        <f t="shared" si="41"/>
        <v/>
      </c>
    </row>
    <row r="968" spans="1:18" x14ac:dyDescent="0.2">
      <c r="A968" s="532"/>
      <c r="B968" s="534"/>
      <c r="C968" s="536"/>
      <c r="D968" s="393" t="s">
        <v>512</v>
      </c>
      <c r="E968" s="307" t="s">
        <v>162</v>
      </c>
      <c r="F968" s="272"/>
      <c r="G968" s="272"/>
      <c r="H968" s="272"/>
      <c r="I968" s="272"/>
      <c r="J968" s="272"/>
      <c r="K968" s="272"/>
      <c r="L968" s="272"/>
      <c r="M968" s="272"/>
      <c r="N968" s="272"/>
      <c r="O968" s="272"/>
      <c r="P968" s="272"/>
      <c r="Q968" s="272"/>
      <c r="R968" s="270" t="str">
        <f t="shared" si="41"/>
        <v/>
      </c>
    </row>
    <row r="969" spans="1:18" x14ac:dyDescent="0.2">
      <c r="A969" s="532"/>
      <c r="B969" s="534"/>
      <c r="C969" s="537" t="s">
        <v>787</v>
      </c>
      <c r="D969" s="393" t="s">
        <v>282</v>
      </c>
      <c r="E969" s="307" t="s">
        <v>162</v>
      </c>
      <c r="F969" s="272"/>
      <c r="G969" s="272"/>
      <c r="H969" s="272"/>
      <c r="I969" s="272"/>
      <c r="J969" s="272"/>
      <c r="K969" s="272"/>
      <c r="L969" s="272"/>
      <c r="M969" s="272"/>
      <c r="N969" s="272"/>
      <c r="O969" s="272"/>
      <c r="P969" s="272"/>
      <c r="Q969" s="272"/>
      <c r="R969" s="270" t="str">
        <f t="shared" si="41"/>
        <v/>
      </c>
    </row>
    <row r="970" spans="1:18" x14ac:dyDescent="0.2">
      <c r="A970" s="532"/>
      <c r="B970" s="534"/>
      <c r="C970" s="536"/>
      <c r="D970" s="393" t="s">
        <v>512</v>
      </c>
      <c r="E970" s="307" t="s">
        <v>162</v>
      </c>
      <c r="F970" s="272"/>
      <c r="G970" s="272"/>
      <c r="H970" s="272"/>
      <c r="I970" s="272"/>
      <c r="J970" s="272"/>
      <c r="K970" s="272"/>
      <c r="L970" s="272"/>
      <c r="M970" s="272"/>
      <c r="N970" s="272"/>
      <c r="O970" s="272"/>
      <c r="P970" s="272"/>
      <c r="Q970" s="272"/>
      <c r="R970" s="270" t="str">
        <f t="shared" si="41"/>
        <v/>
      </c>
    </row>
    <row r="971" spans="1:18" x14ac:dyDescent="0.2">
      <c r="A971" s="532"/>
      <c r="B971" s="534"/>
      <c r="C971" s="537" t="s">
        <v>788</v>
      </c>
      <c r="D971" s="393" t="s">
        <v>282</v>
      </c>
      <c r="E971" s="307" t="s">
        <v>162</v>
      </c>
      <c r="F971" s="272"/>
      <c r="G971" s="272"/>
      <c r="H971" s="272"/>
      <c r="I971" s="272"/>
      <c r="J971" s="272"/>
      <c r="K971" s="272"/>
      <c r="L971" s="272"/>
      <c r="M971" s="272"/>
      <c r="N971" s="272"/>
      <c r="O971" s="272"/>
      <c r="P971" s="272"/>
      <c r="Q971" s="272"/>
      <c r="R971" s="270" t="str">
        <f t="shared" si="41"/>
        <v/>
      </c>
    </row>
    <row r="972" spans="1:18" x14ac:dyDescent="0.2">
      <c r="A972" s="532"/>
      <c r="B972" s="534"/>
      <c r="C972" s="536"/>
      <c r="D972" s="393" t="s">
        <v>512</v>
      </c>
      <c r="E972" s="307" t="s">
        <v>162</v>
      </c>
      <c r="F972" s="272"/>
      <c r="G972" s="272"/>
      <c r="H972" s="272"/>
      <c r="I972" s="272"/>
      <c r="J972" s="272"/>
      <c r="K972" s="272"/>
      <c r="L972" s="272"/>
      <c r="M972" s="272"/>
      <c r="N972" s="272"/>
      <c r="O972" s="272"/>
      <c r="P972" s="272"/>
      <c r="Q972" s="272"/>
      <c r="R972" s="270" t="str">
        <f t="shared" si="41"/>
        <v/>
      </c>
    </row>
    <row r="973" spans="1:18" x14ac:dyDescent="0.2">
      <c r="A973" s="532"/>
      <c r="B973" s="534"/>
      <c r="C973" s="537" t="s">
        <v>789</v>
      </c>
      <c r="D973" s="393" t="s">
        <v>282</v>
      </c>
      <c r="E973" s="307" t="s">
        <v>162</v>
      </c>
      <c r="F973" s="272"/>
      <c r="G973" s="273"/>
      <c r="H973" s="273"/>
      <c r="I973" s="273"/>
      <c r="J973" s="273"/>
      <c r="K973" s="273"/>
      <c r="L973" s="273"/>
      <c r="M973" s="273"/>
      <c r="N973" s="273"/>
      <c r="O973" s="273"/>
      <c r="P973" s="273"/>
      <c r="Q973" s="273"/>
      <c r="R973" s="268"/>
    </row>
    <row r="974" spans="1:18" x14ac:dyDescent="0.2">
      <c r="A974" s="532"/>
      <c r="B974" s="534"/>
      <c r="C974" s="536"/>
      <c r="D974" s="393" t="s">
        <v>512</v>
      </c>
      <c r="E974" s="307" t="s">
        <v>162</v>
      </c>
      <c r="F974" s="272"/>
      <c r="G974" s="304"/>
      <c r="H974" s="304"/>
      <c r="I974" s="304"/>
      <c r="J974" s="304"/>
      <c r="K974" s="304"/>
      <c r="L974" s="304"/>
      <c r="M974" s="304"/>
      <c r="N974" s="304"/>
      <c r="O974" s="304"/>
      <c r="P974" s="304"/>
      <c r="Q974" s="304"/>
      <c r="R974" s="305"/>
    </row>
    <row r="975" spans="1:18" x14ac:dyDescent="0.2">
      <c r="A975" s="532"/>
      <c r="B975" s="534"/>
      <c r="C975" s="538" t="s">
        <v>934</v>
      </c>
      <c r="D975" s="394" t="s">
        <v>282</v>
      </c>
      <c r="E975" s="298" t="s">
        <v>162</v>
      </c>
      <c r="F975" s="303"/>
      <c r="G975" s="304"/>
      <c r="H975" s="304"/>
      <c r="I975" s="304"/>
      <c r="J975" s="304"/>
      <c r="K975" s="304"/>
      <c r="L975" s="304"/>
      <c r="M975" s="304"/>
      <c r="N975" s="304"/>
      <c r="O975" s="304"/>
      <c r="P975" s="304"/>
      <c r="Q975" s="304"/>
      <c r="R975" s="305"/>
    </row>
    <row r="976" spans="1:18" x14ac:dyDescent="0.2">
      <c r="A976" s="552"/>
      <c r="B976" s="553"/>
      <c r="C976" s="539"/>
      <c r="D976" s="191" t="s">
        <v>512</v>
      </c>
      <c r="E976" s="308" t="s">
        <v>162</v>
      </c>
      <c r="F976" s="274"/>
      <c r="G976" s="274"/>
      <c r="H976" s="274"/>
      <c r="I976" s="274"/>
      <c r="J976" s="274"/>
      <c r="K976" s="274"/>
      <c r="L976" s="274"/>
      <c r="M976" s="274"/>
      <c r="N976" s="274"/>
      <c r="O976" s="274"/>
      <c r="P976" s="274"/>
      <c r="Q976" s="274"/>
      <c r="R976" s="229"/>
    </row>
    <row r="977" spans="1:18" x14ac:dyDescent="0.2">
      <c r="A977" s="531"/>
      <c r="B977" s="533" t="str">
        <f>IF(A977&lt;&gt;"",IFERROR(VLOOKUP(A977,L!$J$11:$K$260,2,FALSE),"Eingabeart wurde geändert"),"")</f>
        <v/>
      </c>
      <c r="C977" s="535" t="s">
        <v>925</v>
      </c>
      <c r="D977" s="189" t="s">
        <v>282</v>
      </c>
      <c r="E977" s="306" t="s">
        <v>162</v>
      </c>
      <c r="F977" s="271"/>
      <c r="G977" s="271"/>
      <c r="H977" s="271"/>
      <c r="I977" s="271"/>
      <c r="J977" s="271"/>
      <c r="K977" s="271"/>
      <c r="L977" s="271"/>
      <c r="M977" s="271"/>
      <c r="N977" s="271"/>
      <c r="O977" s="271"/>
      <c r="P977" s="271"/>
      <c r="Q977" s="271"/>
      <c r="R977" s="228" t="str">
        <f t="shared" ref="R977:R988" si="42">IF(SUM(F977:Q977)&gt;0,SUM(F977:Q977),"")</f>
        <v/>
      </c>
    </row>
    <row r="978" spans="1:18" x14ac:dyDescent="0.2">
      <c r="A978" s="532"/>
      <c r="B978" s="534"/>
      <c r="C978" s="536"/>
      <c r="D978" s="393" t="s">
        <v>512</v>
      </c>
      <c r="E978" s="307" t="s">
        <v>162</v>
      </c>
      <c r="F978" s="272"/>
      <c r="G978" s="272"/>
      <c r="H978" s="272"/>
      <c r="I978" s="272"/>
      <c r="J978" s="272"/>
      <c r="K978" s="272"/>
      <c r="L978" s="272"/>
      <c r="M978" s="272"/>
      <c r="N978" s="272"/>
      <c r="O978" s="272"/>
      <c r="P978" s="272"/>
      <c r="Q978" s="272"/>
      <c r="R978" s="270" t="str">
        <f t="shared" si="42"/>
        <v/>
      </c>
    </row>
    <row r="979" spans="1:18" x14ac:dyDescent="0.2">
      <c r="A979" s="532"/>
      <c r="B979" s="534"/>
      <c r="C979" s="537" t="s">
        <v>786</v>
      </c>
      <c r="D979" s="393" t="s">
        <v>282</v>
      </c>
      <c r="E979" s="307" t="s">
        <v>162</v>
      </c>
      <c r="F979" s="272"/>
      <c r="G979" s="272"/>
      <c r="H979" s="272"/>
      <c r="I979" s="272"/>
      <c r="J979" s="272"/>
      <c r="K979" s="272"/>
      <c r="L979" s="272"/>
      <c r="M979" s="272"/>
      <c r="N979" s="272"/>
      <c r="O979" s="272"/>
      <c r="P979" s="272"/>
      <c r="Q979" s="272"/>
      <c r="R979" s="270" t="str">
        <f t="shared" si="42"/>
        <v/>
      </c>
    </row>
    <row r="980" spans="1:18" x14ac:dyDescent="0.2">
      <c r="A980" s="532"/>
      <c r="B980" s="534"/>
      <c r="C980" s="536"/>
      <c r="D980" s="393" t="s">
        <v>512</v>
      </c>
      <c r="E980" s="307" t="s">
        <v>162</v>
      </c>
      <c r="F980" s="272"/>
      <c r="G980" s="272"/>
      <c r="H980" s="272"/>
      <c r="I980" s="272"/>
      <c r="J980" s="272"/>
      <c r="K980" s="272"/>
      <c r="L980" s="272"/>
      <c r="M980" s="272"/>
      <c r="N980" s="272"/>
      <c r="O980" s="272"/>
      <c r="P980" s="272"/>
      <c r="Q980" s="272"/>
      <c r="R980" s="270" t="str">
        <f t="shared" si="42"/>
        <v/>
      </c>
    </row>
    <row r="981" spans="1:18" x14ac:dyDescent="0.2">
      <c r="A981" s="532"/>
      <c r="B981" s="534"/>
      <c r="C981" s="537" t="s">
        <v>787</v>
      </c>
      <c r="D981" s="393" t="s">
        <v>282</v>
      </c>
      <c r="E981" s="307" t="s">
        <v>162</v>
      </c>
      <c r="F981" s="272"/>
      <c r="G981" s="272"/>
      <c r="H981" s="272"/>
      <c r="I981" s="272"/>
      <c r="J981" s="272"/>
      <c r="K981" s="272"/>
      <c r="L981" s="272"/>
      <c r="M981" s="272"/>
      <c r="N981" s="272"/>
      <c r="O981" s="272"/>
      <c r="P981" s="272"/>
      <c r="Q981" s="272"/>
      <c r="R981" s="270" t="str">
        <f t="shared" si="42"/>
        <v/>
      </c>
    </row>
    <row r="982" spans="1:18" x14ac:dyDescent="0.2">
      <c r="A982" s="532"/>
      <c r="B982" s="534"/>
      <c r="C982" s="536"/>
      <c r="D982" s="393" t="s">
        <v>512</v>
      </c>
      <c r="E982" s="307" t="s">
        <v>162</v>
      </c>
      <c r="F982" s="272"/>
      <c r="G982" s="272"/>
      <c r="H982" s="272"/>
      <c r="I982" s="272"/>
      <c r="J982" s="272"/>
      <c r="K982" s="272"/>
      <c r="L982" s="272"/>
      <c r="M982" s="272"/>
      <c r="N982" s="272"/>
      <c r="O982" s="272"/>
      <c r="P982" s="272"/>
      <c r="Q982" s="272"/>
      <c r="R982" s="270" t="str">
        <f t="shared" si="42"/>
        <v/>
      </c>
    </row>
    <row r="983" spans="1:18" x14ac:dyDescent="0.2">
      <c r="A983" s="532"/>
      <c r="B983" s="534"/>
      <c r="C983" s="537" t="s">
        <v>788</v>
      </c>
      <c r="D983" s="393" t="s">
        <v>282</v>
      </c>
      <c r="E983" s="307" t="s">
        <v>162</v>
      </c>
      <c r="F983" s="272"/>
      <c r="G983" s="272"/>
      <c r="H983" s="272"/>
      <c r="I983" s="272"/>
      <c r="J983" s="272"/>
      <c r="K983" s="272"/>
      <c r="L983" s="272"/>
      <c r="M983" s="272"/>
      <c r="N983" s="272"/>
      <c r="O983" s="272"/>
      <c r="P983" s="272"/>
      <c r="Q983" s="272"/>
      <c r="R983" s="270" t="str">
        <f t="shared" si="42"/>
        <v/>
      </c>
    </row>
    <row r="984" spans="1:18" x14ac:dyDescent="0.2">
      <c r="A984" s="532"/>
      <c r="B984" s="534"/>
      <c r="C984" s="536"/>
      <c r="D984" s="393" t="s">
        <v>512</v>
      </c>
      <c r="E984" s="307" t="s">
        <v>162</v>
      </c>
      <c r="F984" s="272"/>
      <c r="G984" s="272"/>
      <c r="H984" s="272"/>
      <c r="I984" s="272"/>
      <c r="J984" s="272"/>
      <c r="K984" s="272"/>
      <c r="L984" s="272"/>
      <c r="M984" s="272"/>
      <c r="N984" s="272"/>
      <c r="O984" s="272"/>
      <c r="P984" s="272"/>
      <c r="Q984" s="272"/>
      <c r="R984" s="270" t="str">
        <f t="shared" si="42"/>
        <v/>
      </c>
    </row>
    <row r="985" spans="1:18" x14ac:dyDescent="0.2">
      <c r="A985" s="532"/>
      <c r="B985" s="534"/>
      <c r="C985" s="537" t="s">
        <v>789</v>
      </c>
      <c r="D985" s="393" t="s">
        <v>282</v>
      </c>
      <c r="E985" s="307" t="s">
        <v>162</v>
      </c>
      <c r="F985" s="272"/>
      <c r="G985" s="273"/>
      <c r="H985" s="273"/>
      <c r="I985" s="273"/>
      <c r="J985" s="273"/>
      <c r="K985" s="273"/>
      <c r="L985" s="273"/>
      <c r="M985" s="273"/>
      <c r="N985" s="273"/>
      <c r="O985" s="273"/>
      <c r="P985" s="273"/>
      <c r="Q985" s="273"/>
      <c r="R985" s="268"/>
    </row>
    <row r="986" spans="1:18" x14ac:dyDescent="0.2">
      <c r="A986" s="532"/>
      <c r="B986" s="534"/>
      <c r="C986" s="536"/>
      <c r="D986" s="393" t="s">
        <v>512</v>
      </c>
      <c r="E986" s="307" t="s">
        <v>162</v>
      </c>
      <c r="F986" s="272"/>
      <c r="G986" s="304"/>
      <c r="H986" s="304"/>
      <c r="I986" s="304"/>
      <c r="J986" s="304"/>
      <c r="K986" s="304"/>
      <c r="L986" s="304"/>
      <c r="M986" s="304"/>
      <c r="N986" s="304"/>
      <c r="O986" s="304"/>
      <c r="P986" s="304"/>
      <c r="Q986" s="304"/>
      <c r="R986" s="305"/>
    </row>
    <row r="987" spans="1:18" x14ac:dyDescent="0.2">
      <c r="A987" s="532"/>
      <c r="B987" s="534"/>
      <c r="C987" s="538" t="s">
        <v>934</v>
      </c>
      <c r="D987" s="394" t="s">
        <v>282</v>
      </c>
      <c r="E987" s="298" t="s">
        <v>162</v>
      </c>
      <c r="F987" s="303"/>
      <c r="G987" s="304"/>
      <c r="H987" s="304"/>
      <c r="I987" s="304"/>
      <c r="J987" s="304"/>
      <c r="K987" s="304"/>
      <c r="L987" s="304"/>
      <c r="M987" s="304"/>
      <c r="N987" s="304"/>
      <c r="O987" s="304"/>
      <c r="P987" s="304"/>
      <c r="Q987" s="304"/>
      <c r="R987" s="305"/>
    </row>
    <row r="988" spans="1:18" x14ac:dyDescent="0.2">
      <c r="A988" s="552"/>
      <c r="B988" s="553"/>
      <c r="C988" s="539"/>
      <c r="D988" s="191" t="s">
        <v>512</v>
      </c>
      <c r="E988" s="308" t="s">
        <v>162</v>
      </c>
      <c r="F988" s="274"/>
      <c r="G988" s="274"/>
      <c r="H988" s="274"/>
      <c r="I988" s="274"/>
      <c r="J988" s="274"/>
      <c r="K988" s="274"/>
      <c r="L988" s="274"/>
      <c r="M988" s="274"/>
      <c r="N988" s="274"/>
      <c r="O988" s="274"/>
      <c r="P988" s="274"/>
      <c r="Q988" s="274"/>
      <c r="R988" s="229"/>
    </row>
    <row r="989" spans="1:18" x14ac:dyDescent="0.2">
      <c r="A989" s="531"/>
      <c r="B989" s="533" t="str">
        <f>IF(A989&lt;&gt;"",IFERROR(VLOOKUP(A989,L!$J$11:$K$260,2,FALSE),"Eingabeart wurde geändert"),"")</f>
        <v/>
      </c>
      <c r="C989" s="535" t="s">
        <v>925</v>
      </c>
      <c r="D989" s="189" t="s">
        <v>282</v>
      </c>
      <c r="E989" s="306" t="s">
        <v>162</v>
      </c>
      <c r="F989" s="271"/>
      <c r="G989" s="271"/>
      <c r="H989" s="271"/>
      <c r="I989" s="271"/>
      <c r="J989" s="271"/>
      <c r="K989" s="271"/>
      <c r="L989" s="271"/>
      <c r="M989" s="271"/>
      <c r="N989" s="271"/>
      <c r="O989" s="271"/>
      <c r="P989" s="271"/>
      <c r="Q989" s="271"/>
      <c r="R989" s="228" t="str">
        <f t="shared" ref="R989:R1000" si="43">IF(SUM(F989:Q989)&gt;0,SUM(F989:Q989),"")</f>
        <v/>
      </c>
    </row>
    <row r="990" spans="1:18" x14ac:dyDescent="0.2">
      <c r="A990" s="532"/>
      <c r="B990" s="534"/>
      <c r="C990" s="536"/>
      <c r="D990" s="393" t="s">
        <v>512</v>
      </c>
      <c r="E990" s="307" t="s">
        <v>162</v>
      </c>
      <c r="F990" s="272"/>
      <c r="G990" s="272"/>
      <c r="H990" s="272"/>
      <c r="I990" s="272"/>
      <c r="J990" s="272"/>
      <c r="K990" s="272"/>
      <c r="L990" s="272"/>
      <c r="M990" s="272"/>
      <c r="N990" s="272"/>
      <c r="O990" s="272"/>
      <c r="P990" s="272"/>
      <c r="Q990" s="272"/>
      <c r="R990" s="270" t="str">
        <f t="shared" si="43"/>
        <v/>
      </c>
    </row>
    <row r="991" spans="1:18" x14ac:dyDescent="0.2">
      <c r="A991" s="532"/>
      <c r="B991" s="534"/>
      <c r="C991" s="537" t="s">
        <v>786</v>
      </c>
      <c r="D991" s="393" t="s">
        <v>282</v>
      </c>
      <c r="E991" s="307" t="s">
        <v>162</v>
      </c>
      <c r="F991" s="272"/>
      <c r="G991" s="272"/>
      <c r="H991" s="272"/>
      <c r="I991" s="272"/>
      <c r="J991" s="272"/>
      <c r="K991" s="272"/>
      <c r="L991" s="272"/>
      <c r="M991" s="272"/>
      <c r="N991" s="272"/>
      <c r="O991" s="272"/>
      <c r="P991" s="272"/>
      <c r="Q991" s="272"/>
      <c r="R991" s="270" t="str">
        <f t="shared" si="43"/>
        <v/>
      </c>
    </row>
    <row r="992" spans="1:18" x14ac:dyDescent="0.2">
      <c r="A992" s="532"/>
      <c r="B992" s="534"/>
      <c r="C992" s="536"/>
      <c r="D992" s="393" t="s">
        <v>512</v>
      </c>
      <c r="E992" s="307" t="s">
        <v>162</v>
      </c>
      <c r="F992" s="272"/>
      <c r="G992" s="272"/>
      <c r="H992" s="272"/>
      <c r="I992" s="272"/>
      <c r="J992" s="272"/>
      <c r="K992" s="272"/>
      <c r="L992" s="272"/>
      <c r="M992" s="272"/>
      <c r="N992" s="272"/>
      <c r="O992" s="272"/>
      <c r="P992" s="272"/>
      <c r="Q992" s="272"/>
      <c r="R992" s="270" t="str">
        <f t="shared" si="43"/>
        <v/>
      </c>
    </row>
    <row r="993" spans="1:18" x14ac:dyDescent="0.2">
      <c r="A993" s="532"/>
      <c r="B993" s="534"/>
      <c r="C993" s="537" t="s">
        <v>787</v>
      </c>
      <c r="D993" s="393" t="s">
        <v>282</v>
      </c>
      <c r="E993" s="307" t="s">
        <v>162</v>
      </c>
      <c r="F993" s="272"/>
      <c r="G993" s="272"/>
      <c r="H993" s="272"/>
      <c r="I993" s="272"/>
      <c r="J993" s="272"/>
      <c r="K993" s="272"/>
      <c r="L993" s="272"/>
      <c r="M993" s="272"/>
      <c r="N993" s="272"/>
      <c r="O993" s="272"/>
      <c r="P993" s="272"/>
      <c r="Q993" s="272"/>
      <c r="R993" s="270" t="str">
        <f t="shared" si="43"/>
        <v/>
      </c>
    </row>
    <row r="994" spans="1:18" x14ac:dyDescent="0.2">
      <c r="A994" s="532"/>
      <c r="B994" s="534"/>
      <c r="C994" s="536"/>
      <c r="D994" s="393" t="s">
        <v>512</v>
      </c>
      <c r="E994" s="307" t="s">
        <v>162</v>
      </c>
      <c r="F994" s="272"/>
      <c r="G994" s="272"/>
      <c r="H994" s="272"/>
      <c r="I994" s="272"/>
      <c r="J994" s="272"/>
      <c r="K994" s="272"/>
      <c r="L994" s="272"/>
      <c r="M994" s="272"/>
      <c r="N994" s="272"/>
      <c r="O994" s="272"/>
      <c r="P994" s="272"/>
      <c r="Q994" s="272"/>
      <c r="R994" s="270" t="str">
        <f t="shared" si="43"/>
        <v/>
      </c>
    </row>
    <row r="995" spans="1:18" x14ac:dyDescent="0.2">
      <c r="A995" s="532"/>
      <c r="B995" s="534"/>
      <c r="C995" s="537" t="s">
        <v>788</v>
      </c>
      <c r="D995" s="393" t="s">
        <v>282</v>
      </c>
      <c r="E995" s="307" t="s">
        <v>162</v>
      </c>
      <c r="F995" s="272"/>
      <c r="G995" s="272"/>
      <c r="H995" s="272"/>
      <c r="I995" s="272"/>
      <c r="J995" s="272"/>
      <c r="K995" s="272"/>
      <c r="L995" s="272"/>
      <c r="M995" s="272"/>
      <c r="N995" s="272"/>
      <c r="O995" s="272"/>
      <c r="P995" s="272"/>
      <c r="Q995" s="272"/>
      <c r="R995" s="270" t="str">
        <f t="shared" si="43"/>
        <v/>
      </c>
    </row>
    <row r="996" spans="1:18" x14ac:dyDescent="0.2">
      <c r="A996" s="532"/>
      <c r="B996" s="534"/>
      <c r="C996" s="536"/>
      <c r="D996" s="393" t="s">
        <v>512</v>
      </c>
      <c r="E996" s="307" t="s">
        <v>162</v>
      </c>
      <c r="F996" s="272"/>
      <c r="G996" s="272"/>
      <c r="H996" s="272"/>
      <c r="I996" s="272"/>
      <c r="J996" s="272"/>
      <c r="K996" s="272"/>
      <c r="L996" s="272"/>
      <c r="M996" s="272"/>
      <c r="N996" s="272"/>
      <c r="O996" s="272"/>
      <c r="P996" s="272"/>
      <c r="Q996" s="272"/>
      <c r="R996" s="270" t="str">
        <f t="shared" si="43"/>
        <v/>
      </c>
    </row>
    <row r="997" spans="1:18" x14ac:dyDescent="0.2">
      <c r="A997" s="532"/>
      <c r="B997" s="534"/>
      <c r="C997" s="537" t="s">
        <v>789</v>
      </c>
      <c r="D997" s="393" t="s">
        <v>282</v>
      </c>
      <c r="E997" s="307" t="s">
        <v>162</v>
      </c>
      <c r="F997" s="272"/>
      <c r="G997" s="273"/>
      <c r="H997" s="273"/>
      <c r="I997" s="273"/>
      <c r="J997" s="273"/>
      <c r="K997" s="273"/>
      <c r="L997" s="273"/>
      <c r="M997" s="273"/>
      <c r="N997" s="273"/>
      <c r="O997" s="273"/>
      <c r="P997" s="273"/>
      <c r="Q997" s="273"/>
      <c r="R997" s="268"/>
    </row>
    <row r="998" spans="1:18" x14ac:dyDescent="0.2">
      <c r="A998" s="532"/>
      <c r="B998" s="534"/>
      <c r="C998" s="536"/>
      <c r="D998" s="393" t="s">
        <v>512</v>
      </c>
      <c r="E998" s="307" t="s">
        <v>162</v>
      </c>
      <c r="F998" s="272"/>
      <c r="G998" s="304"/>
      <c r="H998" s="304"/>
      <c r="I998" s="304"/>
      <c r="J998" s="304"/>
      <c r="K998" s="304"/>
      <c r="L998" s="304"/>
      <c r="M998" s="304"/>
      <c r="N998" s="304"/>
      <c r="O998" s="304"/>
      <c r="P998" s="304"/>
      <c r="Q998" s="304"/>
      <c r="R998" s="305"/>
    </row>
    <row r="999" spans="1:18" x14ac:dyDescent="0.2">
      <c r="A999" s="532"/>
      <c r="B999" s="534"/>
      <c r="C999" s="538" t="s">
        <v>934</v>
      </c>
      <c r="D999" s="394" t="s">
        <v>282</v>
      </c>
      <c r="E999" s="298" t="s">
        <v>162</v>
      </c>
      <c r="F999" s="303"/>
      <c r="G999" s="304"/>
      <c r="H999" s="304"/>
      <c r="I999" s="304"/>
      <c r="J999" s="304"/>
      <c r="K999" s="304"/>
      <c r="L999" s="304"/>
      <c r="M999" s="304"/>
      <c r="N999" s="304"/>
      <c r="O999" s="304"/>
      <c r="P999" s="304"/>
      <c r="Q999" s="304"/>
      <c r="R999" s="305"/>
    </row>
    <row r="1000" spans="1:18" x14ac:dyDescent="0.2">
      <c r="A1000" s="552"/>
      <c r="B1000" s="553"/>
      <c r="C1000" s="539"/>
      <c r="D1000" s="191" t="s">
        <v>512</v>
      </c>
      <c r="E1000" s="308" t="s">
        <v>162</v>
      </c>
      <c r="F1000" s="274"/>
      <c r="G1000" s="274"/>
      <c r="H1000" s="274"/>
      <c r="I1000" s="274"/>
      <c r="J1000" s="274"/>
      <c r="K1000" s="274"/>
      <c r="L1000" s="274"/>
      <c r="M1000" s="274"/>
      <c r="N1000" s="274"/>
      <c r="O1000" s="274"/>
      <c r="P1000" s="274"/>
      <c r="Q1000" s="274"/>
      <c r="R1000" s="229"/>
    </row>
    <row r="1001" spans="1:18" x14ac:dyDescent="0.2">
      <c r="A1001" s="531"/>
      <c r="B1001" s="533" t="str">
        <f>IF(A1001&lt;&gt;"",IFERROR(VLOOKUP(A1001,L!$J$11:$K$260,2,FALSE),"Eingabeart wurde geändert"),"")</f>
        <v/>
      </c>
      <c r="C1001" s="535" t="s">
        <v>925</v>
      </c>
      <c r="D1001" s="189" t="s">
        <v>282</v>
      </c>
      <c r="E1001" s="306" t="s">
        <v>162</v>
      </c>
      <c r="F1001" s="271"/>
      <c r="G1001" s="271"/>
      <c r="H1001" s="271"/>
      <c r="I1001" s="271"/>
      <c r="J1001" s="271"/>
      <c r="K1001" s="271"/>
      <c r="L1001" s="271"/>
      <c r="M1001" s="271"/>
      <c r="N1001" s="271"/>
      <c r="O1001" s="271"/>
      <c r="P1001" s="271"/>
      <c r="Q1001" s="271"/>
      <c r="R1001" s="228" t="str">
        <f t="shared" ref="R1001:R1012" si="44">IF(SUM(F1001:Q1001)&gt;0,SUM(F1001:Q1001),"")</f>
        <v/>
      </c>
    </row>
    <row r="1002" spans="1:18" x14ac:dyDescent="0.2">
      <c r="A1002" s="532"/>
      <c r="B1002" s="534"/>
      <c r="C1002" s="536"/>
      <c r="D1002" s="393" t="s">
        <v>512</v>
      </c>
      <c r="E1002" s="307" t="s">
        <v>162</v>
      </c>
      <c r="F1002" s="272"/>
      <c r="G1002" s="272"/>
      <c r="H1002" s="272"/>
      <c r="I1002" s="272"/>
      <c r="J1002" s="272"/>
      <c r="K1002" s="272"/>
      <c r="L1002" s="272"/>
      <c r="M1002" s="272"/>
      <c r="N1002" s="272"/>
      <c r="O1002" s="272"/>
      <c r="P1002" s="272"/>
      <c r="Q1002" s="272"/>
      <c r="R1002" s="270" t="str">
        <f t="shared" si="44"/>
        <v/>
      </c>
    </row>
    <row r="1003" spans="1:18" x14ac:dyDescent="0.2">
      <c r="A1003" s="532"/>
      <c r="B1003" s="534"/>
      <c r="C1003" s="537" t="s">
        <v>786</v>
      </c>
      <c r="D1003" s="393" t="s">
        <v>282</v>
      </c>
      <c r="E1003" s="307" t="s">
        <v>162</v>
      </c>
      <c r="F1003" s="272"/>
      <c r="G1003" s="272"/>
      <c r="H1003" s="272"/>
      <c r="I1003" s="272"/>
      <c r="J1003" s="272"/>
      <c r="K1003" s="272"/>
      <c r="L1003" s="272"/>
      <c r="M1003" s="272"/>
      <c r="N1003" s="272"/>
      <c r="O1003" s="272"/>
      <c r="P1003" s="272"/>
      <c r="Q1003" s="272"/>
      <c r="R1003" s="270" t="str">
        <f t="shared" si="44"/>
        <v/>
      </c>
    </row>
    <row r="1004" spans="1:18" x14ac:dyDescent="0.2">
      <c r="A1004" s="532"/>
      <c r="B1004" s="534"/>
      <c r="C1004" s="536"/>
      <c r="D1004" s="393" t="s">
        <v>512</v>
      </c>
      <c r="E1004" s="307" t="s">
        <v>162</v>
      </c>
      <c r="F1004" s="272"/>
      <c r="G1004" s="272"/>
      <c r="H1004" s="272"/>
      <c r="I1004" s="272"/>
      <c r="J1004" s="272"/>
      <c r="K1004" s="272"/>
      <c r="L1004" s="272"/>
      <c r="M1004" s="272"/>
      <c r="N1004" s="272"/>
      <c r="O1004" s="272"/>
      <c r="P1004" s="272"/>
      <c r="Q1004" s="272"/>
      <c r="R1004" s="270" t="str">
        <f t="shared" si="44"/>
        <v/>
      </c>
    </row>
    <row r="1005" spans="1:18" x14ac:dyDescent="0.2">
      <c r="A1005" s="532"/>
      <c r="B1005" s="534"/>
      <c r="C1005" s="537" t="s">
        <v>787</v>
      </c>
      <c r="D1005" s="393" t="s">
        <v>282</v>
      </c>
      <c r="E1005" s="307" t="s">
        <v>162</v>
      </c>
      <c r="F1005" s="272"/>
      <c r="G1005" s="272"/>
      <c r="H1005" s="272"/>
      <c r="I1005" s="272"/>
      <c r="J1005" s="272"/>
      <c r="K1005" s="272"/>
      <c r="L1005" s="272"/>
      <c r="M1005" s="272"/>
      <c r="N1005" s="272"/>
      <c r="O1005" s="272"/>
      <c r="P1005" s="272"/>
      <c r="Q1005" s="272"/>
      <c r="R1005" s="270" t="str">
        <f t="shared" si="44"/>
        <v/>
      </c>
    </row>
    <row r="1006" spans="1:18" x14ac:dyDescent="0.2">
      <c r="A1006" s="532"/>
      <c r="B1006" s="534"/>
      <c r="C1006" s="536"/>
      <c r="D1006" s="393" t="s">
        <v>512</v>
      </c>
      <c r="E1006" s="307" t="s">
        <v>162</v>
      </c>
      <c r="F1006" s="272"/>
      <c r="G1006" s="272"/>
      <c r="H1006" s="272"/>
      <c r="I1006" s="272"/>
      <c r="J1006" s="272"/>
      <c r="K1006" s="272"/>
      <c r="L1006" s="272"/>
      <c r="M1006" s="272"/>
      <c r="N1006" s="272"/>
      <c r="O1006" s="272"/>
      <c r="P1006" s="272"/>
      <c r="Q1006" s="272"/>
      <c r="R1006" s="270" t="str">
        <f t="shared" si="44"/>
        <v/>
      </c>
    </row>
    <row r="1007" spans="1:18" x14ac:dyDescent="0.2">
      <c r="A1007" s="532"/>
      <c r="B1007" s="534"/>
      <c r="C1007" s="537" t="s">
        <v>788</v>
      </c>
      <c r="D1007" s="393" t="s">
        <v>282</v>
      </c>
      <c r="E1007" s="307" t="s">
        <v>162</v>
      </c>
      <c r="F1007" s="272"/>
      <c r="G1007" s="272"/>
      <c r="H1007" s="272"/>
      <c r="I1007" s="272"/>
      <c r="J1007" s="272"/>
      <c r="K1007" s="272"/>
      <c r="L1007" s="272"/>
      <c r="M1007" s="272"/>
      <c r="N1007" s="272"/>
      <c r="O1007" s="272"/>
      <c r="P1007" s="272"/>
      <c r="Q1007" s="272"/>
      <c r="R1007" s="270" t="str">
        <f t="shared" si="44"/>
        <v/>
      </c>
    </row>
    <row r="1008" spans="1:18" x14ac:dyDescent="0.2">
      <c r="A1008" s="532"/>
      <c r="B1008" s="534"/>
      <c r="C1008" s="536"/>
      <c r="D1008" s="393" t="s">
        <v>512</v>
      </c>
      <c r="E1008" s="307" t="s">
        <v>162</v>
      </c>
      <c r="F1008" s="272"/>
      <c r="G1008" s="272"/>
      <c r="H1008" s="272"/>
      <c r="I1008" s="272"/>
      <c r="J1008" s="272"/>
      <c r="K1008" s="272"/>
      <c r="L1008" s="272"/>
      <c r="M1008" s="272"/>
      <c r="N1008" s="272"/>
      <c r="O1008" s="272"/>
      <c r="P1008" s="272"/>
      <c r="Q1008" s="272"/>
      <c r="R1008" s="270" t="str">
        <f t="shared" si="44"/>
        <v/>
      </c>
    </row>
    <row r="1009" spans="1:18" x14ac:dyDescent="0.2">
      <c r="A1009" s="532"/>
      <c r="B1009" s="534"/>
      <c r="C1009" s="537" t="s">
        <v>789</v>
      </c>
      <c r="D1009" s="393" t="s">
        <v>282</v>
      </c>
      <c r="E1009" s="307" t="s">
        <v>162</v>
      </c>
      <c r="F1009" s="272"/>
      <c r="G1009" s="273"/>
      <c r="H1009" s="273"/>
      <c r="I1009" s="273"/>
      <c r="J1009" s="273"/>
      <c r="K1009" s="273"/>
      <c r="L1009" s="273"/>
      <c r="M1009" s="273"/>
      <c r="N1009" s="273"/>
      <c r="O1009" s="273"/>
      <c r="P1009" s="273"/>
      <c r="Q1009" s="273"/>
      <c r="R1009" s="268"/>
    </row>
    <row r="1010" spans="1:18" x14ac:dyDescent="0.2">
      <c r="A1010" s="532"/>
      <c r="B1010" s="534"/>
      <c r="C1010" s="536"/>
      <c r="D1010" s="393" t="s">
        <v>512</v>
      </c>
      <c r="E1010" s="307" t="s">
        <v>162</v>
      </c>
      <c r="F1010" s="272"/>
      <c r="G1010" s="304"/>
      <c r="H1010" s="304"/>
      <c r="I1010" s="304"/>
      <c r="J1010" s="304"/>
      <c r="K1010" s="304"/>
      <c r="L1010" s="304"/>
      <c r="M1010" s="304"/>
      <c r="N1010" s="304"/>
      <c r="O1010" s="304"/>
      <c r="P1010" s="304"/>
      <c r="Q1010" s="304"/>
      <c r="R1010" s="305"/>
    </row>
    <row r="1011" spans="1:18" x14ac:dyDescent="0.2">
      <c r="A1011" s="532"/>
      <c r="B1011" s="534"/>
      <c r="C1011" s="538" t="s">
        <v>934</v>
      </c>
      <c r="D1011" s="394" t="s">
        <v>282</v>
      </c>
      <c r="E1011" s="298" t="s">
        <v>162</v>
      </c>
      <c r="F1011" s="303"/>
      <c r="G1011" s="304"/>
      <c r="H1011" s="304"/>
      <c r="I1011" s="304"/>
      <c r="J1011" s="304"/>
      <c r="K1011" s="304"/>
      <c r="L1011" s="304"/>
      <c r="M1011" s="304"/>
      <c r="N1011" s="304"/>
      <c r="O1011" s="304"/>
      <c r="P1011" s="304"/>
      <c r="Q1011" s="304"/>
      <c r="R1011" s="305"/>
    </row>
    <row r="1012" spans="1:18" x14ac:dyDescent="0.2">
      <c r="A1012" s="552"/>
      <c r="B1012" s="553"/>
      <c r="C1012" s="539"/>
      <c r="D1012" s="191" t="s">
        <v>512</v>
      </c>
      <c r="E1012" s="308" t="s">
        <v>162</v>
      </c>
      <c r="F1012" s="274"/>
      <c r="G1012" s="274"/>
      <c r="H1012" s="274"/>
      <c r="I1012" s="274"/>
      <c r="J1012" s="274"/>
      <c r="K1012" s="274"/>
      <c r="L1012" s="274"/>
      <c r="M1012" s="274"/>
      <c r="N1012" s="274"/>
      <c r="O1012" s="274"/>
      <c r="P1012" s="274"/>
      <c r="Q1012" s="274"/>
      <c r="R1012" s="229"/>
    </row>
    <row r="1013" spans="1:18" x14ac:dyDescent="0.2">
      <c r="A1013" s="531"/>
      <c r="B1013" s="533" t="str">
        <f>IF(A1013&lt;&gt;"",IFERROR(VLOOKUP(A1013,L!$J$11:$K$260,2,FALSE),"Eingabeart wurde geändert"),"")</f>
        <v/>
      </c>
      <c r="C1013" s="535" t="s">
        <v>925</v>
      </c>
      <c r="D1013" s="189" t="s">
        <v>282</v>
      </c>
      <c r="E1013" s="306" t="s">
        <v>162</v>
      </c>
      <c r="F1013" s="271"/>
      <c r="G1013" s="271"/>
      <c r="H1013" s="271"/>
      <c r="I1013" s="271"/>
      <c r="J1013" s="271"/>
      <c r="K1013" s="271"/>
      <c r="L1013" s="271"/>
      <c r="M1013" s="271"/>
      <c r="N1013" s="271"/>
      <c r="O1013" s="271"/>
      <c r="P1013" s="271"/>
      <c r="Q1013" s="271"/>
      <c r="R1013" s="228" t="str">
        <f t="shared" ref="R1013:R1024" si="45">IF(SUM(F1013:Q1013)&gt;0,SUM(F1013:Q1013),"")</f>
        <v/>
      </c>
    </row>
    <row r="1014" spans="1:18" x14ac:dyDescent="0.2">
      <c r="A1014" s="532"/>
      <c r="B1014" s="534"/>
      <c r="C1014" s="536"/>
      <c r="D1014" s="393" t="s">
        <v>512</v>
      </c>
      <c r="E1014" s="307" t="s">
        <v>162</v>
      </c>
      <c r="F1014" s="272"/>
      <c r="G1014" s="272"/>
      <c r="H1014" s="272"/>
      <c r="I1014" s="272"/>
      <c r="J1014" s="272"/>
      <c r="K1014" s="272"/>
      <c r="L1014" s="272"/>
      <c r="M1014" s="272"/>
      <c r="N1014" s="272"/>
      <c r="O1014" s="272"/>
      <c r="P1014" s="272"/>
      <c r="Q1014" s="272"/>
      <c r="R1014" s="270" t="str">
        <f t="shared" si="45"/>
        <v/>
      </c>
    </row>
    <row r="1015" spans="1:18" x14ac:dyDescent="0.2">
      <c r="A1015" s="532"/>
      <c r="B1015" s="534"/>
      <c r="C1015" s="537" t="s">
        <v>786</v>
      </c>
      <c r="D1015" s="393" t="s">
        <v>282</v>
      </c>
      <c r="E1015" s="307" t="s">
        <v>162</v>
      </c>
      <c r="F1015" s="272"/>
      <c r="G1015" s="272"/>
      <c r="H1015" s="272"/>
      <c r="I1015" s="272"/>
      <c r="J1015" s="272"/>
      <c r="K1015" s="272"/>
      <c r="L1015" s="272"/>
      <c r="M1015" s="272"/>
      <c r="N1015" s="272"/>
      <c r="O1015" s="272"/>
      <c r="P1015" s="272"/>
      <c r="Q1015" s="272"/>
      <c r="R1015" s="270" t="str">
        <f t="shared" si="45"/>
        <v/>
      </c>
    </row>
    <row r="1016" spans="1:18" x14ac:dyDescent="0.2">
      <c r="A1016" s="532"/>
      <c r="B1016" s="534"/>
      <c r="C1016" s="536"/>
      <c r="D1016" s="393" t="s">
        <v>512</v>
      </c>
      <c r="E1016" s="307" t="s">
        <v>162</v>
      </c>
      <c r="F1016" s="272"/>
      <c r="G1016" s="272"/>
      <c r="H1016" s="272"/>
      <c r="I1016" s="272"/>
      <c r="J1016" s="272"/>
      <c r="K1016" s="272"/>
      <c r="L1016" s="272"/>
      <c r="M1016" s="272"/>
      <c r="N1016" s="272"/>
      <c r="O1016" s="272"/>
      <c r="P1016" s="272"/>
      <c r="Q1016" s="272"/>
      <c r="R1016" s="270" t="str">
        <f t="shared" si="45"/>
        <v/>
      </c>
    </row>
    <row r="1017" spans="1:18" x14ac:dyDescent="0.2">
      <c r="A1017" s="532"/>
      <c r="B1017" s="534"/>
      <c r="C1017" s="537" t="s">
        <v>787</v>
      </c>
      <c r="D1017" s="393" t="s">
        <v>282</v>
      </c>
      <c r="E1017" s="307" t="s">
        <v>162</v>
      </c>
      <c r="F1017" s="272"/>
      <c r="G1017" s="272"/>
      <c r="H1017" s="272"/>
      <c r="I1017" s="272"/>
      <c r="J1017" s="272"/>
      <c r="K1017" s="272"/>
      <c r="L1017" s="272"/>
      <c r="M1017" s="272"/>
      <c r="N1017" s="272"/>
      <c r="O1017" s="272"/>
      <c r="P1017" s="272"/>
      <c r="Q1017" s="272"/>
      <c r="R1017" s="270" t="str">
        <f t="shared" si="45"/>
        <v/>
      </c>
    </row>
    <row r="1018" spans="1:18" x14ac:dyDescent="0.2">
      <c r="A1018" s="532"/>
      <c r="B1018" s="534"/>
      <c r="C1018" s="536"/>
      <c r="D1018" s="393" t="s">
        <v>512</v>
      </c>
      <c r="E1018" s="307" t="s">
        <v>162</v>
      </c>
      <c r="F1018" s="272"/>
      <c r="G1018" s="272"/>
      <c r="H1018" s="272"/>
      <c r="I1018" s="272"/>
      <c r="J1018" s="272"/>
      <c r="K1018" s="272"/>
      <c r="L1018" s="272"/>
      <c r="M1018" s="272"/>
      <c r="N1018" s="272"/>
      <c r="O1018" s="272"/>
      <c r="P1018" s="272"/>
      <c r="Q1018" s="272"/>
      <c r="R1018" s="270" t="str">
        <f t="shared" si="45"/>
        <v/>
      </c>
    </row>
    <row r="1019" spans="1:18" x14ac:dyDescent="0.2">
      <c r="A1019" s="532"/>
      <c r="B1019" s="534"/>
      <c r="C1019" s="537" t="s">
        <v>788</v>
      </c>
      <c r="D1019" s="393" t="s">
        <v>282</v>
      </c>
      <c r="E1019" s="307" t="s">
        <v>162</v>
      </c>
      <c r="F1019" s="272"/>
      <c r="G1019" s="272"/>
      <c r="H1019" s="272"/>
      <c r="I1019" s="272"/>
      <c r="J1019" s="272"/>
      <c r="K1019" s="272"/>
      <c r="L1019" s="272"/>
      <c r="M1019" s="272"/>
      <c r="N1019" s="272"/>
      <c r="O1019" s="272"/>
      <c r="P1019" s="272"/>
      <c r="Q1019" s="272"/>
      <c r="R1019" s="270" t="str">
        <f t="shared" si="45"/>
        <v/>
      </c>
    </row>
    <row r="1020" spans="1:18" x14ac:dyDescent="0.2">
      <c r="A1020" s="532"/>
      <c r="B1020" s="534"/>
      <c r="C1020" s="536"/>
      <c r="D1020" s="393" t="s">
        <v>512</v>
      </c>
      <c r="E1020" s="307" t="s">
        <v>162</v>
      </c>
      <c r="F1020" s="272"/>
      <c r="G1020" s="272"/>
      <c r="H1020" s="272"/>
      <c r="I1020" s="272"/>
      <c r="J1020" s="272"/>
      <c r="K1020" s="272"/>
      <c r="L1020" s="272"/>
      <c r="M1020" s="272"/>
      <c r="N1020" s="272"/>
      <c r="O1020" s="272"/>
      <c r="P1020" s="272"/>
      <c r="Q1020" s="272"/>
      <c r="R1020" s="270" t="str">
        <f t="shared" si="45"/>
        <v/>
      </c>
    </row>
    <row r="1021" spans="1:18" x14ac:dyDescent="0.2">
      <c r="A1021" s="532"/>
      <c r="B1021" s="534"/>
      <c r="C1021" s="537" t="s">
        <v>789</v>
      </c>
      <c r="D1021" s="393" t="s">
        <v>282</v>
      </c>
      <c r="E1021" s="307" t="s">
        <v>162</v>
      </c>
      <c r="F1021" s="272"/>
      <c r="G1021" s="273"/>
      <c r="H1021" s="273"/>
      <c r="I1021" s="273"/>
      <c r="J1021" s="273"/>
      <c r="K1021" s="273"/>
      <c r="L1021" s="273"/>
      <c r="M1021" s="273"/>
      <c r="N1021" s="273"/>
      <c r="O1021" s="273"/>
      <c r="P1021" s="273"/>
      <c r="Q1021" s="273"/>
      <c r="R1021" s="268"/>
    </row>
    <row r="1022" spans="1:18" x14ac:dyDescent="0.2">
      <c r="A1022" s="532"/>
      <c r="B1022" s="534"/>
      <c r="C1022" s="536"/>
      <c r="D1022" s="393" t="s">
        <v>512</v>
      </c>
      <c r="E1022" s="307" t="s">
        <v>162</v>
      </c>
      <c r="F1022" s="272"/>
      <c r="G1022" s="304"/>
      <c r="H1022" s="304"/>
      <c r="I1022" s="304"/>
      <c r="J1022" s="304"/>
      <c r="K1022" s="304"/>
      <c r="L1022" s="304"/>
      <c r="M1022" s="304"/>
      <c r="N1022" s="304"/>
      <c r="O1022" s="304"/>
      <c r="P1022" s="304"/>
      <c r="Q1022" s="304"/>
      <c r="R1022" s="305"/>
    </row>
    <row r="1023" spans="1:18" x14ac:dyDescent="0.2">
      <c r="A1023" s="532"/>
      <c r="B1023" s="534"/>
      <c r="C1023" s="538" t="s">
        <v>934</v>
      </c>
      <c r="D1023" s="394" t="s">
        <v>282</v>
      </c>
      <c r="E1023" s="298" t="s">
        <v>162</v>
      </c>
      <c r="F1023" s="303"/>
      <c r="G1023" s="304"/>
      <c r="H1023" s="304"/>
      <c r="I1023" s="304"/>
      <c r="J1023" s="304"/>
      <c r="K1023" s="304"/>
      <c r="L1023" s="304"/>
      <c r="M1023" s="304"/>
      <c r="N1023" s="304"/>
      <c r="O1023" s="304"/>
      <c r="P1023" s="304"/>
      <c r="Q1023" s="304"/>
      <c r="R1023" s="305"/>
    </row>
    <row r="1024" spans="1:18" x14ac:dyDescent="0.2">
      <c r="A1024" s="552"/>
      <c r="B1024" s="553"/>
      <c r="C1024" s="539"/>
      <c r="D1024" s="191" t="s">
        <v>512</v>
      </c>
      <c r="E1024" s="308" t="s">
        <v>162</v>
      </c>
      <c r="F1024" s="274"/>
      <c r="G1024" s="274"/>
      <c r="H1024" s="274"/>
      <c r="I1024" s="274"/>
      <c r="J1024" s="274"/>
      <c r="K1024" s="274"/>
      <c r="L1024" s="274"/>
      <c r="M1024" s="274"/>
      <c r="N1024" s="274"/>
      <c r="O1024" s="274"/>
      <c r="P1024" s="274"/>
      <c r="Q1024" s="274"/>
      <c r="R1024" s="229"/>
    </row>
    <row r="1025" spans="1:18" x14ac:dyDescent="0.2">
      <c r="A1025" s="531"/>
      <c r="B1025" s="533" t="str">
        <f>IF(A1025&lt;&gt;"",IFERROR(VLOOKUP(A1025,L!$J$11:$K$260,2,FALSE),"Eingabeart wurde geändert"),"")</f>
        <v/>
      </c>
      <c r="C1025" s="535" t="s">
        <v>925</v>
      </c>
      <c r="D1025" s="189" t="s">
        <v>282</v>
      </c>
      <c r="E1025" s="306" t="s">
        <v>162</v>
      </c>
      <c r="F1025" s="271"/>
      <c r="G1025" s="271"/>
      <c r="H1025" s="271"/>
      <c r="I1025" s="271"/>
      <c r="J1025" s="271"/>
      <c r="K1025" s="271"/>
      <c r="L1025" s="271"/>
      <c r="M1025" s="271"/>
      <c r="N1025" s="271"/>
      <c r="O1025" s="271"/>
      <c r="P1025" s="271"/>
      <c r="Q1025" s="271"/>
      <c r="R1025" s="228" t="str">
        <f t="shared" ref="R1025:R1036" si="46">IF(SUM(F1025:Q1025)&gt;0,SUM(F1025:Q1025),"")</f>
        <v/>
      </c>
    </row>
    <row r="1026" spans="1:18" x14ac:dyDescent="0.2">
      <c r="A1026" s="532"/>
      <c r="B1026" s="534"/>
      <c r="C1026" s="536"/>
      <c r="D1026" s="393" t="s">
        <v>512</v>
      </c>
      <c r="E1026" s="307" t="s">
        <v>162</v>
      </c>
      <c r="F1026" s="272"/>
      <c r="G1026" s="272"/>
      <c r="H1026" s="272"/>
      <c r="I1026" s="272"/>
      <c r="J1026" s="272"/>
      <c r="K1026" s="272"/>
      <c r="L1026" s="272"/>
      <c r="M1026" s="272"/>
      <c r="N1026" s="272"/>
      <c r="O1026" s="272"/>
      <c r="P1026" s="272"/>
      <c r="Q1026" s="272"/>
      <c r="R1026" s="270" t="str">
        <f t="shared" si="46"/>
        <v/>
      </c>
    </row>
    <row r="1027" spans="1:18" x14ac:dyDescent="0.2">
      <c r="A1027" s="532"/>
      <c r="B1027" s="534"/>
      <c r="C1027" s="537" t="s">
        <v>786</v>
      </c>
      <c r="D1027" s="393" t="s">
        <v>282</v>
      </c>
      <c r="E1027" s="307" t="s">
        <v>162</v>
      </c>
      <c r="F1027" s="272"/>
      <c r="G1027" s="272"/>
      <c r="H1027" s="272"/>
      <c r="I1027" s="272"/>
      <c r="J1027" s="272"/>
      <c r="K1027" s="272"/>
      <c r="L1027" s="272"/>
      <c r="M1027" s="272"/>
      <c r="N1027" s="272"/>
      <c r="O1027" s="272"/>
      <c r="P1027" s="272"/>
      <c r="Q1027" s="272"/>
      <c r="R1027" s="270" t="str">
        <f t="shared" si="46"/>
        <v/>
      </c>
    </row>
    <row r="1028" spans="1:18" x14ac:dyDescent="0.2">
      <c r="A1028" s="532"/>
      <c r="B1028" s="534"/>
      <c r="C1028" s="536"/>
      <c r="D1028" s="393" t="s">
        <v>512</v>
      </c>
      <c r="E1028" s="307" t="s">
        <v>162</v>
      </c>
      <c r="F1028" s="272"/>
      <c r="G1028" s="272"/>
      <c r="H1028" s="272"/>
      <c r="I1028" s="272"/>
      <c r="J1028" s="272"/>
      <c r="K1028" s="272"/>
      <c r="L1028" s="272"/>
      <c r="M1028" s="272"/>
      <c r="N1028" s="272"/>
      <c r="O1028" s="272"/>
      <c r="P1028" s="272"/>
      <c r="Q1028" s="272"/>
      <c r="R1028" s="270" t="str">
        <f t="shared" si="46"/>
        <v/>
      </c>
    </row>
    <row r="1029" spans="1:18" x14ac:dyDescent="0.2">
      <c r="A1029" s="532"/>
      <c r="B1029" s="534"/>
      <c r="C1029" s="537" t="s">
        <v>787</v>
      </c>
      <c r="D1029" s="393" t="s">
        <v>282</v>
      </c>
      <c r="E1029" s="307" t="s">
        <v>162</v>
      </c>
      <c r="F1029" s="272"/>
      <c r="G1029" s="272"/>
      <c r="H1029" s="272"/>
      <c r="I1029" s="272"/>
      <c r="J1029" s="272"/>
      <c r="K1029" s="272"/>
      <c r="L1029" s="272"/>
      <c r="M1029" s="272"/>
      <c r="N1029" s="272"/>
      <c r="O1029" s="272"/>
      <c r="P1029" s="272"/>
      <c r="Q1029" s="272"/>
      <c r="R1029" s="270" t="str">
        <f t="shared" si="46"/>
        <v/>
      </c>
    </row>
    <row r="1030" spans="1:18" x14ac:dyDescent="0.2">
      <c r="A1030" s="532"/>
      <c r="B1030" s="534"/>
      <c r="C1030" s="536"/>
      <c r="D1030" s="393" t="s">
        <v>512</v>
      </c>
      <c r="E1030" s="307" t="s">
        <v>162</v>
      </c>
      <c r="F1030" s="272"/>
      <c r="G1030" s="272"/>
      <c r="H1030" s="272"/>
      <c r="I1030" s="272"/>
      <c r="J1030" s="272"/>
      <c r="K1030" s="272"/>
      <c r="L1030" s="272"/>
      <c r="M1030" s="272"/>
      <c r="N1030" s="272"/>
      <c r="O1030" s="272"/>
      <c r="P1030" s="272"/>
      <c r="Q1030" s="272"/>
      <c r="R1030" s="270" t="str">
        <f t="shared" si="46"/>
        <v/>
      </c>
    </row>
    <row r="1031" spans="1:18" x14ac:dyDescent="0.2">
      <c r="A1031" s="532"/>
      <c r="B1031" s="534"/>
      <c r="C1031" s="537" t="s">
        <v>788</v>
      </c>
      <c r="D1031" s="393" t="s">
        <v>282</v>
      </c>
      <c r="E1031" s="307" t="s">
        <v>162</v>
      </c>
      <c r="F1031" s="272"/>
      <c r="G1031" s="272"/>
      <c r="H1031" s="272"/>
      <c r="I1031" s="272"/>
      <c r="J1031" s="272"/>
      <c r="K1031" s="272"/>
      <c r="L1031" s="272"/>
      <c r="M1031" s="272"/>
      <c r="N1031" s="272"/>
      <c r="O1031" s="272"/>
      <c r="P1031" s="272"/>
      <c r="Q1031" s="272"/>
      <c r="R1031" s="270" t="str">
        <f t="shared" si="46"/>
        <v/>
      </c>
    </row>
    <row r="1032" spans="1:18" x14ac:dyDescent="0.2">
      <c r="A1032" s="532"/>
      <c r="B1032" s="534"/>
      <c r="C1032" s="536"/>
      <c r="D1032" s="393" t="s">
        <v>512</v>
      </c>
      <c r="E1032" s="307" t="s">
        <v>162</v>
      </c>
      <c r="F1032" s="272"/>
      <c r="G1032" s="272"/>
      <c r="H1032" s="272"/>
      <c r="I1032" s="272"/>
      <c r="J1032" s="272"/>
      <c r="K1032" s="272"/>
      <c r="L1032" s="272"/>
      <c r="M1032" s="272"/>
      <c r="N1032" s="272"/>
      <c r="O1032" s="272"/>
      <c r="P1032" s="272"/>
      <c r="Q1032" s="272"/>
      <c r="R1032" s="270" t="str">
        <f t="shared" si="46"/>
        <v/>
      </c>
    </row>
    <row r="1033" spans="1:18" x14ac:dyDescent="0.2">
      <c r="A1033" s="532"/>
      <c r="B1033" s="534"/>
      <c r="C1033" s="537" t="s">
        <v>789</v>
      </c>
      <c r="D1033" s="393" t="s">
        <v>282</v>
      </c>
      <c r="E1033" s="307" t="s">
        <v>162</v>
      </c>
      <c r="F1033" s="272"/>
      <c r="G1033" s="273"/>
      <c r="H1033" s="273"/>
      <c r="I1033" s="273"/>
      <c r="J1033" s="273"/>
      <c r="K1033" s="273"/>
      <c r="L1033" s="273"/>
      <c r="M1033" s="273"/>
      <c r="N1033" s="273"/>
      <c r="O1033" s="273"/>
      <c r="P1033" s="273"/>
      <c r="Q1033" s="273"/>
      <c r="R1033" s="268"/>
    </row>
    <row r="1034" spans="1:18" x14ac:dyDescent="0.2">
      <c r="A1034" s="532"/>
      <c r="B1034" s="534"/>
      <c r="C1034" s="536"/>
      <c r="D1034" s="393" t="s">
        <v>512</v>
      </c>
      <c r="E1034" s="307" t="s">
        <v>162</v>
      </c>
      <c r="F1034" s="272"/>
      <c r="G1034" s="304"/>
      <c r="H1034" s="304"/>
      <c r="I1034" s="304"/>
      <c r="J1034" s="304"/>
      <c r="K1034" s="304"/>
      <c r="L1034" s="304"/>
      <c r="M1034" s="304"/>
      <c r="N1034" s="304"/>
      <c r="O1034" s="304"/>
      <c r="P1034" s="304"/>
      <c r="Q1034" s="304"/>
      <c r="R1034" s="305"/>
    </row>
    <row r="1035" spans="1:18" x14ac:dyDescent="0.2">
      <c r="A1035" s="532"/>
      <c r="B1035" s="534"/>
      <c r="C1035" s="538" t="s">
        <v>934</v>
      </c>
      <c r="D1035" s="394" t="s">
        <v>282</v>
      </c>
      <c r="E1035" s="298" t="s">
        <v>162</v>
      </c>
      <c r="F1035" s="303"/>
      <c r="G1035" s="304"/>
      <c r="H1035" s="304"/>
      <c r="I1035" s="304"/>
      <c r="J1035" s="304"/>
      <c r="K1035" s="304"/>
      <c r="L1035" s="304"/>
      <c r="M1035" s="304"/>
      <c r="N1035" s="304"/>
      <c r="O1035" s="304"/>
      <c r="P1035" s="304"/>
      <c r="Q1035" s="304"/>
      <c r="R1035" s="305"/>
    </row>
    <row r="1036" spans="1:18" x14ac:dyDescent="0.2">
      <c r="A1036" s="552"/>
      <c r="B1036" s="553"/>
      <c r="C1036" s="539"/>
      <c r="D1036" s="191" t="s">
        <v>512</v>
      </c>
      <c r="E1036" s="308" t="s">
        <v>162</v>
      </c>
      <c r="F1036" s="274"/>
      <c r="G1036" s="274"/>
      <c r="H1036" s="274"/>
      <c r="I1036" s="274"/>
      <c r="J1036" s="274"/>
      <c r="K1036" s="274"/>
      <c r="L1036" s="274"/>
      <c r="M1036" s="274"/>
      <c r="N1036" s="274"/>
      <c r="O1036" s="274"/>
      <c r="P1036" s="274"/>
      <c r="Q1036" s="274"/>
      <c r="R1036" s="229"/>
    </row>
    <row r="1037" spans="1:18" x14ac:dyDescent="0.2">
      <c r="A1037" s="531"/>
      <c r="B1037" s="533" t="str">
        <f>IF(A1037&lt;&gt;"",IFERROR(VLOOKUP(A1037,L!$J$11:$K$260,2,FALSE),"Eingabeart wurde geändert"),"")</f>
        <v/>
      </c>
      <c r="C1037" s="535" t="s">
        <v>925</v>
      </c>
      <c r="D1037" s="189" t="s">
        <v>282</v>
      </c>
      <c r="E1037" s="306" t="s">
        <v>162</v>
      </c>
      <c r="F1037" s="271"/>
      <c r="G1037" s="271"/>
      <c r="H1037" s="271"/>
      <c r="I1037" s="271"/>
      <c r="J1037" s="271"/>
      <c r="K1037" s="271"/>
      <c r="L1037" s="271"/>
      <c r="M1037" s="271"/>
      <c r="N1037" s="271"/>
      <c r="O1037" s="271"/>
      <c r="P1037" s="271"/>
      <c r="Q1037" s="271"/>
      <c r="R1037" s="228" t="str">
        <f t="shared" ref="R1037:R1048" si="47">IF(SUM(F1037:Q1037)&gt;0,SUM(F1037:Q1037),"")</f>
        <v/>
      </c>
    </row>
    <row r="1038" spans="1:18" x14ac:dyDescent="0.2">
      <c r="A1038" s="532"/>
      <c r="B1038" s="534"/>
      <c r="C1038" s="536"/>
      <c r="D1038" s="393" t="s">
        <v>512</v>
      </c>
      <c r="E1038" s="307" t="s">
        <v>162</v>
      </c>
      <c r="F1038" s="272"/>
      <c r="G1038" s="272"/>
      <c r="H1038" s="272"/>
      <c r="I1038" s="272"/>
      <c r="J1038" s="272"/>
      <c r="K1038" s="272"/>
      <c r="L1038" s="272"/>
      <c r="M1038" s="272"/>
      <c r="N1038" s="272"/>
      <c r="O1038" s="272"/>
      <c r="P1038" s="272"/>
      <c r="Q1038" s="272"/>
      <c r="R1038" s="270" t="str">
        <f t="shared" si="47"/>
        <v/>
      </c>
    </row>
    <row r="1039" spans="1:18" x14ac:dyDescent="0.2">
      <c r="A1039" s="532"/>
      <c r="B1039" s="534"/>
      <c r="C1039" s="537" t="s">
        <v>786</v>
      </c>
      <c r="D1039" s="393" t="s">
        <v>282</v>
      </c>
      <c r="E1039" s="307" t="s">
        <v>162</v>
      </c>
      <c r="F1039" s="272"/>
      <c r="G1039" s="272"/>
      <c r="H1039" s="272"/>
      <c r="I1039" s="272"/>
      <c r="J1039" s="272"/>
      <c r="K1039" s="272"/>
      <c r="L1039" s="272"/>
      <c r="M1039" s="272"/>
      <c r="N1039" s="272"/>
      <c r="O1039" s="272"/>
      <c r="P1039" s="272"/>
      <c r="Q1039" s="272"/>
      <c r="R1039" s="270" t="str">
        <f t="shared" si="47"/>
        <v/>
      </c>
    </row>
    <row r="1040" spans="1:18" x14ac:dyDescent="0.2">
      <c r="A1040" s="532"/>
      <c r="B1040" s="534"/>
      <c r="C1040" s="536"/>
      <c r="D1040" s="393" t="s">
        <v>512</v>
      </c>
      <c r="E1040" s="307" t="s">
        <v>162</v>
      </c>
      <c r="F1040" s="272"/>
      <c r="G1040" s="272"/>
      <c r="H1040" s="272"/>
      <c r="I1040" s="272"/>
      <c r="J1040" s="272"/>
      <c r="K1040" s="272"/>
      <c r="L1040" s="272"/>
      <c r="M1040" s="272"/>
      <c r="N1040" s="272"/>
      <c r="O1040" s="272"/>
      <c r="P1040" s="272"/>
      <c r="Q1040" s="272"/>
      <c r="R1040" s="270" t="str">
        <f t="shared" si="47"/>
        <v/>
      </c>
    </row>
    <row r="1041" spans="1:18" x14ac:dyDescent="0.2">
      <c r="A1041" s="532"/>
      <c r="B1041" s="534"/>
      <c r="C1041" s="537" t="s">
        <v>787</v>
      </c>
      <c r="D1041" s="393" t="s">
        <v>282</v>
      </c>
      <c r="E1041" s="307" t="s">
        <v>162</v>
      </c>
      <c r="F1041" s="272"/>
      <c r="G1041" s="272"/>
      <c r="H1041" s="272"/>
      <c r="I1041" s="272"/>
      <c r="J1041" s="272"/>
      <c r="K1041" s="272"/>
      <c r="L1041" s="272"/>
      <c r="M1041" s="272"/>
      <c r="N1041" s="272"/>
      <c r="O1041" s="272"/>
      <c r="P1041" s="272"/>
      <c r="Q1041" s="272"/>
      <c r="R1041" s="270" t="str">
        <f t="shared" si="47"/>
        <v/>
      </c>
    </row>
    <row r="1042" spans="1:18" x14ac:dyDescent="0.2">
      <c r="A1042" s="532"/>
      <c r="B1042" s="534"/>
      <c r="C1042" s="536"/>
      <c r="D1042" s="393" t="s">
        <v>512</v>
      </c>
      <c r="E1042" s="307" t="s">
        <v>162</v>
      </c>
      <c r="F1042" s="272"/>
      <c r="G1042" s="272"/>
      <c r="H1042" s="272"/>
      <c r="I1042" s="272"/>
      <c r="J1042" s="272"/>
      <c r="K1042" s="272"/>
      <c r="L1042" s="272"/>
      <c r="M1042" s="272"/>
      <c r="N1042" s="272"/>
      <c r="O1042" s="272"/>
      <c r="P1042" s="272"/>
      <c r="Q1042" s="272"/>
      <c r="R1042" s="270" t="str">
        <f t="shared" si="47"/>
        <v/>
      </c>
    </row>
    <row r="1043" spans="1:18" x14ac:dyDescent="0.2">
      <c r="A1043" s="532"/>
      <c r="B1043" s="534"/>
      <c r="C1043" s="537" t="s">
        <v>788</v>
      </c>
      <c r="D1043" s="393" t="s">
        <v>282</v>
      </c>
      <c r="E1043" s="307" t="s">
        <v>162</v>
      </c>
      <c r="F1043" s="272"/>
      <c r="G1043" s="272"/>
      <c r="H1043" s="272"/>
      <c r="I1043" s="272"/>
      <c r="J1043" s="272"/>
      <c r="K1043" s="272"/>
      <c r="L1043" s="272"/>
      <c r="M1043" s="272"/>
      <c r="N1043" s="272"/>
      <c r="O1043" s="272"/>
      <c r="P1043" s="272"/>
      <c r="Q1043" s="272"/>
      <c r="R1043" s="270" t="str">
        <f t="shared" si="47"/>
        <v/>
      </c>
    </row>
    <row r="1044" spans="1:18" x14ac:dyDescent="0.2">
      <c r="A1044" s="532"/>
      <c r="B1044" s="534"/>
      <c r="C1044" s="536"/>
      <c r="D1044" s="393" t="s">
        <v>512</v>
      </c>
      <c r="E1044" s="307" t="s">
        <v>162</v>
      </c>
      <c r="F1044" s="272"/>
      <c r="G1044" s="272"/>
      <c r="H1044" s="272"/>
      <c r="I1044" s="272"/>
      <c r="J1044" s="272"/>
      <c r="K1044" s="272"/>
      <c r="L1044" s="272"/>
      <c r="M1044" s="272"/>
      <c r="N1044" s="272"/>
      <c r="O1044" s="272"/>
      <c r="P1044" s="272"/>
      <c r="Q1044" s="272"/>
      <c r="R1044" s="270" t="str">
        <f t="shared" si="47"/>
        <v/>
      </c>
    </row>
    <row r="1045" spans="1:18" x14ac:dyDescent="0.2">
      <c r="A1045" s="532"/>
      <c r="B1045" s="534"/>
      <c r="C1045" s="537" t="s">
        <v>789</v>
      </c>
      <c r="D1045" s="393" t="s">
        <v>282</v>
      </c>
      <c r="E1045" s="307" t="s">
        <v>162</v>
      </c>
      <c r="F1045" s="272"/>
      <c r="G1045" s="273"/>
      <c r="H1045" s="273"/>
      <c r="I1045" s="273"/>
      <c r="J1045" s="273"/>
      <c r="K1045" s="273"/>
      <c r="L1045" s="273"/>
      <c r="M1045" s="273"/>
      <c r="N1045" s="273"/>
      <c r="O1045" s="273"/>
      <c r="P1045" s="273"/>
      <c r="Q1045" s="273"/>
      <c r="R1045" s="268"/>
    </row>
    <row r="1046" spans="1:18" x14ac:dyDescent="0.2">
      <c r="A1046" s="532"/>
      <c r="B1046" s="534"/>
      <c r="C1046" s="536"/>
      <c r="D1046" s="393" t="s">
        <v>512</v>
      </c>
      <c r="E1046" s="307" t="s">
        <v>162</v>
      </c>
      <c r="F1046" s="272"/>
      <c r="G1046" s="304"/>
      <c r="H1046" s="304"/>
      <c r="I1046" s="304"/>
      <c r="J1046" s="304"/>
      <c r="K1046" s="304"/>
      <c r="L1046" s="304"/>
      <c r="M1046" s="304"/>
      <c r="N1046" s="304"/>
      <c r="O1046" s="304"/>
      <c r="P1046" s="304"/>
      <c r="Q1046" s="304"/>
      <c r="R1046" s="305"/>
    </row>
    <row r="1047" spans="1:18" x14ac:dyDescent="0.2">
      <c r="A1047" s="532"/>
      <c r="B1047" s="534"/>
      <c r="C1047" s="538" t="s">
        <v>934</v>
      </c>
      <c r="D1047" s="394" t="s">
        <v>282</v>
      </c>
      <c r="E1047" s="298" t="s">
        <v>162</v>
      </c>
      <c r="F1047" s="303"/>
      <c r="G1047" s="304"/>
      <c r="H1047" s="304"/>
      <c r="I1047" s="304"/>
      <c r="J1047" s="304"/>
      <c r="K1047" s="304"/>
      <c r="L1047" s="304"/>
      <c r="M1047" s="304"/>
      <c r="N1047" s="304"/>
      <c r="O1047" s="304"/>
      <c r="P1047" s="304"/>
      <c r="Q1047" s="304"/>
      <c r="R1047" s="305"/>
    </row>
    <row r="1048" spans="1:18" x14ac:dyDescent="0.2">
      <c r="A1048" s="552"/>
      <c r="B1048" s="553"/>
      <c r="C1048" s="539"/>
      <c r="D1048" s="191" t="s">
        <v>512</v>
      </c>
      <c r="E1048" s="308" t="s">
        <v>162</v>
      </c>
      <c r="F1048" s="274"/>
      <c r="G1048" s="274"/>
      <c r="H1048" s="274"/>
      <c r="I1048" s="274"/>
      <c r="J1048" s="274"/>
      <c r="K1048" s="274"/>
      <c r="L1048" s="274"/>
      <c r="M1048" s="274"/>
      <c r="N1048" s="274"/>
      <c r="O1048" s="274"/>
      <c r="P1048" s="274"/>
      <c r="Q1048" s="274"/>
      <c r="R1048" s="229"/>
    </row>
    <row r="1049" spans="1:18" x14ac:dyDescent="0.2">
      <c r="A1049" s="531"/>
      <c r="B1049" s="533" t="str">
        <f>IF(A1049&lt;&gt;"",IFERROR(VLOOKUP(A1049,L!$J$11:$K$260,2,FALSE),"Eingabeart wurde geändert"),"")</f>
        <v/>
      </c>
      <c r="C1049" s="535" t="s">
        <v>925</v>
      </c>
      <c r="D1049" s="189" t="s">
        <v>282</v>
      </c>
      <c r="E1049" s="306" t="s">
        <v>162</v>
      </c>
      <c r="F1049" s="271"/>
      <c r="G1049" s="271"/>
      <c r="H1049" s="271"/>
      <c r="I1049" s="271"/>
      <c r="J1049" s="271"/>
      <c r="K1049" s="271"/>
      <c r="L1049" s="271"/>
      <c r="M1049" s="271"/>
      <c r="N1049" s="271"/>
      <c r="O1049" s="271"/>
      <c r="P1049" s="271"/>
      <c r="Q1049" s="271"/>
      <c r="R1049" s="228" t="str">
        <f t="shared" ref="R1049:R1060" si="48">IF(SUM(F1049:Q1049)&gt;0,SUM(F1049:Q1049),"")</f>
        <v/>
      </c>
    </row>
    <row r="1050" spans="1:18" x14ac:dyDescent="0.2">
      <c r="A1050" s="532"/>
      <c r="B1050" s="534"/>
      <c r="C1050" s="536"/>
      <c r="D1050" s="393" t="s">
        <v>512</v>
      </c>
      <c r="E1050" s="307" t="s">
        <v>162</v>
      </c>
      <c r="F1050" s="272"/>
      <c r="G1050" s="272"/>
      <c r="H1050" s="272"/>
      <c r="I1050" s="272"/>
      <c r="J1050" s="272"/>
      <c r="K1050" s="272"/>
      <c r="L1050" s="272"/>
      <c r="M1050" s="272"/>
      <c r="N1050" s="272"/>
      <c r="O1050" s="272"/>
      <c r="P1050" s="272"/>
      <c r="Q1050" s="272"/>
      <c r="R1050" s="270" t="str">
        <f t="shared" si="48"/>
        <v/>
      </c>
    </row>
    <row r="1051" spans="1:18" x14ac:dyDescent="0.2">
      <c r="A1051" s="532"/>
      <c r="B1051" s="534"/>
      <c r="C1051" s="537" t="s">
        <v>786</v>
      </c>
      <c r="D1051" s="393" t="s">
        <v>282</v>
      </c>
      <c r="E1051" s="307" t="s">
        <v>162</v>
      </c>
      <c r="F1051" s="272"/>
      <c r="G1051" s="272"/>
      <c r="H1051" s="272"/>
      <c r="I1051" s="272"/>
      <c r="J1051" s="272"/>
      <c r="K1051" s="272"/>
      <c r="L1051" s="272"/>
      <c r="M1051" s="272"/>
      <c r="N1051" s="272"/>
      <c r="O1051" s="272"/>
      <c r="P1051" s="272"/>
      <c r="Q1051" s="272"/>
      <c r="R1051" s="270" t="str">
        <f t="shared" si="48"/>
        <v/>
      </c>
    </row>
    <row r="1052" spans="1:18" x14ac:dyDescent="0.2">
      <c r="A1052" s="532"/>
      <c r="B1052" s="534"/>
      <c r="C1052" s="536"/>
      <c r="D1052" s="393" t="s">
        <v>512</v>
      </c>
      <c r="E1052" s="307" t="s">
        <v>162</v>
      </c>
      <c r="F1052" s="272"/>
      <c r="G1052" s="272"/>
      <c r="H1052" s="272"/>
      <c r="I1052" s="272"/>
      <c r="J1052" s="272"/>
      <c r="K1052" s="272"/>
      <c r="L1052" s="272"/>
      <c r="M1052" s="272"/>
      <c r="N1052" s="272"/>
      <c r="O1052" s="272"/>
      <c r="P1052" s="272"/>
      <c r="Q1052" s="272"/>
      <c r="R1052" s="270" t="str">
        <f t="shared" si="48"/>
        <v/>
      </c>
    </row>
    <row r="1053" spans="1:18" x14ac:dyDescent="0.2">
      <c r="A1053" s="532"/>
      <c r="B1053" s="534"/>
      <c r="C1053" s="537" t="s">
        <v>787</v>
      </c>
      <c r="D1053" s="393" t="s">
        <v>282</v>
      </c>
      <c r="E1053" s="307" t="s">
        <v>162</v>
      </c>
      <c r="F1053" s="272"/>
      <c r="G1053" s="272"/>
      <c r="H1053" s="272"/>
      <c r="I1053" s="272"/>
      <c r="J1053" s="272"/>
      <c r="K1053" s="272"/>
      <c r="L1053" s="272"/>
      <c r="M1053" s="272"/>
      <c r="N1053" s="272"/>
      <c r="O1053" s="272"/>
      <c r="P1053" s="272"/>
      <c r="Q1053" s="272"/>
      <c r="R1053" s="270" t="str">
        <f t="shared" si="48"/>
        <v/>
      </c>
    </row>
    <row r="1054" spans="1:18" x14ac:dyDescent="0.2">
      <c r="A1054" s="532"/>
      <c r="B1054" s="534"/>
      <c r="C1054" s="536"/>
      <c r="D1054" s="393" t="s">
        <v>512</v>
      </c>
      <c r="E1054" s="307" t="s">
        <v>162</v>
      </c>
      <c r="F1054" s="272"/>
      <c r="G1054" s="272"/>
      <c r="H1054" s="272"/>
      <c r="I1054" s="272"/>
      <c r="J1054" s="272"/>
      <c r="K1054" s="272"/>
      <c r="L1054" s="272"/>
      <c r="M1054" s="272"/>
      <c r="N1054" s="272"/>
      <c r="O1054" s="272"/>
      <c r="P1054" s="272"/>
      <c r="Q1054" s="272"/>
      <c r="R1054" s="270" t="str">
        <f t="shared" si="48"/>
        <v/>
      </c>
    </row>
    <row r="1055" spans="1:18" x14ac:dyDescent="0.2">
      <c r="A1055" s="532"/>
      <c r="B1055" s="534"/>
      <c r="C1055" s="537" t="s">
        <v>788</v>
      </c>
      <c r="D1055" s="393" t="s">
        <v>282</v>
      </c>
      <c r="E1055" s="307" t="s">
        <v>162</v>
      </c>
      <c r="F1055" s="272"/>
      <c r="G1055" s="272"/>
      <c r="H1055" s="272"/>
      <c r="I1055" s="272"/>
      <c r="J1055" s="272"/>
      <c r="K1055" s="272"/>
      <c r="L1055" s="272"/>
      <c r="M1055" s="272"/>
      <c r="N1055" s="272"/>
      <c r="O1055" s="272"/>
      <c r="P1055" s="272"/>
      <c r="Q1055" s="272"/>
      <c r="R1055" s="270" t="str">
        <f t="shared" si="48"/>
        <v/>
      </c>
    </row>
    <row r="1056" spans="1:18" x14ac:dyDescent="0.2">
      <c r="A1056" s="532"/>
      <c r="B1056" s="534"/>
      <c r="C1056" s="536"/>
      <c r="D1056" s="393" t="s">
        <v>512</v>
      </c>
      <c r="E1056" s="307" t="s">
        <v>162</v>
      </c>
      <c r="F1056" s="272"/>
      <c r="G1056" s="272"/>
      <c r="H1056" s="272"/>
      <c r="I1056" s="272"/>
      <c r="J1056" s="272"/>
      <c r="K1056" s="272"/>
      <c r="L1056" s="272"/>
      <c r="M1056" s="272"/>
      <c r="N1056" s="272"/>
      <c r="O1056" s="272"/>
      <c r="P1056" s="272"/>
      <c r="Q1056" s="272"/>
      <c r="R1056" s="270" t="str">
        <f t="shared" si="48"/>
        <v/>
      </c>
    </row>
    <row r="1057" spans="1:18" x14ac:dyDescent="0.2">
      <c r="A1057" s="532"/>
      <c r="B1057" s="534"/>
      <c r="C1057" s="537" t="s">
        <v>789</v>
      </c>
      <c r="D1057" s="393" t="s">
        <v>282</v>
      </c>
      <c r="E1057" s="307" t="s">
        <v>162</v>
      </c>
      <c r="F1057" s="272"/>
      <c r="G1057" s="273"/>
      <c r="H1057" s="273"/>
      <c r="I1057" s="273"/>
      <c r="J1057" s="273"/>
      <c r="K1057" s="273"/>
      <c r="L1057" s="273"/>
      <c r="M1057" s="273"/>
      <c r="N1057" s="273"/>
      <c r="O1057" s="273"/>
      <c r="P1057" s="273"/>
      <c r="Q1057" s="273"/>
      <c r="R1057" s="268"/>
    </row>
    <row r="1058" spans="1:18" x14ac:dyDescent="0.2">
      <c r="A1058" s="532"/>
      <c r="B1058" s="534"/>
      <c r="C1058" s="536"/>
      <c r="D1058" s="393" t="s">
        <v>512</v>
      </c>
      <c r="E1058" s="307" t="s">
        <v>162</v>
      </c>
      <c r="F1058" s="272"/>
      <c r="G1058" s="304"/>
      <c r="H1058" s="304"/>
      <c r="I1058" s="304"/>
      <c r="J1058" s="304"/>
      <c r="K1058" s="304"/>
      <c r="L1058" s="304"/>
      <c r="M1058" s="304"/>
      <c r="N1058" s="304"/>
      <c r="O1058" s="304"/>
      <c r="P1058" s="304"/>
      <c r="Q1058" s="304"/>
      <c r="R1058" s="305"/>
    </row>
    <row r="1059" spans="1:18" x14ac:dyDescent="0.2">
      <c r="A1059" s="532"/>
      <c r="B1059" s="534"/>
      <c r="C1059" s="538" t="s">
        <v>934</v>
      </c>
      <c r="D1059" s="394" t="s">
        <v>282</v>
      </c>
      <c r="E1059" s="298" t="s">
        <v>162</v>
      </c>
      <c r="F1059" s="303"/>
      <c r="G1059" s="304"/>
      <c r="H1059" s="304"/>
      <c r="I1059" s="304"/>
      <c r="J1059" s="304"/>
      <c r="K1059" s="304"/>
      <c r="L1059" s="304"/>
      <c r="M1059" s="304"/>
      <c r="N1059" s="304"/>
      <c r="O1059" s="304"/>
      <c r="P1059" s="304"/>
      <c r="Q1059" s="304"/>
      <c r="R1059" s="305"/>
    </row>
    <row r="1060" spans="1:18" x14ac:dyDescent="0.2">
      <c r="A1060" s="552"/>
      <c r="B1060" s="553"/>
      <c r="C1060" s="539"/>
      <c r="D1060" s="191" t="s">
        <v>512</v>
      </c>
      <c r="E1060" s="308" t="s">
        <v>162</v>
      </c>
      <c r="F1060" s="274"/>
      <c r="G1060" s="274"/>
      <c r="H1060" s="274"/>
      <c r="I1060" s="274"/>
      <c r="J1060" s="274"/>
      <c r="K1060" s="274"/>
      <c r="L1060" s="274"/>
      <c r="M1060" s="274"/>
      <c r="N1060" s="274"/>
      <c r="O1060" s="274"/>
      <c r="P1060" s="274"/>
      <c r="Q1060" s="274"/>
      <c r="R1060" s="229"/>
    </row>
    <row r="1061" spans="1:18" x14ac:dyDescent="0.2">
      <c r="A1061" s="531"/>
      <c r="B1061" s="533" t="str">
        <f>IF(A1061&lt;&gt;"",IFERROR(VLOOKUP(A1061,L!$J$11:$K$260,2,FALSE),"Eingabeart wurde geändert"),"")</f>
        <v/>
      </c>
      <c r="C1061" s="535" t="s">
        <v>925</v>
      </c>
      <c r="D1061" s="189" t="s">
        <v>282</v>
      </c>
      <c r="E1061" s="306" t="s">
        <v>162</v>
      </c>
      <c r="F1061" s="271"/>
      <c r="G1061" s="271"/>
      <c r="H1061" s="271"/>
      <c r="I1061" s="271"/>
      <c r="J1061" s="271"/>
      <c r="K1061" s="271"/>
      <c r="L1061" s="271"/>
      <c r="M1061" s="271"/>
      <c r="N1061" s="271"/>
      <c r="O1061" s="271"/>
      <c r="P1061" s="271"/>
      <c r="Q1061" s="271"/>
      <c r="R1061" s="228" t="str">
        <f t="shared" ref="R1061:R1072" si="49">IF(SUM(F1061:Q1061)&gt;0,SUM(F1061:Q1061),"")</f>
        <v/>
      </c>
    </row>
    <row r="1062" spans="1:18" x14ac:dyDescent="0.2">
      <c r="A1062" s="532"/>
      <c r="B1062" s="534"/>
      <c r="C1062" s="536"/>
      <c r="D1062" s="393" t="s">
        <v>512</v>
      </c>
      <c r="E1062" s="307" t="s">
        <v>162</v>
      </c>
      <c r="F1062" s="272"/>
      <c r="G1062" s="272"/>
      <c r="H1062" s="272"/>
      <c r="I1062" s="272"/>
      <c r="J1062" s="272"/>
      <c r="K1062" s="272"/>
      <c r="L1062" s="272"/>
      <c r="M1062" s="272"/>
      <c r="N1062" s="272"/>
      <c r="O1062" s="272"/>
      <c r="P1062" s="272"/>
      <c r="Q1062" s="272"/>
      <c r="R1062" s="270" t="str">
        <f t="shared" si="49"/>
        <v/>
      </c>
    </row>
    <row r="1063" spans="1:18" x14ac:dyDescent="0.2">
      <c r="A1063" s="532"/>
      <c r="B1063" s="534"/>
      <c r="C1063" s="537" t="s">
        <v>786</v>
      </c>
      <c r="D1063" s="393" t="s">
        <v>282</v>
      </c>
      <c r="E1063" s="307" t="s">
        <v>162</v>
      </c>
      <c r="F1063" s="272"/>
      <c r="G1063" s="272"/>
      <c r="H1063" s="272"/>
      <c r="I1063" s="272"/>
      <c r="J1063" s="272"/>
      <c r="K1063" s="272"/>
      <c r="L1063" s="272"/>
      <c r="M1063" s="272"/>
      <c r="N1063" s="272"/>
      <c r="O1063" s="272"/>
      <c r="P1063" s="272"/>
      <c r="Q1063" s="272"/>
      <c r="R1063" s="270" t="str">
        <f t="shared" si="49"/>
        <v/>
      </c>
    </row>
    <row r="1064" spans="1:18" x14ac:dyDescent="0.2">
      <c r="A1064" s="532"/>
      <c r="B1064" s="534"/>
      <c r="C1064" s="536"/>
      <c r="D1064" s="393" t="s">
        <v>512</v>
      </c>
      <c r="E1064" s="307" t="s">
        <v>162</v>
      </c>
      <c r="F1064" s="272"/>
      <c r="G1064" s="272"/>
      <c r="H1064" s="272"/>
      <c r="I1064" s="272"/>
      <c r="J1064" s="272"/>
      <c r="K1064" s="272"/>
      <c r="L1064" s="272"/>
      <c r="M1064" s="272"/>
      <c r="N1064" s="272"/>
      <c r="O1064" s="272"/>
      <c r="P1064" s="272"/>
      <c r="Q1064" s="272"/>
      <c r="R1064" s="270" t="str">
        <f t="shared" si="49"/>
        <v/>
      </c>
    </row>
    <row r="1065" spans="1:18" x14ac:dyDescent="0.2">
      <c r="A1065" s="532"/>
      <c r="B1065" s="534"/>
      <c r="C1065" s="537" t="s">
        <v>787</v>
      </c>
      <c r="D1065" s="393" t="s">
        <v>282</v>
      </c>
      <c r="E1065" s="307" t="s">
        <v>162</v>
      </c>
      <c r="F1065" s="272"/>
      <c r="G1065" s="272"/>
      <c r="H1065" s="272"/>
      <c r="I1065" s="272"/>
      <c r="J1065" s="272"/>
      <c r="K1065" s="272"/>
      <c r="L1065" s="272"/>
      <c r="M1065" s="272"/>
      <c r="N1065" s="272"/>
      <c r="O1065" s="272"/>
      <c r="P1065" s="272"/>
      <c r="Q1065" s="272"/>
      <c r="R1065" s="270" t="str">
        <f t="shared" si="49"/>
        <v/>
      </c>
    </row>
    <row r="1066" spans="1:18" x14ac:dyDescent="0.2">
      <c r="A1066" s="532"/>
      <c r="B1066" s="534"/>
      <c r="C1066" s="536"/>
      <c r="D1066" s="393" t="s">
        <v>512</v>
      </c>
      <c r="E1066" s="307" t="s">
        <v>162</v>
      </c>
      <c r="F1066" s="272"/>
      <c r="G1066" s="272"/>
      <c r="H1066" s="272"/>
      <c r="I1066" s="272"/>
      <c r="J1066" s="272"/>
      <c r="K1066" s="272"/>
      <c r="L1066" s="272"/>
      <c r="M1066" s="272"/>
      <c r="N1066" s="272"/>
      <c r="O1066" s="272"/>
      <c r="P1066" s="272"/>
      <c r="Q1066" s="272"/>
      <c r="R1066" s="270" t="str">
        <f t="shared" si="49"/>
        <v/>
      </c>
    </row>
    <row r="1067" spans="1:18" x14ac:dyDescent="0.2">
      <c r="A1067" s="532"/>
      <c r="B1067" s="534"/>
      <c r="C1067" s="537" t="s">
        <v>788</v>
      </c>
      <c r="D1067" s="393" t="s">
        <v>282</v>
      </c>
      <c r="E1067" s="307" t="s">
        <v>162</v>
      </c>
      <c r="F1067" s="272"/>
      <c r="G1067" s="272"/>
      <c r="H1067" s="272"/>
      <c r="I1067" s="272"/>
      <c r="J1067" s="272"/>
      <c r="K1067" s="272"/>
      <c r="L1067" s="272"/>
      <c r="M1067" s="272"/>
      <c r="N1067" s="272"/>
      <c r="O1067" s="272"/>
      <c r="P1067" s="272"/>
      <c r="Q1067" s="272"/>
      <c r="R1067" s="270" t="str">
        <f t="shared" si="49"/>
        <v/>
      </c>
    </row>
    <row r="1068" spans="1:18" x14ac:dyDescent="0.2">
      <c r="A1068" s="532"/>
      <c r="B1068" s="534"/>
      <c r="C1068" s="536"/>
      <c r="D1068" s="393" t="s">
        <v>512</v>
      </c>
      <c r="E1068" s="307" t="s">
        <v>162</v>
      </c>
      <c r="F1068" s="272"/>
      <c r="G1068" s="272"/>
      <c r="H1068" s="272"/>
      <c r="I1068" s="272"/>
      <c r="J1068" s="272"/>
      <c r="K1068" s="272"/>
      <c r="L1068" s="272"/>
      <c r="M1068" s="272"/>
      <c r="N1068" s="272"/>
      <c r="O1068" s="272"/>
      <c r="P1068" s="272"/>
      <c r="Q1068" s="272"/>
      <c r="R1068" s="270" t="str">
        <f t="shared" si="49"/>
        <v/>
      </c>
    </row>
    <row r="1069" spans="1:18" x14ac:dyDescent="0.2">
      <c r="A1069" s="532"/>
      <c r="B1069" s="534"/>
      <c r="C1069" s="537" t="s">
        <v>789</v>
      </c>
      <c r="D1069" s="393" t="s">
        <v>282</v>
      </c>
      <c r="E1069" s="307" t="s">
        <v>162</v>
      </c>
      <c r="F1069" s="272"/>
      <c r="G1069" s="273"/>
      <c r="H1069" s="273"/>
      <c r="I1069" s="273"/>
      <c r="J1069" s="273"/>
      <c r="K1069" s="273"/>
      <c r="L1069" s="273"/>
      <c r="M1069" s="273"/>
      <c r="N1069" s="273"/>
      <c r="O1069" s="273"/>
      <c r="P1069" s="273"/>
      <c r="Q1069" s="273"/>
      <c r="R1069" s="268"/>
    </row>
    <row r="1070" spans="1:18" x14ac:dyDescent="0.2">
      <c r="A1070" s="532"/>
      <c r="B1070" s="534"/>
      <c r="C1070" s="536"/>
      <c r="D1070" s="393" t="s">
        <v>512</v>
      </c>
      <c r="E1070" s="307" t="s">
        <v>162</v>
      </c>
      <c r="F1070" s="272"/>
      <c r="G1070" s="304"/>
      <c r="H1070" s="304"/>
      <c r="I1070" s="304"/>
      <c r="J1070" s="304"/>
      <c r="K1070" s="304"/>
      <c r="L1070" s="304"/>
      <c r="M1070" s="304"/>
      <c r="N1070" s="304"/>
      <c r="O1070" s="304"/>
      <c r="P1070" s="304"/>
      <c r="Q1070" s="304"/>
      <c r="R1070" s="305"/>
    </row>
    <row r="1071" spans="1:18" x14ac:dyDescent="0.2">
      <c r="A1071" s="532"/>
      <c r="B1071" s="534"/>
      <c r="C1071" s="538" t="s">
        <v>934</v>
      </c>
      <c r="D1071" s="394" t="s">
        <v>282</v>
      </c>
      <c r="E1071" s="298" t="s">
        <v>162</v>
      </c>
      <c r="F1071" s="303"/>
      <c r="G1071" s="304"/>
      <c r="H1071" s="304"/>
      <c r="I1071" s="304"/>
      <c r="J1071" s="304"/>
      <c r="K1071" s="304"/>
      <c r="L1071" s="304"/>
      <c r="M1071" s="304"/>
      <c r="N1071" s="304"/>
      <c r="O1071" s="304"/>
      <c r="P1071" s="304"/>
      <c r="Q1071" s="304"/>
      <c r="R1071" s="305"/>
    </row>
    <row r="1072" spans="1:18" x14ac:dyDescent="0.2">
      <c r="A1072" s="552"/>
      <c r="B1072" s="553"/>
      <c r="C1072" s="539"/>
      <c r="D1072" s="191" t="s">
        <v>512</v>
      </c>
      <c r="E1072" s="308" t="s">
        <v>162</v>
      </c>
      <c r="F1072" s="274"/>
      <c r="G1072" s="274"/>
      <c r="H1072" s="274"/>
      <c r="I1072" s="274"/>
      <c r="J1072" s="274"/>
      <c r="K1072" s="274"/>
      <c r="L1072" s="274"/>
      <c r="M1072" s="274"/>
      <c r="N1072" s="274"/>
      <c r="O1072" s="274"/>
      <c r="P1072" s="274"/>
      <c r="Q1072" s="274"/>
      <c r="R1072" s="229"/>
    </row>
    <row r="1073" spans="1:18" x14ac:dyDescent="0.2">
      <c r="A1073" s="531"/>
      <c r="B1073" s="533" t="str">
        <f>IF(A1073&lt;&gt;"",IFERROR(VLOOKUP(A1073,L!$J$11:$K$260,2,FALSE),"Eingabeart wurde geändert"),"")</f>
        <v/>
      </c>
      <c r="C1073" s="535" t="s">
        <v>925</v>
      </c>
      <c r="D1073" s="189" t="s">
        <v>282</v>
      </c>
      <c r="E1073" s="306" t="s">
        <v>162</v>
      </c>
      <c r="F1073" s="271"/>
      <c r="G1073" s="271"/>
      <c r="H1073" s="271"/>
      <c r="I1073" s="271"/>
      <c r="J1073" s="271"/>
      <c r="K1073" s="271"/>
      <c r="L1073" s="271"/>
      <c r="M1073" s="271"/>
      <c r="N1073" s="271"/>
      <c r="O1073" s="271"/>
      <c r="P1073" s="271"/>
      <c r="Q1073" s="271"/>
      <c r="R1073" s="228" t="str">
        <f t="shared" ref="R1073:R1084" si="50">IF(SUM(F1073:Q1073)&gt;0,SUM(F1073:Q1073),"")</f>
        <v/>
      </c>
    </row>
    <row r="1074" spans="1:18" x14ac:dyDescent="0.2">
      <c r="A1074" s="532"/>
      <c r="B1074" s="534"/>
      <c r="C1074" s="536"/>
      <c r="D1074" s="393" t="s">
        <v>512</v>
      </c>
      <c r="E1074" s="307" t="s">
        <v>162</v>
      </c>
      <c r="F1074" s="272"/>
      <c r="G1074" s="272"/>
      <c r="H1074" s="272"/>
      <c r="I1074" s="272"/>
      <c r="J1074" s="272"/>
      <c r="K1074" s="272"/>
      <c r="L1074" s="272"/>
      <c r="M1074" s="272"/>
      <c r="N1074" s="272"/>
      <c r="O1074" s="272"/>
      <c r="P1074" s="272"/>
      <c r="Q1074" s="272"/>
      <c r="R1074" s="270" t="str">
        <f t="shared" si="50"/>
        <v/>
      </c>
    </row>
    <row r="1075" spans="1:18" x14ac:dyDescent="0.2">
      <c r="A1075" s="532"/>
      <c r="B1075" s="534"/>
      <c r="C1075" s="537" t="s">
        <v>786</v>
      </c>
      <c r="D1075" s="393" t="s">
        <v>282</v>
      </c>
      <c r="E1075" s="307" t="s">
        <v>162</v>
      </c>
      <c r="F1075" s="272"/>
      <c r="G1075" s="272"/>
      <c r="H1075" s="272"/>
      <c r="I1075" s="272"/>
      <c r="J1075" s="272"/>
      <c r="K1075" s="272"/>
      <c r="L1075" s="272"/>
      <c r="M1075" s="272"/>
      <c r="N1075" s="272"/>
      <c r="O1075" s="272"/>
      <c r="P1075" s="272"/>
      <c r="Q1075" s="272"/>
      <c r="R1075" s="270" t="str">
        <f t="shared" si="50"/>
        <v/>
      </c>
    </row>
    <row r="1076" spans="1:18" x14ac:dyDescent="0.2">
      <c r="A1076" s="532"/>
      <c r="B1076" s="534"/>
      <c r="C1076" s="536"/>
      <c r="D1076" s="393" t="s">
        <v>512</v>
      </c>
      <c r="E1076" s="307" t="s">
        <v>162</v>
      </c>
      <c r="F1076" s="272"/>
      <c r="G1076" s="272"/>
      <c r="H1076" s="272"/>
      <c r="I1076" s="272"/>
      <c r="J1076" s="272"/>
      <c r="K1076" s="272"/>
      <c r="L1076" s="272"/>
      <c r="M1076" s="272"/>
      <c r="N1076" s="272"/>
      <c r="O1076" s="272"/>
      <c r="P1076" s="272"/>
      <c r="Q1076" s="272"/>
      <c r="R1076" s="270" t="str">
        <f t="shared" si="50"/>
        <v/>
      </c>
    </row>
    <row r="1077" spans="1:18" x14ac:dyDescent="0.2">
      <c r="A1077" s="532"/>
      <c r="B1077" s="534"/>
      <c r="C1077" s="537" t="s">
        <v>787</v>
      </c>
      <c r="D1077" s="393" t="s">
        <v>282</v>
      </c>
      <c r="E1077" s="307" t="s">
        <v>162</v>
      </c>
      <c r="F1077" s="272"/>
      <c r="G1077" s="272"/>
      <c r="H1077" s="272"/>
      <c r="I1077" s="272"/>
      <c r="J1077" s="272"/>
      <c r="K1077" s="272"/>
      <c r="L1077" s="272"/>
      <c r="M1077" s="272"/>
      <c r="N1077" s="272"/>
      <c r="O1077" s="272"/>
      <c r="P1077" s="272"/>
      <c r="Q1077" s="272"/>
      <c r="R1077" s="270" t="str">
        <f t="shared" si="50"/>
        <v/>
      </c>
    </row>
    <row r="1078" spans="1:18" x14ac:dyDescent="0.2">
      <c r="A1078" s="532"/>
      <c r="B1078" s="534"/>
      <c r="C1078" s="536"/>
      <c r="D1078" s="393" t="s">
        <v>512</v>
      </c>
      <c r="E1078" s="307" t="s">
        <v>162</v>
      </c>
      <c r="F1078" s="272"/>
      <c r="G1078" s="272"/>
      <c r="H1078" s="272"/>
      <c r="I1078" s="272"/>
      <c r="J1078" s="272"/>
      <c r="K1078" s="272"/>
      <c r="L1078" s="272"/>
      <c r="M1078" s="272"/>
      <c r="N1078" s="272"/>
      <c r="O1078" s="272"/>
      <c r="P1078" s="272"/>
      <c r="Q1078" s="272"/>
      <c r="R1078" s="270" t="str">
        <f t="shared" si="50"/>
        <v/>
      </c>
    </row>
    <row r="1079" spans="1:18" x14ac:dyDescent="0.2">
      <c r="A1079" s="532"/>
      <c r="B1079" s="534"/>
      <c r="C1079" s="537" t="s">
        <v>788</v>
      </c>
      <c r="D1079" s="393" t="s">
        <v>282</v>
      </c>
      <c r="E1079" s="307" t="s">
        <v>162</v>
      </c>
      <c r="F1079" s="272"/>
      <c r="G1079" s="272"/>
      <c r="H1079" s="272"/>
      <c r="I1079" s="272"/>
      <c r="J1079" s="272"/>
      <c r="K1079" s="272"/>
      <c r="L1079" s="272"/>
      <c r="M1079" s="272"/>
      <c r="N1079" s="272"/>
      <c r="O1079" s="272"/>
      <c r="P1079" s="272"/>
      <c r="Q1079" s="272"/>
      <c r="R1079" s="270" t="str">
        <f t="shared" si="50"/>
        <v/>
      </c>
    </row>
    <row r="1080" spans="1:18" x14ac:dyDescent="0.2">
      <c r="A1080" s="532"/>
      <c r="B1080" s="534"/>
      <c r="C1080" s="536"/>
      <c r="D1080" s="393" t="s">
        <v>512</v>
      </c>
      <c r="E1080" s="307" t="s">
        <v>162</v>
      </c>
      <c r="F1080" s="272"/>
      <c r="G1080" s="272"/>
      <c r="H1080" s="272"/>
      <c r="I1080" s="272"/>
      <c r="J1080" s="272"/>
      <c r="K1080" s="272"/>
      <c r="L1080" s="272"/>
      <c r="M1080" s="272"/>
      <c r="N1080" s="272"/>
      <c r="O1080" s="272"/>
      <c r="P1080" s="272"/>
      <c r="Q1080" s="272"/>
      <c r="R1080" s="270" t="str">
        <f t="shared" si="50"/>
        <v/>
      </c>
    </row>
    <row r="1081" spans="1:18" x14ac:dyDescent="0.2">
      <c r="A1081" s="532"/>
      <c r="B1081" s="534"/>
      <c r="C1081" s="537" t="s">
        <v>789</v>
      </c>
      <c r="D1081" s="393" t="s">
        <v>282</v>
      </c>
      <c r="E1081" s="307" t="s">
        <v>162</v>
      </c>
      <c r="F1081" s="272"/>
      <c r="G1081" s="273"/>
      <c r="H1081" s="273"/>
      <c r="I1081" s="273"/>
      <c r="J1081" s="273"/>
      <c r="K1081" s="273"/>
      <c r="L1081" s="273"/>
      <c r="M1081" s="273"/>
      <c r="N1081" s="273"/>
      <c r="O1081" s="273"/>
      <c r="P1081" s="273"/>
      <c r="Q1081" s="273"/>
      <c r="R1081" s="268"/>
    </row>
    <row r="1082" spans="1:18" x14ac:dyDescent="0.2">
      <c r="A1082" s="532"/>
      <c r="B1082" s="534"/>
      <c r="C1082" s="536"/>
      <c r="D1082" s="393" t="s">
        <v>512</v>
      </c>
      <c r="E1082" s="307" t="s">
        <v>162</v>
      </c>
      <c r="F1082" s="272"/>
      <c r="G1082" s="304"/>
      <c r="H1082" s="304"/>
      <c r="I1082" s="304"/>
      <c r="J1082" s="304"/>
      <c r="K1082" s="304"/>
      <c r="L1082" s="304"/>
      <c r="M1082" s="304"/>
      <c r="N1082" s="304"/>
      <c r="O1082" s="304"/>
      <c r="P1082" s="304"/>
      <c r="Q1082" s="304"/>
      <c r="R1082" s="305"/>
    </row>
    <row r="1083" spans="1:18" x14ac:dyDescent="0.2">
      <c r="A1083" s="532"/>
      <c r="B1083" s="534"/>
      <c r="C1083" s="538" t="s">
        <v>934</v>
      </c>
      <c r="D1083" s="394" t="s">
        <v>282</v>
      </c>
      <c r="E1083" s="298" t="s">
        <v>162</v>
      </c>
      <c r="F1083" s="303"/>
      <c r="G1083" s="304"/>
      <c r="H1083" s="304"/>
      <c r="I1083" s="304"/>
      <c r="J1083" s="304"/>
      <c r="K1083" s="304"/>
      <c r="L1083" s="304"/>
      <c r="M1083" s="304"/>
      <c r="N1083" s="304"/>
      <c r="O1083" s="304"/>
      <c r="P1083" s="304"/>
      <c r="Q1083" s="304"/>
      <c r="R1083" s="305"/>
    </row>
    <row r="1084" spans="1:18" x14ac:dyDescent="0.2">
      <c r="A1084" s="552"/>
      <c r="B1084" s="553"/>
      <c r="C1084" s="539"/>
      <c r="D1084" s="191" t="s">
        <v>512</v>
      </c>
      <c r="E1084" s="308" t="s">
        <v>162</v>
      </c>
      <c r="F1084" s="274"/>
      <c r="G1084" s="274"/>
      <c r="H1084" s="274"/>
      <c r="I1084" s="274"/>
      <c r="J1084" s="274"/>
      <c r="K1084" s="274"/>
      <c r="L1084" s="274"/>
      <c r="M1084" s="274"/>
      <c r="N1084" s="274"/>
      <c r="O1084" s="274"/>
      <c r="P1084" s="274"/>
      <c r="Q1084" s="274"/>
      <c r="R1084" s="229"/>
    </row>
    <row r="1085" spans="1:18" x14ac:dyDescent="0.2">
      <c r="A1085" s="531"/>
      <c r="B1085" s="533" t="str">
        <f>IF(A1085&lt;&gt;"",IFERROR(VLOOKUP(A1085,L!$J$11:$K$260,2,FALSE),"Eingabeart wurde geändert"),"")</f>
        <v/>
      </c>
      <c r="C1085" s="535" t="s">
        <v>925</v>
      </c>
      <c r="D1085" s="189" t="s">
        <v>282</v>
      </c>
      <c r="E1085" s="306" t="s">
        <v>162</v>
      </c>
      <c r="F1085" s="271"/>
      <c r="G1085" s="271"/>
      <c r="H1085" s="271"/>
      <c r="I1085" s="271"/>
      <c r="J1085" s="271"/>
      <c r="K1085" s="271"/>
      <c r="L1085" s="271"/>
      <c r="M1085" s="271"/>
      <c r="N1085" s="271"/>
      <c r="O1085" s="271"/>
      <c r="P1085" s="271"/>
      <c r="Q1085" s="271"/>
      <c r="R1085" s="228" t="str">
        <f t="shared" ref="R1085:R1096" si="51">IF(SUM(F1085:Q1085)&gt;0,SUM(F1085:Q1085),"")</f>
        <v/>
      </c>
    </row>
    <row r="1086" spans="1:18" x14ac:dyDescent="0.2">
      <c r="A1086" s="532"/>
      <c r="B1086" s="534"/>
      <c r="C1086" s="536"/>
      <c r="D1086" s="393" t="s">
        <v>512</v>
      </c>
      <c r="E1086" s="307" t="s">
        <v>162</v>
      </c>
      <c r="F1086" s="272"/>
      <c r="G1086" s="272"/>
      <c r="H1086" s="272"/>
      <c r="I1086" s="272"/>
      <c r="J1086" s="272"/>
      <c r="K1086" s="272"/>
      <c r="L1086" s="272"/>
      <c r="M1086" s="272"/>
      <c r="N1086" s="272"/>
      <c r="O1086" s="272"/>
      <c r="P1086" s="272"/>
      <c r="Q1086" s="272"/>
      <c r="R1086" s="270" t="str">
        <f t="shared" si="51"/>
        <v/>
      </c>
    </row>
    <row r="1087" spans="1:18" x14ac:dyDescent="0.2">
      <c r="A1087" s="532"/>
      <c r="B1087" s="534"/>
      <c r="C1087" s="537" t="s">
        <v>786</v>
      </c>
      <c r="D1087" s="393" t="s">
        <v>282</v>
      </c>
      <c r="E1087" s="307" t="s">
        <v>162</v>
      </c>
      <c r="F1087" s="272"/>
      <c r="G1087" s="272"/>
      <c r="H1087" s="272"/>
      <c r="I1087" s="272"/>
      <c r="J1087" s="272"/>
      <c r="K1087" s="272"/>
      <c r="L1087" s="272"/>
      <c r="M1087" s="272"/>
      <c r="N1087" s="272"/>
      <c r="O1087" s="272"/>
      <c r="P1087" s="272"/>
      <c r="Q1087" s="272"/>
      <c r="R1087" s="270" t="str">
        <f t="shared" si="51"/>
        <v/>
      </c>
    </row>
    <row r="1088" spans="1:18" x14ac:dyDescent="0.2">
      <c r="A1088" s="532"/>
      <c r="B1088" s="534"/>
      <c r="C1088" s="536"/>
      <c r="D1088" s="393" t="s">
        <v>512</v>
      </c>
      <c r="E1088" s="307" t="s">
        <v>162</v>
      </c>
      <c r="F1088" s="272"/>
      <c r="G1088" s="272"/>
      <c r="H1088" s="272"/>
      <c r="I1088" s="272"/>
      <c r="J1088" s="272"/>
      <c r="K1088" s="272"/>
      <c r="L1088" s="272"/>
      <c r="M1088" s="272"/>
      <c r="N1088" s="272"/>
      <c r="O1088" s="272"/>
      <c r="P1088" s="272"/>
      <c r="Q1088" s="272"/>
      <c r="R1088" s="270" t="str">
        <f t="shared" si="51"/>
        <v/>
      </c>
    </row>
    <row r="1089" spans="1:18" x14ac:dyDescent="0.2">
      <c r="A1089" s="532"/>
      <c r="B1089" s="534"/>
      <c r="C1089" s="537" t="s">
        <v>787</v>
      </c>
      <c r="D1089" s="393" t="s">
        <v>282</v>
      </c>
      <c r="E1089" s="307" t="s">
        <v>162</v>
      </c>
      <c r="F1089" s="272"/>
      <c r="G1089" s="272"/>
      <c r="H1089" s="272"/>
      <c r="I1089" s="272"/>
      <c r="J1089" s="272"/>
      <c r="K1089" s="272"/>
      <c r="L1089" s="272"/>
      <c r="M1089" s="272"/>
      <c r="N1089" s="272"/>
      <c r="O1089" s="272"/>
      <c r="P1089" s="272"/>
      <c r="Q1089" s="272"/>
      <c r="R1089" s="270" t="str">
        <f t="shared" si="51"/>
        <v/>
      </c>
    </row>
    <row r="1090" spans="1:18" x14ac:dyDescent="0.2">
      <c r="A1090" s="532"/>
      <c r="B1090" s="534"/>
      <c r="C1090" s="536"/>
      <c r="D1090" s="393" t="s">
        <v>512</v>
      </c>
      <c r="E1090" s="307" t="s">
        <v>162</v>
      </c>
      <c r="F1090" s="272"/>
      <c r="G1090" s="272"/>
      <c r="H1090" s="272"/>
      <c r="I1090" s="272"/>
      <c r="J1090" s="272"/>
      <c r="K1090" s="272"/>
      <c r="L1090" s="272"/>
      <c r="M1090" s="272"/>
      <c r="N1090" s="272"/>
      <c r="O1090" s="272"/>
      <c r="P1090" s="272"/>
      <c r="Q1090" s="272"/>
      <c r="R1090" s="270" t="str">
        <f t="shared" si="51"/>
        <v/>
      </c>
    </row>
    <row r="1091" spans="1:18" x14ac:dyDescent="0.2">
      <c r="A1091" s="532"/>
      <c r="B1091" s="534"/>
      <c r="C1091" s="537" t="s">
        <v>788</v>
      </c>
      <c r="D1091" s="393" t="s">
        <v>282</v>
      </c>
      <c r="E1091" s="307" t="s">
        <v>162</v>
      </c>
      <c r="F1091" s="272"/>
      <c r="G1091" s="272"/>
      <c r="H1091" s="272"/>
      <c r="I1091" s="272"/>
      <c r="J1091" s="272"/>
      <c r="K1091" s="272"/>
      <c r="L1091" s="272"/>
      <c r="M1091" s="272"/>
      <c r="N1091" s="272"/>
      <c r="O1091" s="272"/>
      <c r="P1091" s="272"/>
      <c r="Q1091" s="272"/>
      <c r="R1091" s="270" t="str">
        <f t="shared" si="51"/>
        <v/>
      </c>
    </row>
    <row r="1092" spans="1:18" x14ac:dyDescent="0.2">
      <c r="A1092" s="532"/>
      <c r="B1092" s="534"/>
      <c r="C1092" s="536"/>
      <c r="D1092" s="393" t="s">
        <v>512</v>
      </c>
      <c r="E1092" s="307" t="s">
        <v>162</v>
      </c>
      <c r="F1092" s="272"/>
      <c r="G1092" s="272"/>
      <c r="H1092" s="272"/>
      <c r="I1092" s="272"/>
      <c r="J1092" s="272"/>
      <c r="K1092" s="272"/>
      <c r="L1092" s="272"/>
      <c r="M1092" s="272"/>
      <c r="N1092" s="272"/>
      <c r="O1092" s="272"/>
      <c r="P1092" s="272"/>
      <c r="Q1092" s="272"/>
      <c r="R1092" s="270" t="str">
        <f t="shared" si="51"/>
        <v/>
      </c>
    </row>
    <row r="1093" spans="1:18" x14ac:dyDescent="0.2">
      <c r="A1093" s="532"/>
      <c r="B1093" s="534"/>
      <c r="C1093" s="537" t="s">
        <v>789</v>
      </c>
      <c r="D1093" s="393" t="s">
        <v>282</v>
      </c>
      <c r="E1093" s="307" t="s">
        <v>162</v>
      </c>
      <c r="F1093" s="272"/>
      <c r="G1093" s="273"/>
      <c r="H1093" s="273"/>
      <c r="I1093" s="273"/>
      <c r="J1093" s="273"/>
      <c r="K1093" s="273"/>
      <c r="L1093" s="273"/>
      <c r="M1093" s="273"/>
      <c r="N1093" s="273"/>
      <c r="O1093" s="273"/>
      <c r="P1093" s="273"/>
      <c r="Q1093" s="273"/>
      <c r="R1093" s="268"/>
    </row>
    <row r="1094" spans="1:18" x14ac:dyDescent="0.2">
      <c r="A1094" s="532"/>
      <c r="B1094" s="534"/>
      <c r="C1094" s="536"/>
      <c r="D1094" s="393" t="s">
        <v>512</v>
      </c>
      <c r="E1094" s="307" t="s">
        <v>162</v>
      </c>
      <c r="F1094" s="272"/>
      <c r="G1094" s="304"/>
      <c r="H1094" s="304"/>
      <c r="I1094" s="304"/>
      <c r="J1094" s="304"/>
      <c r="K1094" s="304"/>
      <c r="L1094" s="304"/>
      <c r="M1094" s="304"/>
      <c r="N1094" s="304"/>
      <c r="O1094" s="304"/>
      <c r="P1094" s="304"/>
      <c r="Q1094" s="304"/>
      <c r="R1094" s="305"/>
    </row>
    <row r="1095" spans="1:18" x14ac:dyDescent="0.2">
      <c r="A1095" s="532"/>
      <c r="B1095" s="534"/>
      <c r="C1095" s="538" t="s">
        <v>934</v>
      </c>
      <c r="D1095" s="394" t="s">
        <v>282</v>
      </c>
      <c r="E1095" s="298" t="s">
        <v>162</v>
      </c>
      <c r="F1095" s="303"/>
      <c r="G1095" s="304"/>
      <c r="H1095" s="304"/>
      <c r="I1095" s="304"/>
      <c r="J1095" s="304"/>
      <c r="K1095" s="304"/>
      <c r="L1095" s="304"/>
      <c r="M1095" s="304"/>
      <c r="N1095" s="304"/>
      <c r="O1095" s="304"/>
      <c r="P1095" s="304"/>
      <c r="Q1095" s="304"/>
      <c r="R1095" s="305"/>
    </row>
    <row r="1096" spans="1:18" x14ac:dyDescent="0.2">
      <c r="A1096" s="552"/>
      <c r="B1096" s="553"/>
      <c r="C1096" s="539"/>
      <c r="D1096" s="191" t="s">
        <v>512</v>
      </c>
      <c r="E1096" s="308" t="s">
        <v>162</v>
      </c>
      <c r="F1096" s="274"/>
      <c r="G1096" s="274"/>
      <c r="H1096" s="274"/>
      <c r="I1096" s="274"/>
      <c r="J1096" s="274"/>
      <c r="K1096" s="274"/>
      <c r="L1096" s="274"/>
      <c r="M1096" s="274"/>
      <c r="N1096" s="274"/>
      <c r="O1096" s="274"/>
      <c r="P1096" s="274"/>
      <c r="Q1096" s="274"/>
      <c r="R1096" s="229"/>
    </row>
    <row r="1097" spans="1:18" x14ac:dyDescent="0.2">
      <c r="A1097" s="531"/>
      <c r="B1097" s="533" t="str">
        <f>IF(A1097&lt;&gt;"",IFERROR(VLOOKUP(A1097,L!$J$11:$K$260,2,FALSE),"Eingabeart wurde geändert"),"")</f>
        <v/>
      </c>
      <c r="C1097" s="535" t="s">
        <v>925</v>
      </c>
      <c r="D1097" s="189" t="s">
        <v>282</v>
      </c>
      <c r="E1097" s="306" t="s">
        <v>162</v>
      </c>
      <c r="F1097" s="271"/>
      <c r="G1097" s="271"/>
      <c r="H1097" s="271"/>
      <c r="I1097" s="271"/>
      <c r="J1097" s="271"/>
      <c r="K1097" s="271"/>
      <c r="L1097" s="271"/>
      <c r="M1097" s="271"/>
      <c r="N1097" s="271"/>
      <c r="O1097" s="271"/>
      <c r="P1097" s="271"/>
      <c r="Q1097" s="271"/>
      <c r="R1097" s="228" t="str">
        <f t="shared" ref="R1097:R1108" si="52">IF(SUM(F1097:Q1097)&gt;0,SUM(F1097:Q1097),"")</f>
        <v/>
      </c>
    </row>
    <row r="1098" spans="1:18" x14ac:dyDescent="0.2">
      <c r="A1098" s="532"/>
      <c r="B1098" s="534"/>
      <c r="C1098" s="536"/>
      <c r="D1098" s="393" t="s">
        <v>512</v>
      </c>
      <c r="E1098" s="307" t="s">
        <v>162</v>
      </c>
      <c r="F1098" s="272"/>
      <c r="G1098" s="272"/>
      <c r="H1098" s="272"/>
      <c r="I1098" s="272"/>
      <c r="J1098" s="272"/>
      <c r="K1098" s="272"/>
      <c r="L1098" s="272"/>
      <c r="M1098" s="272"/>
      <c r="N1098" s="272"/>
      <c r="O1098" s="272"/>
      <c r="P1098" s="272"/>
      <c r="Q1098" s="272"/>
      <c r="R1098" s="270" t="str">
        <f t="shared" si="52"/>
        <v/>
      </c>
    </row>
    <row r="1099" spans="1:18" x14ac:dyDescent="0.2">
      <c r="A1099" s="532"/>
      <c r="B1099" s="534"/>
      <c r="C1099" s="537" t="s">
        <v>786</v>
      </c>
      <c r="D1099" s="393" t="s">
        <v>282</v>
      </c>
      <c r="E1099" s="307" t="s">
        <v>162</v>
      </c>
      <c r="F1099" s="272"/>
      <c r="G1099" s="272"/>
      <c r="H1099" s="272"/>
      <c r="I1099" s="272"/>
      <c r="J1099" s="272"/>
      <c r="K1099" s="272"/>
      <c r="L1099" s="272"/>
      <c r="M1099" s="272"/>
      <c r="N1099" s="272"/>
      <c r="O1099" s="272"/>
      <c r="P1099" s="272"/>
      <c r="Q1099" s="272"/>
      <c r="R1099" s="270" t="str">
        <f t="shared" si="52"/>
        <v/>
      </c>
    </row>
    <row r="1100" spans="1:18" x14ac:dyDescent="0.2">
      <c r="A1100" s="532"/>
      <c r="B1100" s="534"/>
      <c r="C1100" s="536"/>
      <c r="D1100" s="393" t="s">
        <v>512</v>
      </c>
      <c r="E1100" s="307" t="s">
        <v>162</v>
      </c>
      <c r="F1100" s="272"/>
      <c r="G1100" s="272"/>
      <c r="H1100" s="272"/>
      <c r="I1100" s="272"/>
      <c r="J1100" s="272"/>
      <c r="K1100" s="272"/>
      <c r="L1100" s="272"/>
      <c r="M1100" s="272"/>
      <c r="N1100" s="272"/>
      <c r="O1100" s="272"/>
      <c r="P1100" s="272"/>
      <c r="Q1100" s="272"/>
      <c r="R1100" s="270" t="str">
        <f t="shared" si="52"/>
        <v/>
      </c>
    </row>
    <row r="1101" spans="1:18" x14ac:dyDescent="0.2">
      <c r="A1101" s="532"/>
      <c r="B1101" s="534"/>
      <c r="C1101" s="537" t="s">
        <v>787</v>
      </c>
      <c r="D1101" s="393" t="s">
        <v>282</v>
      </c>
      <c r="E1101" s="307" t="s">
        <v>162</v>
      </c>
      <c r="F1101" s="272"/>
      <c r="G1101" s="272"/>
      <c r="H1101" s="272"/>
      <c r="I1101" s="272"/>
      <c r="J1101" s="272"/>
      <c r="K1101" s="272"/>
      <c r="L1101" s="272"/>
      <c r="M1101" s="272"/>
      <c r="N1101" s="272"/>
      <c r="O1101" s="272"/>
      <c r="P1101" s="272"/>
      <c r="Q1101" s="272"/>
      <c r="R1101" s="270" t="str">
        <f t="shared" si="52"/>
        <v/>
      </c>
    </row>
    <row r="1102" spans="1:18" x14ac:dyDescent="0.2">
      <c r="A1102" s="532"/>
      <c r="B1102" s="534"/>
      <c r="C1102" s="536"/>
      <c r="D1102" s="393" t="s">
        <v>512</v>
      </c>
      <c r="E1102" s="307" t="s">
        <v>162</v>
      </c>
      <c r="F1102" s="272"/>
      <c r="G1102" s="272"/>
      <c r="H1102" s="272"/>
      <c r="I1102" s="272"/>
      <c r="J1102" s="272"/>
      <c r="K1102" s="272"/>
      <c r="L1102" s="272"/>
      <c r="M1102" s="272"/>
      <c r="N1102" s="272"/>
      <c r="O1102" s="272"/>
      <c r="P1102" s="272"/>
      <c r="Q1102" s="272"/>
      <c r="R1102" s="270" t="str">
        <f t="shared" si="52"/>
        <v/>
      </c>
    </row>
    <row r="1103" spans="1:18" x14ac:dyDescent="0.2">
      <c r="A1103" s="532"/>
      <c r="B1103" s="534"/>
      <c r="C1103" s="537" t="s">
        <v>788</v>
      </c>
      <c r="D1103" s="393" t="s">
        <v>282</v>
      </c>
      <c r="E1103" s="307" t="s">
        <v>162</v>
      </c>
      <c r="F1103" s="272"/>
      <c r="G1103" s="272"/>
      <c r="H1103" s="272"/>
      <c r="I1103" s="272"/>
      <c r="J1103" s="272"/>
      <c r="K1103" s="272"/>
      <c r="L1103" s="272"/>
      <c r="M1103" s="272"/>
      <c r="N1103" s="272"/>
      <c r="O1103" s="272"/>
      <c r="P1103" s="272"/>
      <c r="Q1103" s="272"/>
      <c r="R1103" s="270" t="str">
        <f t="shared" si="52"/>
        <v/>
      </c>
    </row>
    <row r="1104" spans="1:18" x14ac:dyDescent="0.2">
      <c r="A1104" s="532"/>
      <c r="B1104" s="534"/>
      <c r="C1104" s="536"/>
      <c r="D1104" s="393" t="s">
        <v>512</v>
      </c>
      <c r="E1104" s="307" t="s">
        <v>162</v>
      </c>
      <c r="F1104" s="272"/>
      <c r="G1104" s="272"/>
      <c r="H1104" s="272"/>
      <c r="I1104" s="272"/>
      <c r="J1104" s="272"/>
      <c r="K1104" s="272"/>
      <c r="L1104" s="272"/>
      <c r="M1104" s="272"/>
      <c r="N1104" s="272"/>
      <c r="O1104" s="272"/>
      <c r="P1104" s="272"/>
      <c r="Q1104" s="272"/>
      <c r="R1104" s="270" t="str">
        <f t="shared" si="52"/>
        <v/>
      </c>
    </row>
    <row r="1105" spans="1:18" x14ac:dyDescent="0.2">
      <c r="A1105" s="532"/>
      <c r="B1105" s="534"/>
      <c r="C1105" s="537" t="s">
        <v>789</v>
      </c>
      <c r="D1105" s="393" t="s">
        <v>282</v>
      </c>
      <c r="E1105" s="307" t="s">
        <v>162</v>
      </c>
      <c r="F1105" s="272"/>
      <c r="G1105" s="273"/>
      <c r="H1105" s="273"/>
      <c r="I1105" s="273"/>
      <c r="J1105" s="273"/>
      <c r="K1105" s="273"/>
      <c r="L1105" s="273"/>
      <c r="M1105" s="273"/>
      <c r="N1105" s="273"/>
      <c r="O1105" s="273"/>
      <c r="P1105" s="273"/>
      <c r="Q1105" s="273"/>
      <c r="R1105" s="268"/>
    </row>
    <row r="1106" spans="1:18" x14ac:dyDescent="0.2">
      <c r="A1106" s="532"/>
      <c r="B1106" s="534"/>
      <c r="C1106" s="536"/>
      <c r="D1106" s="393" t="s">
        <v>512</v>
      </c>
      <c r="E1106" s="307" t="s">
        <v>162</v>
      </c>
      <c r="F1106" s="272"/>
      <c r="G1106" s="304"/>
      <c r="H1106" s="304"/>
      <c r="I1106" s="304"/>
      <c r="J1106" s="304"/>
      <c r="K1106" s="304"/>
      <c r="L1106" s="304"/>
      <c r="M1106" s="304"/>
      <c r="N1106" s="304"/>
      <c r="O1106" s="304"/>
      <c r="P1106" s="304"/>
      <c r="Q1106" s="304"/>
      <c r="R1106" s="305"/>
    </row>
    <row r="1107" spans="1:18" x14ac:dyDescent="0.2">
      <c r="A1107" s="532"/>
      <c r="B1107" s="534"/>
      <c r="C1107" s="538" t="s">
        <v>934</v>
      </c>
      <c r="D1107" s="394" t="s">
        <v>282</v>
      </c>
      <c r="E1107" s="298" t="s">
        <v>162</v>
      </c>
      <c r="F1107" s="303"/>
      <c r="G1107" s="304"/>
      <c r="H1107" s="304"/>
      <c r="I1107" s="304"/>
      <c r="J1107" s="304"/>
      <c r="K1107" s="304"/>
      <c r="L1107" s="304"/>
      <c r="M1107" s="304"/>
      <c r="N1107" s="304"/>
      <c r="O1107" s="304"/>
      <c r="P1107" s="304"/>
      <c r="Q1107" s="304"/>
      <c r="R1107" s="305"/>
    </row>
    <row r="1108" spans="1:18" x14ac:dyDescent="0.2">
      <c r="A1108" s="552"/>
      <c r="B1108" s="553"/>
      <c r="C1108" s="539"/>
      <c r="D1108" s="191" t="s">
        <v>512</v>
      </c>
      <c r="E1108" s="308" t="s">
        <v>162</v>
      </c>
      <c r="F1108" s="274"/>
      <c r="G1108" s="274"/>
      <c r="H1108" s="274"/>
      <c r="I1108" s="274"/>
      <c r="J1108" s="274"/>
      <c r="K1108" s="274"/>
      <c r="L1108" s="274"/>
      <c r="M1108" s="274"/>
      <c r="N1108" s="274"/>
      <c r="O1108" s="274"/>
      <c r="P1108" s="274"/>
      <c r="Q1108" s="274"/>
      <c r="R1108" s="229"/>
    </row>
    <row r="1109" spans="1:18" x14ac:dyDescent="0.2">
      <c r="A1109" s="531"/>
      <c r="B1109" s="533" t="str">
        <f>IF(A1109&lt;&gt;"",IFERROR(VLOOKUP(A1109,L!$J$11:$K$260,2,FALSE),"Eingabeart wurde geändert"),"")</f>
        <v/>
      </c>
      <c r="C1109" s="535" t="s">
        <v>925</v>
      </c>
      <c r="D1109" s="189" t="s">
        <v>282</v>
      </c>
      <c r="E1109" s="306" t="s">
        <v>162</v>
      </c>
      <c r="F1109" s="271"/>
      <c r="G1109" s="271"/>
      <c r="H1109" s="271"/>
      <c r="I1109" s="271"/>
      <c r="J1109" s="271"/>
      <c r="K1109" s="271"/>
      <c r="L1109" s="271"/>
      <c r="M1109" s="271"/>
      <c r="N1109" s="271"/>
      <c r="O1109" s="271"/>
      <c r="P1109" s="271"/>
      <c r="Q1109" s="271"/>
      <c r="R1109" s="228" t="str">
        <f t="shared" ref="R1109:R1120" si="53">IF(SUM(F1109:Q1109)&gt;0,SUM(F1109:Q1109),"")</f>
        <v/>
      </c>
    </row>
    <row r="1110" spans="1:18" x14ac:dyDescent="0.2">
      <c r="A1110" s="532"/>
      <c r="B1110" s="534"/>
      <c r="C1110" s="536"/>
      <c r="D1110" s="393" t="s">
        <v>512</v>
      </c>
      <c r="E1110" s="307" t="s">
        <v>162</v>
      </c>
      <c r="F1110" s="272"/>
      <c r="G1110" s="272"/>
      <c r="H1110" s="272"/>
      <c r="I1110" s="272"/>
      <c r="J1110" s="272"/>
      <c r="K1110" s="272"/>
      <c r="L1110" s="272"/>
      <c r="M1110" s="272"/>
      <c r="N1110" s="272"/>
      <c r="O1110" s="272"/>
      <c r="P1110" s="272"/>
      <c r="Q1110" s="272"/>
      <c r="R1110" s="270" t="str">
        <f t="shared" si="53"/>
        <v/>
      </c>
    </row>
    <row r="1111" spans="1:18" x14ac:dyDescent="0.2">
      <c r="A1111" s="532"/>
      <c r="B1111" s="534"/>
      <c r="C1111" s="537" t="s">
        <v>786</v>
      </c>
      <c r="D1111" s="393" t="s">
        <v>282</v>
      </c>
      <c r="E1111" s="307" t="s">
        <v>162</v>
      </c>
      <c r="F1111" s="272"/>
      <c r="G1111" s="272"/>
      <c r="H1111" s="272"/>
      <c r="I1111" s="272"/>
      <c r="J1111" s="272"/>
      <c r="K1111" s="272"/>
      <c r="L1111" s="272"/>
      <c r="M1111" s="272"/>
      <c r="N1111" s="272"/>
      <c r="O1111" s="272"/>
      <c r="P1111" s="272"/>
      <c r="Q1111" s="272"/>
      <c r="R1111" s="270" t="str">
        <f t="shared" si="53"/>
        <v/>
      </c>
    </row>
    <row r="1112" spans="1:18" x14ac:dyDescent="0.2">
      <c r="A1112" s="532"/>
      <c r="B1112" s="534"/>
      <c r="C1112" s="536"/>
      <c r="D1112" s="393" t="s">
        <v>512</v>
      </c>
      <c r="E1112" s="307" t="s">
        <v>162</v>
      </c>
      <c r="F1112" s="272"/>
      <c r="G1112" s="272"/>
      <c r="H1112" s="272"/>
      <c r="I1112" s="272"/>
      <c r="J1112" s="272"/>
      <c r="K1112" s="272"/>
      <c r="L1112" s="272"/>
      <c r="M1112" s="272"/>
      <c r="N1112" s="272"/>
      <c r="O1112" s="272"/>
      <c r="P1112" s="272"/>
      <c r="Q1112" s="272"/>
      <c r="R1112" s="270" t="str">
        <f t="shared" si="53"/>
        <v/>
      </c>
    </row>
    <row r="1113" spans="1:18" x14ac:dyDescent="0.2">
      <c r="A1113" s="532"/>
      <c r="B1113" s="534"/>
      <c r="C1113" s="537" t="s">
        <v>787</v>
      </c>
      <c r="D1113" s="393" t="s">
        <v>282</v>
      </c>
      <c r="E1113" s="307" t="s">
        <v>162</v>
      </c>
      <c r="F1113" s="272"/>
      <c r="G1113" s="272"/>
      <c r="H1113" s="272"/>
      <c r="I1113" s="272"/>
      <c r="J1113" s="272"/>
      <c r="K1113" s="272"/>
      <c r="L1113" s="272"/>
      <c r="M1113" s="272"/>
      <c r="N1113" s="272"/>
      <c r="O1113" s="272"/>
      <c r="P1113" s="272"/>
      <c r="Q1113" s="272"/>
      <c r="R1113" s="270" t="str">
        <f t="shared" si="53"/>
        <v/>
      </c>
    </row>
    <row r="1114" spans="1:18" x14ac:dyDescent="0.2">
      <c r="A1114" s="532"/>
      <c r="B1114" s="534"/>
      <c r="C1114" s="536"/>
      <c r="D1114" s="393" t="s">
        <v>512</v>
      </c>
      <c r="E1114" s="307" t="s">
        <v>162</v>
      </c>
      <c r="F1114" s="272"/>
      <c r="G1114" s="272"/>
      <c r="H1114" s="272"/>
      <c r="I1114" s="272"/>
      <c r="J1114" s="272"/>
      <c r="K1114" s="272"/>
      <c r="L1114" s="272"/>
      <c r="M1114" s="272"/>
      <c r="N1114" s="272"/>
      <c r="O1114" s="272"/>
      <c r="P1114" s="272"/>
      <c r="Q1114" s="272"/>
      <c r="R1114" s="270" t="str">
        <f t="shared" si="53"/>
        <v/>
      </c>
    </row>
    <row r="1115" spans="1:18" x14ac:dyDescent="0.2">
      <c r="A1115" s="532"/>
      <c r="B1115" s="534"/>
      <c r="C1115" s="537" t="s">
        <v>788</v>
      </c>
      <c r="D1115" s="393" t="s">
        <v>282</v>
      </c>
      <c r="E1115" s="307" t="s">
        <v>162</v>
      </c>
      <c r="F1115" s="272"/>
      <c r="G1115" s="272"/>
      <c r="H1115" s="272"/>
      <c r="I1115" s="272"/>
      <c r="J1115" s="272"/>
      <c r="K1115" s="272"/>
      <c r="L1115" s="272"/>
      <c r="M1115" s="272"/>
      <c r="N1115" s="272"/>
      <c r="O1115" s="272"/>
      <c r="P1115" s="272"/>
      <c r="Q1115" s="272"/>
      <c r="R1115" s="270" t="str">
        <f t="shared" si="53"/>
        <v/>
      </c>
    </row>
    <row r="1116" spans="1:18" x14ac:dyDescent="0.2">
      <c r="A1116" s="532"/>
      <c r="B1116" s="534"/>
      <c r="C1116" s="536"/>
      <c r="D1116" s="393" t="s">
        <v>512</v>
      </c>
      <c r="E1116" s="307" t="s">
        <v>162</v>
      </c>
      <c r="F1116" s="272"/>
      <c r="G1116" s="272"/>
      <c r="H1116" s="272"/>
      <c r="I1116" s="272"/>
      <c r="J1116" s="272"/>
      <c r="K1116" s="272"/>
      <c r="L1116" s="272"/>
      <c r="M1116" s="272"/>
      <c r="N1116" s="272"/>
      <c r="O1116" s="272"/>
      <c r="P1116" s="272"/>
      <c r="Q1116" s="272"/>
      <c r="R1116" s="270" t="str">
        <f t="shared" si="53"/>
        <v/>
      </c>
    </row>
    <row r="1117" spans="1:18" x14ac:dyDescent="0.2">
      <c r="A1117" s="532"/>
      <c r="B1117" s="534"/>
      <c r="C1117" s="537" t="s">
        <v>789</v>
      </c>
      <c r="D1117" s="393" t="s">
        <v>282</v>
      </c>
      <c r="E1117" s="307" t="s">
        <v>162</v>
      </c>
      <c r="F1117" s="272"/>
      <c r="G1117" s="273"/>
      <c r="H1117" s="273"/>
      <c r="I1117" s="273"/>
      <c r="J1117" s="273"/>
      <c r="K1117" s="273"/>
      <c r="L1117" s="273"/>
      <c r="M1117" s="273"/>
      <c r="N1117" s="273"/>
      <c r="O1117" s="273"/>
      <c r="P1117" s="273"/>
      <c r="Q1117" s="273"/>
      <c r="R1117" s="268"/>
    </row>
    <row r="1118" spans="1:18" x14ac:dyDescent="0.2">
      <c r="A1118" s="532"/>
      <c r="B1118" s="534"/>
      <c r="C1118" s="536"/>
      <c r="D1118" s="393" t="s">
        <v>512</v>
      </c>
      <c r="E1118" s="307" t="s">
        <v>162</v>
      </c>
      <c r="F1118" s="272"/>
      <c r="G1118" s="304"/>
      <c r="H1118" s="304"/>
      <c r="I1118" s="304"/>
      <c r="J1118" s="304"/>
      <c r="K1118" s="304"/>
      <c r="L1118" s="304"/>
      <c r="M1118" s="304"/>
      <c r="N1118" s="304"/>
      <c r="O1118" s="304"/>
      <c r="P1118" s="304"/>
      <c r="Q1118" s="304"/>
      <c r="R1118" s="305"/>
    </row>
    <row r="1119" spans="1:18" x14ac:dyDescent="0.2">
      <c r="A1119" s="532"/>
      <c r="B1119" s="534"/>
      <c r="C1119" s="538" t="s">
        <v>934</v>
      </c>
      <c r="D1119" s="394" t="s">
        <v>282</v>
      </c>
      <c r="E1119" s="298" t="s">
        <v>162</v>
      </c>
      <c r="F1119" s="303"/>
      <c r="G1119" s="304"/>
      <c r="H1119" s="304"/>
      <c r="I1119" s="304"/>
      <c r="J1119" s="304"/>
      <c r="K1119" s="304"/>
      <c r="L1119" s="304"/>
      <c r="M1119" s="304"/>
      <c r="N1119" s="304"/>
      <c r="O1119" s="304"/>
      <c r="P1119" s="304"/>
      <c r="Q1119" s="304"/>
      <c r="R1119" s="305"/>
    </row>
    <row r="1120" spans="1:18" x14ac:dyDescent="0.2">
      <c r="A1120" s="552"/>
      <c r="B1120" s="553"/>
      <c r="C1120" s="539"/>
      <c r="D1120" s="191" t="s">
        <v>512</v>
      </c>
      <c r="E1120" s="308" t="s">
        <v>162</v>
      </c>
      <c r="F1120" s="274"/>
      <c r="G1120" s="274"/>
      <c r="H1120" s="274"/>
      <c r="I1120" s="274"/>
      <c r="J1120" s="274"/>
      <c r="K1120" s="274"/>
      <c r="L1120" s="274"/>
      <c r="M1120" s="274"/>
      <c r="N1120" s="274"/>
      <c r="O1120" s="274"/>
      <c r="P1120" s="274"/>
      <c r="Q1120" s="274"/>
      <c r="R1120" s="229"/>
    </row>
    <row r="1121" spans="1:18" x14ac:dyDescent="0.2">
      <c r="A1121" s="531"/>
      <c r="B1121" s="533" t="str">
        <f>IF(A1121&lt;&gt;"",IFERROR(VLOOKUP(A1121,L!$J$11:$K$260,2,FALSE),"Eingabeart wurde geändert"),"")</f>
        <v/>
      </c>
      <c r="C1121" s="535" t="s">
        <v>925</v>
      </c>
      <c r="D1121" s="189" t="s">
        <v>282</v>
      </c>
      <c r="E1121" s="306" t="s">
        <v>162</v>
      </c>
      <c r="F1121" s="271"/>
      <c r="G1121" s="271"/>
      <c r="H1121" s="271"/>
      <c r="I1121" s="271"/>
      <c r="J1121" s="271"/>
      <c r="K1121" s="271"/>
      <c r="L1121" s="271"/>
      <c r="M1121" s="271"/>
      <c r="N1121" s="271"/>
      <c r="O1121" s="271"/>
      <c r="P1121" s="271"/>
      <c r="Q1121" s="271"/>
      <c r="R1121" s="228" t="str">
        <f t="shared" ref="R1121:R1132" si="54">IF(SUM(F1121:Q1121)&gt;0,SUM(F1121:Q1121),"")</f>
        <v/>
      </c>
    </row>
    <row r="1122" spans="1:18" x14ac:dyDescent="0.2">
      <c r="A1122" s="532"/>
      <c r="B1122" s="534"/>
      <c r="C1122" s="536"/>
      <c r="D1122" s="393" t="s">
        <v>512</v>
      </c>
      <c r="E1122" s="307" t="s">
        <v>162</v>
      </c>
      <c r="F1122" s="272"/>
      <c r="G1122" s="272"/>
      <c r="H1122" s="272"/>
      <c r="I1122" s="272"/>
      <c r="J1122" s="272"/>
      <c r="K1122" s="272"/>
      <c r="L1122" s="272"/>
      <c r="M1122" s="272"/>
      <c r="N1122" s="272"/>
      <c r="O1122" s="272"/>
      <c r="P1122" s="272"/>
      <c r="Q1122" s="272"/>
      <c r="R1122" s="270" t="str">
        <f t="shared" si="54"/>
        <v/>
      </c>
    </row>
    <row r="1123" spans="1:18" x14ac:dyDescent="0.2">
      <c r="A1123" s="532"/>
      <c r="B1123" s="534"/>
      <c r="C1123" s="537" t="s">
        <v>786</v>
      </c>
      <c r="D1123" s="393" t="s">
        <v>282</v>
      </c>
      <c r="E1123" s="307" t="s">
        <v>162</v>
      </c>
      <c r="F1123" s="272"/>
      <c r="G1123" s="272"/>
      <c r="H1123" s="272"/>
      <c r="I1123" s="272"/>
      <c r="J1123" s="272"/>
      <c r="K1123" s="272"/>
      <c r="L1123" s="272"/>
      <c r="M1123" s="272"/>
      <c r="N1123" s="272"/>
      <c r="O1123" s="272"/>
      <c r="P1123" s="272"/>
      <c r="Q1123" s="272"/>
      <c r="R1123" s="270" t="str">
        <f t="shared" si="54"/>
        <v/>
      </c>
    </row>
    <row r="1124" spans="1:18" x14ac:dyDescent="0.2">
      <c r="A1124" s="532"/>
      <c r="B1124" s="534"/>
      <c r="C1124" s="536"/>
      <c r="D1124" s="393" t="s">
        <v>512</v>
      </c>
      <c r="E1124" s="307" t="s">
        <v>162</v>
      </c>
      <c r="F1124" s="272"/>
      <c r="G1124" s="272"/>
      <c r="H1124" s="272"/>
      <c r="I1124" s="272"/>
      <c r="J1124" s="272"/>
      <c r="K1124" s="272"/>
      <c r="L1124" s="272"/>
      <c r="M1124" s="272"/>
      <c r="N1124" s="272"/>
      <c r="O1124" s="272"/>
      <c r="P1124" s="272"/>
      <c r="Q1124" s="272"/>
      <c r="R1124" s="270" t="str">
        <f t="shared" si="54"/>
        <v/>
      </c>
    </row>
    <row r="1125" spans="1:18" x14ac:dyDescent="0.2">
      <c r="A1125" s="532"/>
      <c r="B1125" s="534"/>
      <c r="C1125" s="537" t="s">
        <v>787</v>
      </c>
      <c r="D1125" s="393" t="s">
        <v>282</v>
      </c>
      <c r="E1125" s="307" t="s">
        <v>162</v>
      </c>
      <c r="F1125" s="272"/>
      <c r="G1125" s="272"/>
      <c r="H1125" s="272"/>
      <c r="I1125" s="272"/>
      <c r="J1125" s="272"/>
      <c r="K1125" s="272"/>
      <c r="L1125" s="272"/>
      <c r="M1125" s="272"/>
      <c r="N1125" s="272"/>
      <c r="O1125" s="272"/>
      <c r="P1125" s="272"/>
      <c r="Q1125" s="272"/>
      <c r="R1125" s="270" t="str">
        <f t="shared" si="54"/>
        <v/>
      </c>
    </row>
    <row r="1126" spans="1:18" x14ac:dyDescent="0.2">
      <c r="A1126" s="532"/>
      <c r="B1126" s="534"/>
      <c r="C1126" s="536"/>
      <c r="D1126" s="393" t="s">
        <v>512</v>
      </c>
      <c r="E1126" s="307" t="s">
        <v>162</v>
      </c>
      <c r="F1126" s="272"/>
      <c r="G1126" s="272"/>
      <c r="H1126" s="272"/>
      <c r="I1126" s="272"/>
      <c r="J1126" s="272"/>
      <c r="K1126" s="272"/>
      <c r="L1126" s="272"/>
      <c r="M1126" s="272"/>
      <c r="N1126" s="272"/>
      <c r="O1126" s="272"/>
      <c r="P1126" s="272"/>
      <c r="Q1126" s="272"/>
      <c r="R1126" s="270" t="str">
        <f t="shared" si="54"/>
        <v/>
      </c>
    </row>
    <row r="1127" spans="1:18" x14ac:dyDescent="0.2">
      <c r="A1127" s="532"/>
      <c r="B1127" s="534"/>
      <c r="C1127" s="537" t="s">
        <v>788</v>
      </c>
      <c r="D1127" s="393" t="s">
        <v>282</v>
      </c>
      <c r="E1127" s="307" t="s">
        <v>162</v>
      </c>
      <c r="F1127" s="272"/>
      <c r="G1127" s="272"/>
      <c r="H1127" s="272"/>
      <c r="I1127" s="272"/>
      <c r="J1127" s="272"/>
      <c r="K1127" s="272"/>
      <c r="L1127" s="272"/>
      <c r="M1127" s="272"/>
      <c r="N1127" s="272"/>
      <c r="O1127" s="272"/>
      <c r="P1127" s="272"/>
      <c r="Q1127" s="272"/>
      <c r="R1127" s="270" t="str">
        <f t="shared" si="54"/>
        <v/>
      </c>
    </row>
    <row r="1128" spans="1:18" x14ac:dyDescent="0.2">
      <c r="A1128" s="532"/>
      <c r="B1128" s="534"/>
      <c r="C1128" s="536"/>
      <c r="D1128" s="393" t="s">
        <v>512</v>
      </c>
      <c r="E1128" s="307" t="s">
        <v>162</v>
      </c>
      <c r="F1128" s="272"/>
      <c r="G1128" s="272"/>
      <c r="H1128" s="272"/>
      <c r="I1128" s="272"/>
      <c r="J1128" s="272"/>
      <c r="K1128" s="272"/>
      <c r="L1128" s="272"/>
      <c r="M1128" s="272"/>
      <c r="N1128" s="272"/>
      <c r="O1128" s="272"/>
      <c r="P1128" s="272"/>
      <c r="Q1128" s="272"/>
      <c r="R1128" s="270" t="str">
        <f t="shared" si="54"/>
        <v/>
      </c>
    </row>
    <row r="1129" spans="1:18" x14ac:dyDescent="0.2">
      <c r="A1129" s="532"/>
      <c r="B1129" s="534"/>
      <c r="C1129" s="537" t="s">
        <v>789</v>
      </c>
      <c r="D1129" s="393" t="s">
        <v>282</v>
      </c>
      <c r="E1129" s="307" t="s">
        <v>162</v>
      </c>
      <c r="F1129" s="272"/>
      <c r="G1129" s="273"/>
      <c r="H1129" s="273"/>
      <c r="I1129" s="273"/>
      <c r="J1129" s="273"/>
      <c r="K1129" s="273"/>
      <c r="L1129" s="273"/>
      <c r="M1129" s="273"/>
      <c r="N1129" s="273"/>
      <c r="O1129" s="273"/>
      <c r="P1129" s="273"/>
      <c r="Q1129" s="273"/>
      <c r="R1129" s="268"/>
    </row>
    <row r="1130" spans="1:18" x14ac:dyDescent="0.2">
      <c r="A1130" s="532"/>
      <c r="B1130" s="534"/>
      <c r="C1130" s="536"/>
      <c r="D1130" s="393" t="s">
        <v>512</v>
      </c>
      <c r="E1130" s="307" t="s">
        <v>162</v>
      </c>
      <c r="F1130" s="272"/>
      <c r="G1130" s="304"/>
      <c r="H1130" s="304"/>
      <c r="I1130" s="304"/>
      <c r="J1130" s="304"/>
      <c r="K1130" s="304"/>
      <c r="L1130" s="304"/>
      <c r="M1130" s="304"/>
      <c r="N1130" s="304"/>
      <c r="O1130" s="304"/>
      <c r="P1130" s="304"/>
      <c r="Q1130" s="304"/>
      <c r="R1130" s="305"/>
    </row>
    <row r="1131" spans="1:18" x14ac:dyDescent="0.2">
      <c r="A1131" s="532"/>
      <c r="B1131" s="534"/>
      <c r="C1131" s="538" t="s">
        <v>934</v>
      </c>
      <c r="D1131" s="394" t="s">
        <v>282</v>
      </c>
      <c r="E1131" s="298" t="s">
        <v>162</v>
      </c>
      <c r="F1131" s="303"/>
      <c r="G1131" s="304"/>
      <c r="H1131" s="304"/>
      <c r="I1131" s="304"/>
      <c r="J1131" s="304"/>
      <c r="K1131" s="304"/>
      <c r="L1131" s="304"/>
      <c r="M1131" s="304"/>
      <c r="N1131" s="304"/>
      <c r="O1131" s="304"/>
      <c r="P1131" s="304"/>
      <c r="Q1131" s="304"/>
      <c r="R1131" s="305"/>
    </row>
    <row r="1132" spans="1:18" x14ac:dyDescent="0.2">
      <c r="A1132" s="552"/>
      <c r="B1132" s="553"/>
      <c r="C1132" s="539"/>
      <c r="D1132" s="191" t="s">
        <v>512</v>
      </c>
      <c r="E1132" s="308" t="s">
        <v>162</v>
      </c>
      <c r="F1132" s="274"/>
      <c r="G1132" s="274"/>
      <c r="H1132" s="274"/>
      <c r="I1132" s="274"/>
      <c r="J1132" s="274"/>
      <c r="K1132" s="274"/>
      <c r="L1132" s="274"/>
      <c r="M1132" s="274"/>
      <c r="N1132" s="274"/>
      <c r="O1132" s="274"/>
      <c r="P1132" s="274"/>
      <c r="Q1132" s="274"/>
      <c r="R1132" s="229"/>
    </row>
    <row r="1133" spans="1:18" x14ac:dyDescent="0.2">
      <c r="A1133" s="531"/>
      <c r="B1133" s="533" t="str">
        <f>IF(A1133&lt;&gt;"",IFERROR(VLOOKUP(A1133,L!$J$11:$K$260,2,FALSE),"Eingabeart wurde geändert"),"")</f>
        <v/>
      </c>
      <c r="C1133" s="535" t="s">
        <v>925</v>
      </c>
      <c r="D1133" s="189" t="s">
        <v>282</v>
      </c>
      <c r="E1133" s="306" t="s">
        <v>162</v>
      </c>
      <c r="F1133" s="271"/>
      <c r="G1133" s="271"/>
      <c r="H1133" s="271"/>
      <c r="I1133" s="271"/>
      <c r="J1133" s="271"/>
      <c r="K1133" s="271"/>
      <c r="L1133" s="271"/>
      <c r="M1133" s="271"/>
      <c r="N1133" s="271"/>
      <c r="O1133" s="271"/>
      <c r="P1133" s="271"/>
      <c r="Q1133" s="271"/>
      <c r="R1133" s="228" t="str">
        <f t="shared" ref="R1133:R1144" si="55">IF(SUM(F1133:Q1133)&gt;0,SUM(F1133:Q1133),"")</f>
        <v/>
      </c>
    </row>
    <row r="1134" spans="1:18" x14ac:dyDescent="0.2">
      <c r="A1134" s="532"/>
      <c r="B1134" s="534"/>
      <c r="C1134" s="536"/>
      <c r="D1134" s="393" t="s">
        <v>512</v>
      </c>
      <c r="E1134" s="307" t="s">
        <v>162</v>
      </c>
      <c r="F1134" s="272"/>
      <c r="G1134" s="272"/>
      <c r="H1134" s="272"/>
      <c r="I1134" s="272"/>
      <c r="J1134" s="272"/>
      <c r="K1134" s="272"/>
      <c r="L1134" s="272"/>
      <c r="M1134" s="272"/>
      <c r="N1134" s="272"/>
      <c r="O1134" s="272"/>
      <c r="P1134" s="272"/>
      <c r="Q1134" s="272"/>
      <c r="R1134" s="270" t="str">
        <f t="shared" si="55"/>
        <v/>
      </c>
    </row>
    <row r="1135" spans="1:18" x14ac:dyDescent="0.2">
      <c r="A1135" s="532"/>
      <c r="B1135" s="534"/>
      <c r="C1135" s="537" t="s">
        <v>786</v>
      </c>
      <c r="D1135" s="393" t="s">
        <v>282</v>
      </c>
      <c r="E1135" s="307" t="s">
        <v>162</v>
      </c>
      <c r="F1135" s="272"/>
      <c r="G1135" s="272"/>
      <c r="H1135" s="272"/>
      <c r="I1135" s="272"/>
      <c r="J1135" s="272"/>
      <c r="K1135" s="272"/>
      <c r="L1135" s="272"/>
      <c r="M1135" s="272"/>
      <c r="N1135" s="272"/>
      <c r="O1135" s="272"/>
      <c r="P1135" s="272"/>
      <c r="Q1135" s="272"/>
      <c r="R1135" s="270" t="str">
        <f t="shared" si="55"/>
        <v/>
      </c>
    </row>
    <row r="1136" spans="1:18" x14ac:dyDescent="0.2">
      <c r="A1136" s="532"/>
      <c r="B1136" s="534"/>
      <c r="C1136" s="536"/>
      <c r="D1136" s="393" t="s">
        <v>512</v>
      </c>
      <c r="E1136" s="307" t="s">
        <v>162</v>
      </c>
      <c r="F1136" s="272"/>
      <c r="G1136" s="272"/>
      <c r="H1136" s="272"/>
      <c r="I1136" s="272"/>
      <c r="J1136" s="272"/>
      <c r="K1136" s="272"/>
      <c r="L1136" s="272"/>
      <c r="M1136" s="272"/>
      <c r="N1136" s="272"/>
      <c r="O1136" s="272"/>
      <c r="P1136" s="272"/>
      <c r="Q1136" s="272"/>
      <c r="R1136" s="270" t="str">
        <f t="shared" si="55"/>
        <v/>
      </c>
    </row>
    <row r="1137" spans="1:18" x14ac:dyDescent="0.2">
      <c r="A1137" s="532"/>
      <c r="B1137" s="534"/>
      <c r="C1137" s="537" t="s">
        <v>787</v>
      </c>
      <c r="D1137" s="393" t="s">
        <v>282</v>
      </c>
      <c r="E1137" s="307" t="s">
        <v>162</v>
      </c>
      <c r="F1137" s="272"/>
      <c r="G1137" s="272"/>
      <c r="H1137" s="272"/>
      <c r="I1137" s="272"/>
      <c r="J1137" s="272"/>
      <c r="K1137" s="272"/>
      <c r="L1137" s="272"/>
      <c r="M1137" s="272"/>
      <c r="N1137" s="272"/>
      <c r="O1137" s="272"/>
      <c r="P1137" s="272"/>
      <c r="Q1137" s="272"/>
      <c r="R1137" s="270" t="str">
        <f t="shared" si="55"/>
        <v/>
      </c>
    </row>
    <row r="1138" spans="1:18" x14ac:dyDescent="0.2">
      <c r="A1138" s="532"/>
      <c r="B1138" s="534"/>
      <c r="C1138" s="536"/>
      <c r="D1138" s="393" t="s">
        <v>512</v>
      </c>
      <c r="E1138" s="307" t="s">
        <v>162</v>
      </c>
      <c r="F1138" s="272"/>
      <c r="G1138" s="272"/>
      <c r="H1138" s="272"/>
      <c r="I1138" s="272"/>
      <c r="J1138" s="272"/>
      <c r="K1138" s="272"/>
      <c r="L1138" s="272"/>
      <c r="M1138" s="272"/>
      <c r="N1138" s="272"/>
      <c r="O1138" s="272"/>
      <c r="P1138" s="272"/>
      <c r="Q1138" s="272"/>
      <c r="R1138" s="270" t="str">
        <f t="shared" si="55"/>
        <v/>
      </c>
    </row>
    <row r="1139" spans="1:18" x14ac:dyDescent="0.2">
      <c r="A1139" s="532"/>
      <c r="B1139" s="534"/>
      <c r="C1139" s="537" t="s">
        <v>788</v>
      </c>
      <c r="D1139" s="393" t="s">
        <v>282</v>
      </c>
      <c r="E1139" s="307" t="s">
        <v>162</v>
      </c>
      <c r="F1139" s="272"/>
      <c r="G1139" s="272"/>
      <c r="H1139" s="272"/>
      <c r="I1139" s="272"/>
      <c r="J1139" s="272"/>
      <c r="K1139" s="272"/>
      <c r="L1139" s="272"/>
      <c r="M1139" s="272"/>
      <c r="N1139" s="272"/>
      <c r="O1139" s="272"/>
      <c r="P1139" s="272"/>
      <c r="Q1139" s="272"/>
      <c r="R1139" s="270" t="str">
        <f t="shared" si="55"/>
        <v/>
      </c>
    </row>
    <row r="1140" spans="1:18" x14ac:dyDescent="0.2">
      <c r="A1140" s="532"/>
      <c r="B1140" s="534"/>
      <c r="C1140" s="536"/>
      <c r="D1140" s="393" t="s">
        <v>512</v>
      </c>
      <c r="E1140" s="307" t="s">
        <v>162</v>
      </c>
      <c r="F1140" s="272"/>
      <c r="G1140" s="272"/>
      <c r="H1140" s="272"/>
      <c r="I1140" s="272"/>
      <c r="J1140" s="272"/>
      <c r="K1140" s="272"/>
      <c r="L1140" s="272"/>
      <c r="M1140" s="272"/>
      <c r="N1140" s="272"/>
      <c r="O1140" s="272"/>
      <c r="P1140" s="272"/>
      <c r="Q1140" s="272"/>
      <c r="R1140" s="270" t="str">
        <f t="shared" si="55"/>
        <v/>
      </c>
    </row>
    <row r="1141" spans="1:18" x14ac:dyDescent="0.2">
      <c r="A1141" s="532"/>
      <c r="B1141" s="534"/>
      <c r="C1141" s="537" t="s">
        <v>789</v>
      </c>
      <c r="D1141" s="393" t="s">
        <v>282</v>
      </c>
      <c r="E1141" s="307" t="s">
        <v>162</v>
      </c>
      <c r="F1141" s="272"/>
      <c r="G1141" s="273"/>
      <c r="H1141" s="273"/>
      <c r="I1141" s="273"/>
      <c r="J1141" s="273"/>
      <c r="K1141" s="273"/>
      <c r="L1141" s="273"/>
      <c r="M1141" s="273"/>
      <c r="N1141" s="273"/>
      <c r="O1141" s="273"/>
      <c r="P1141" s="273"/>
      <c r="Q1141" s="273"/>
      <c r="R1141" s="268"/>
    </row>
    <row r="1142" spans="1:18" x14ac:dyDescent="0.2">
      <c r="A1142" s="532"/>
      <c r="B1142" s="534"/>
      <c r="C1142" s="536"/>
      <c r="D1142" s="393" t="s">
        <v>512</v>
      </c>
      <c r="E1142" s="307" t="s">
        <v>162</v>
      </c>
      <c r="F1142" s="272"/>
      <c r="G1142" s="304"/>
      <c r="H1142" s="304"/>
      <c r="I1142" s="304"/>
      <c r="J1142" s="304"/>
      <c r="K1142" s="304"/>
      <c r="L1142" s="304"/>
      <c r="M1142" s="304"/>
      <c r="N1142" s="304"/>
      <c r="O1142" s="304"/>
      <c r="P1142" s="304"/>
      <c r="Q1142" s="304"/>
      <c r="R1142" s="305"/>
    </row>
    <row r="1143" spans="1:18" x14ac:dyDescent="0.2">
      <c r="A1143" s="532"/>
      <c r="B1143" s="534"/>
      <c r="C1143" s="538" t="s">
        <v>934</v>
      </c>
      <c r="D1143" s="394" t="s">
        <v>282</v>
      </c>
      <c r="E1143" s="298" t="s">
        <v>162</v>
      </c>
      <c r="F1143" s="303"/>
      <c r="G1143" s="304"/>
      <c r="H1143" s="304"/>
      <c r="I1143" s="304"/>
      <c r="J1143" s="304"/>
      <c r="K1143" s="304"/>
      <c r="L1143" s="304"/>
      <c r="M1143" s="304"/>
      <c r="N1143" s="304"/>
      <c r="O1143" s="304"/>
      <c r="P1143" s="304"/>
      <c r="Q1143" s="304"/>
      <c r="R1143" s="305"/>
    </row>
    <row r="1144" spans="1:18" x14ac:dyDescent="0.2">
      <c r="A1144" s="552"/>
      <c r="B1144" s="553"/>
      <c r="C1144" s="539"/>
      <c r="D1144" s="191" t="s">
        <v>512</v>
      </c>
      <c r="E1144" s="308" t="s">
        <v>162</v>
      </c>
      <c r="F1144" s="274"/>
      <c r="G1144" s="274"/>
      <c r="H1144" s="274"/>
      <c r="I1144" s="274"/>
      <c r="J1144" s="274"/>
      <c r="K1144" s="274"/>
      <c r="L1144" s="274"/>
      <c r="M1144" s="274"/>
      <c r="N1144" s="274"/>
      <c r="O1144" s="274"/>
      <c r="P1144" s="274"/>
      <c r="Q1144" s="274"/>
      <c r="R1144" s="229"/>
    </row>
    <row r="1145" spans="1:18" x14ac:dyDescent="0.2">
      <c r="A1145" s="531"/>
      <c r="B1145" s="533" t="str">
        <f>IF(A1145&lt;&gt;"",IFERROR(VLOOKUP(A1145,L!$J$11:$K$260,2,FALSE),"Eingabeart wurde geändert"),"")</f>
        <v/>
      </c>
      <c r="C1145" s="535" t="s">
        <v>925</v>
      </c>
      <c r="D1145" s="189" t="s">
        <v>282</v>
      </c>
      <c r="E1145" s="306" t="s">
        <v>162</v>
      </c>
      <c r="F1145" s="271"/>
      <c r="G1145" s="271"/>
      <c r="H1145" s="271"/>
      <c r="I1145" s="271"/>
      <c r="J1145" s="271"/>
      <c r="K1145" s="271"/>
      <c r="L1145" s="271"/>
      <c r="M1145" s="271"/>
      <c r="N1145" s="271"/>
      <c r="O1145" s="271"/>
      <c r="P1145" s="271"/>
      <c r="Q1145" s="271"/>
      <c r="R1145" s="228" t="str">
        <f t="shared" ref="R1145:R1156" si="56">IF(SUM(F1145:Q1145)&gt;0,SUM(F1145:Q1145),"")</f>
        <v/>
      </c>
    </row>
    <row r="1146" spans="1:18" x14ac:dyDescent="0.2">
      <c r="A1146" s="532"/>
      <c r="B1146" s="534"/>
      <c r="C1146" s="536"/>
      <c r="D1146" s="393" t="s">
        <v>512</v>
      </c>
      <c r="E1146" s="307" t="s">
        <v>162</v>
      </c>
      <c r="F1146" s="272"/>
      <c r="G1146" s="272"/>
      <c r="H1146" s="272"/>
      <c r="I1146" s="272"/>
      <c r="J1146" s="272"/>
      <c r="K1146" s="272"/>
      <c r="L1146" s="272"/>
      <c r="M1146" s="272"/>
      <c r="N1146" s="272"/>
      <c r="O1146" s="272"/>
      <c r="P1146" s="272"/>
      <c r="Q1146" s="272"/>
      <c r="R1146" s="270" t="str">
        <f t="shared" si="56"/>
        <v/>
      </c>
    </row>
    <row r="1147" spans="1:18" x14ac:dyDescent="0.2">
      <c r="A1147" s="532"/>
      <c r="B1147" s="534"/>
      <c r="C1147" s="537" t="s">
        <v>786</v>
      </c>
      <c r="D1147" s="393" t="s">
        <v>282</v>
      </c>
      <c r="E1147" s="307" t="s">
        <v>162</v>
      </c>
      <c r="F1147" s="272"/>
      <c r="G1147" s="272"/>
      <c r="H1147" s="272"/>
      <c r="I1147" s="272"/>
      <c r="J1147" s="272"/>
      <c r="K1147" s="272"/>
      <c r="L1147" s="272"/>
      <c r="M1147" s="272"/>
      <c r="N1147" s="272"/>
      <c r="O1147" s="272"/>
      <c r="P1147" s="272"/>
      <c r="Q1147" s="272"/>
      <c r="R1147" s="270" t="str">
        <f t="shared" si="56"/>
        <v/>
      </c>
    </row>
    <row r="1148" spans="1:18" x14ac:dyDescent="0.2">
      <c r="A1148" s="532"/>
      <c r="B1148" s="534"/>
      <c r="C1148" s="536"/>
      <c r="D1148" s="393" t="s">
        <v>512</v>
      </c>
      <c r="E1148" s="307" t="s">
        <v>162</v>
      </c>
      <c r="F1148" s="272"/>
      <c r="G1148" s="272"/>
      <c r="H1148" s="272"/>
      <c r="I1148" s="272"/>
      <c r="J1148" s="272"/>
      <c r="K1148" s="272"/>
      <c r="L1148" s="272"/>
      <c r="M1148" s="272"/>
      <c r="N1148" s="272"/>
      <c r="O1148" s="272"/>
      <c r="P1148" s="272"/>
      <c r="Q1148" s="272"/>
      <c r="R1148" s="270" t="str">
        <f t="shared" si="56"/>
        <v/>
      </c>
    </row>
    <row r="1149" spans="1:18" x14ac:dyDescent="0.2">
      <c r="A1149" s="532"/>
      <c r="B1149" s="534"/>
      <c r="C1149" s="537" t="s">
        <v>787</v>
      </c>
      <c r="D1149" s="393" t="s">
        <v>282</v>
      </c>
      <c r="E1149" s="307" t="s">
        <v>162</v>
      </c>
      <c r="F1149" s="272"/>
      <c r="G1149" s="272"/>
      <c r="H1149" s="272"/>
      <c r="I1149" s="272"/>
      <c r="J1149" s="272"/>
      <c r="K1149" s="272"/>
      <c r="L1149" s="272"/>
      <c r="M1149" s="272"/>
      <c r="N1149" s="272"/>
      <c r="O1149" s="272"/>
      <c r="P1149" s="272"/>
      <c r="Q1149" s="272"/>
      <c r="R1149" s="270" t="str">
        <f t="shared" si="56"/>
        <v/>
      </c>
    </row>
    <row r="1150" spans="1:18" x14ac:dyDescent="0.2">
      <c r="A1150" s="532"/>
      <c r="B1150" s="534"/>
      <c r="C1150" s="536"/>
      <c r="D1150" s="393" t="s">
        <v>512</v>
      </c>
      <c r="E1150" s="307" t="s">
        <v>162</v>
      </c>
      <c r="F1150" s="272"/>
      <c r="G1150" s="272"/>
      <c r="H1150" s="272"/>
      <c r="I1150" s="272"/>
      <c r="J1150" s="272"/>
      <c r="K1150" s="272"/>
      <c r="L1150" s="272"/>
      <c r="M1150" s="272"/>
      <c r="N1150" s="272"/>
      <c r="O1150" s="272"/>
      <c r="P1150" s="272"/>
      <c r="Q1150" s="272"/>
      <c r="R1150" s="270" t="str">
        <f t="shared" si="56"/>
        <v/>
      </c>
    </row>
    <row r="1151" spans="1:18" x14ac:dyDescent="0.2">
      <c r="A1151" s="532"/>
      <c r="B1151" s="534"/>
      <c r="C1151" s="537" t="s">
        <v>788</v>
      </c>
      <c r="D1151" s="393" t="s">
        <v>282</v>
      </c>
      <c r="E1151" s="307" t="s">
        <v>162</v>
      </c>
      <c r="F1151" s="272"/>
      <c r="G1151" s="272"/>
      <c r="H1151" s="272"/>
      <c r="I1151" s="272"/>
      <c r="J1151" s="272"/>
      <c r="K1151" s="272"/>
      <c r="L1151" s="272"/>
      <c r="M1151" s="272"/>
      <c r="N1151" s="272"/>
      <c r="O1151" s="272"/>
      <c r="P1151" s="272"/>
      <c r="Q1151" s="272"/>
      <c r="R1151" s="270" t="str">
        <f t="shared" si="56"/>
        <v/>
      </c>
    </row>
    <row r="1152" spans="1:18" x14ac:dyDescent="0.2">
      <c r="A1152" s="532"/>
      <c r="B1152" s="534"/>
      <c r="C1152" s="536"/>
      <c r="D1152" s="393" t="s">
        <v>512</v>
      </c>
      <c r="E1152" s="307" t="s">
        <v>162</v>
      </c>
      <c r="F1152" s="272"/>
      <c r="G1152" s="272"/>
      <c r="H1152" s="272"/>
      <c r="I1152" s="272"/>
      <c r="J1152" s="272"/>
      <c r="K1152" s="272"/>
      <c r="L1152" s="272"/>
      <c r="M1152" s="272"/>
      <c r="N1152" s="272"/>
      <c r="O1152" s="272"/>
      <c r="P1152" s="272"/>
      <c r="Q1152" s="272"/>
      <c r="R1152" s="270" t="str">
        <f t="shared" si="56"/>
        <v/>
      </c>
    </row>
    <row r="1153" spans="1:18" x14ac:dyDescent="0.2">
      <c r="A1153" s="532"/>
      <c r="B1153" s="534"/>
      <c r="C1153" s="537" t="s">
        <v>789</v>
      </c>
      <c r="D1153" s="393" t="s">
        <v>282</v>
      </c>
      <c r="E1153" s="307" t="s">
        <v>162</v>
      </c>
      <c r="F1153" s="272"/>
      <c r="G1153" s="273"/>
      <c r="H1153" s="273"/>
      <c r="I1153" s="273"/>
      <c r="J1153" s="273"/>
      <c r="K1153" s="273"/>
      <c r="L1153" s="273"/>
      <c r="M1153" s="273"/>
      <c r="N1153" s="273"/>
      <c r="O1153" s="273"/>
      <c r="P1153" s="273"/>
      <c r="Q1153" s="273"/>
      <c r="R1153" s="268"/>
    </row>
    <row r="1154" spans="1:18" x14ac:dyDescent="0.2">
      <c r="A1154" s="532"/>
      <c r="B1154" s="534"/>
      <c r="C1154" s="536"/>
      <c r="D1154" s="393" t="s">
        <v>512</v>
      </c>
      <c r="E1154" s="307" t="s">
        <v>162</v>
      </c>
      <c r="F1154" s="272"/>
      <c r="G1154" s="304"/>
      <c r="H1154" s="304"/>
      <c r="I1154" s="304"/>
      <c r="J1154" s="304"/>
      <c r="K1154" s="304"/>
      <c r="L1154" s="304"/>
      <c r="M1154" s="304"/>
      <c r="N1154" s="304"/>
      <c r="O1154" s="304"/>
      <c r="P1154" s="304"/>
      <c r="Q1154" s="304"/>
      <c r="R1154" s="305"/>
    </row>
    <row r="1155" spans="1:18" x14ac:dyDescent="0.2">
      <c r="A1155" s="532"/>
      <c r="B1155" s="534"/>
      <c r="C1155" s="538" t="s">
        <v>934</v>
      </c>
      <c r="D1155" s="394" t="s">
        <v>282</v>
      </c>
      <c r="E1155" s="298" t="s">
        <v>162</v>
      </c>
      <c r="F1155" s="303"/>
      <c r="G1155" s="304"/>
      <c r="H1155" s="304"/>
      <c r="I1155" s="304"/>
      <c r="J1155" s="304"/>
      <c r="K1155" s="304"/>
      <c r="L1155" s="304"/>
      <c r="M1155" s="304"/>
      <c r="N1155" s="304"/>
      <c r="O1155" s="304"/>
      <c r="P1155" s="304"/>
      <c r="Q1155" s="304"/>
      <c r="R1155" s="305"/>
    </row>
    <row r="1156" spans="1:18" x14ac:dyDescent="0.2">
      <c r="A1156" s="552"/>
      <c r="B1156" s="553"/>
      <c r="C1156" s="539"/>
      <c r="D1156" s="191" t="s">
        <v>512</v>
      </c>
      <c r="E1156" s="308" t="s">
        <v>162</v>
      </c>
      <c r="F1156" s="274"/>
      <c r="G1156" s="274"/>
      <c r="H1156" s="274"/>
      <c r="I1156" s="274"/>
      <c r="J1156" s="274"/>
      <c r="K1156" s="274"/>
      <c r="L1156" s="274"/>
      <c r="M1156" s="274"/>
      <c r="N1156" s="274"/>
      <c r="O1156" s="274"/>
      <c r="P1156" s="274"/>
      <c r="Q1156" s="274"/>
      <c r="R1156" s="229"/>
    </row>
    <row r="1157" spans="1:18" x14ac:dyDescent="0.2">
      <c r="A1157" s="531"/>
      <c r="B1157" s="533" t="str">
        <f>IF(A1157&lt;&gt;"",IFERROR(VLOOKUP(A1157,L!$J$11:$K$260,2,FALSE),"Eingabeart wurde geändert"),"")</f>
        <v/>
      </c>
      <c r="C1157" s="535" t="s">
        <v>925</v>
      </c>
      <c r="D1157" s="189" t="s">
        <v>282</v>
      </c>
      <c r="E1157" s="306" t="s">
        <v>162</v>
      </c>
      <c r="F1157" s="271"/>
      <c r="G1157" s="271"/>
      <c r="H1157" s="271"/>
      <c r="I1157" s="271"/>
      <c r="J1157" s="271"/>
      <c r="K1157" s="271"/>
      <c r="L1157" s="271"/>
      <c r="M1157" s="271"/>
      <c r="N1157" s="271"/>
      <c r="O1157" s="271"/>
      <c r="P1157" s="271"/>
      <c r="Q1157" s="271"/>
      <c r="R1157" s="228" t="str">
        <f t="shared" ref="R1157:R1168" si="57">IF(SUM(F1157:Q1157)&gt;0,SUM(F1157:Q1157),"")</f>
        <v/>
      </c>
    </row>
    <row r="1158" spans="1:18" x14ac:dyDescent="0.2">
      <c r="A1158" s="532"/>
      <c r="B1158" s="534"/>
      <c r="C1158" s="536"/>
      <c r="D1158" s="393" t="s">
        <v>512</v>
      </c>
      <c r="E1158" s="307" t="s">
        <v>162</v>
      </c>
      <c r="F1158" s="272"/>
      <c r="G1158" s="272"/>
      <c r="H1158" s="272"/>
      <c r="I1158" s="272"/>
      <c r="J1158" s="272"/>
      <c r="K1158" s="272"/>
      <c r="L1158" s="272"/>
      <c r="M1158" s="272"/>
      <c r="N1158" s="272"/>
      <c r="O1158" s="272"/>
      <c r="P1158" s="272"/>
      <c r="Q1158" s="272"/>
      <c r="R1158" s="270" t="str">
        <f t="shared" si="57"/>
        <v/>
      </c>
    </row>
    <row r="1159" spans="1:18" x14ac:dyDescent="0.2">
      <c r="A1159" s="532"/>
      <c r="B1159" s="534"/>
      <c r="C1159" s="537" t="s">
        <v>786</v>
      </c>
      <c r="D1159" s="393" t="s">
        <v>282</v>
      </c>
      <c r="E1159" s="307" t="s">
        <v>162</v>
      </c>
      <c r="F1159" s="272"/>
      <c r="G1159" s="272"/>
      <c r="H1159" s="272"/>
      <c r="I1159" s="272"/>
      <c r="J1159" s="272"/>
      <c r="K1159" s="272"/>
      <c r="L1159" s="272"/>
      <c r="M1159" s="272"/>
      <c r="N1159" s="272"/>
      <c r="O1159" s="272"/>
      <c r="P1159" s="272"/>
      <c r="Q1159" s="272"/>
      <c r="R1159" s="270" t="str">
        <f t="shared" si="57"/>
        <v/>
      </c>
    </row>
    <row r="1160" spans="1:18" x14ac:dyDescent="0.2">
      <c r="A1160" s="532"/>
      <c r="B1160" s="534"/>
      <c r="C1160" s="536"/>
      <c r="D1160" s="393" t="s">
        <v>512</v>
      </c>
      <c r="E1160" s="307" t="s">
        <v>162</v>
      </c>
      <c r="F1160" s="272"/>
      <c r="G1160" s="272"/>
      <c r="H1160" s="272"/>
      <c r="I1160" s="272"/>
      <c r="J1160" s="272"/>
      <c r="K1160" s="272"/>
      <c r="L1160" s="272"/>
      <c r="M1160" s="272"/>
      <c r="N1160" s="272"/>
      <c r="O1160" s="272"/>
      <c r="P1160" s="272"/>
      <c r="Q1160" s="272"/>
      <c r="R1160" s="270" t="str">
        <f t="shared" si="57"/>
        <v/>
      </c>
    </row>
    <row r="1161" spans="1:18" x14ac:dyDescent="0.2">
      <c r="A1161" s="532"/>
      <c r="B1161" s="534"/>
      <c r="C1161" s="537" t="s">
        <v>787</v>
      </c>
      <c r="D1161" s="393" t="s">
        <v>282</v>
      </c>
      <c r="E1161" s="307" t="s">
        <v>162</v>
      </c>
      <c r="F1161" s="272"/>
      <c r="G1161" s="272"/>
      <c r="H1161" s="272"/>
      <c r="I1161" s="272"/>
      <c r="J1161" s="272"/>
      <c r="K1161" s="272"/>
      <c r="L1161" s="272"/>
      <c r="M1161" s="272"/>
      <c r="N1161" s="272"/>
      <c r="O1161" s="272"/>
      <c r="P1161" s="272"/>
      <c r="Q1161" s="272"/>
      <c r="R1161" s="270" t="str">
        <f t="shared" si="57"/>
        <v/>
      </c>
    </row>
    <row r="1162" spans="1:18" x14ac:dyDescent="0.2">
      <c r="A1162" s="532"/>
      <c r="B1162" s="534"/>
      <c r="C1162" s="536"/>
      <c r="D1162" s="393" t="s">
        <v>512</v>
      </c>
      <c r="E1162" s="307" t="s">
        <v>162</v>
      </c>
      <c r="F1162" s="272"/>
      <c r="G1162" s="272"/>
      <c r="H1162" s="272"/>
      <c r="I1162" s="272"/>
      <c r="J1162" s="272"/>
      <c r="K1162" s="272"/>
      <c r="L1162" s="272"/>
      <c r="M1162" s="272"/>
      <c r="N1162" s="272"/>
      <c r="O1162" s="272"/>
      <c r="P1162" s="272"/>
      <c r="Q1162" s="272"/>
      <c r="R1162" s="270" t="str">
        <f t="shared" si="57"/>
        <v/>
      </c>
    </row>
    <row r="1163" spans="1:18" x14ac:dyDescent="0.2">
      <c r="A1163" s="532"/>
      <c r="B1163" s="534"/>
      <c r="C1163" s="537" t="s">
        <v>788</v>
      </c>
      <c r="D1163" s="393" t="s">
        <v>282</v>
      </c>
      <c r="E1163" s="307" t="s">
        <v>162</v>
      </c>
      <c r="F1163" s="272"/>
      <c r="G1163" s="272"/>
      <c r="H1163" s="272"/>
      <c r="I1163" s="272"/>
      <c r="J1163" s="272"/>
      <c r="K1163" s="272"/>
      <c r="L1163" s="272"/>
      <c r="M1163" s="272"/>
      <c r="N1163" s="272"/>
      <c r="O1163" s="272"/>
      <c r="P1163" s="272"/>
      <c r="Q1163" s="272"/>
      <c r="R1163" s="270" t="str">
        <f t="shared" si="57"/>
        <v/>
      </c>
    </row>
    <row r="1164" spans="1:18" x14ac:dyDescent="0.2">
      <c r="A1164" s="532"/>
      <c r="B1164" s="534"/>
      <c r="C1164" s="536"/>
      <c r="D1164" s="393" t="s">
        <v>512</v>
      </c>
      <c r="E1164" s="307" t="s">
        <v>162</v>
      </c>
      <c r="F1164" s="272"/>
      <c r="G1164" s="272"/>
      <c r="H1164" s="272"/>
      <c r="I1164" s="272"/>
      <c r="J1164" s="272"/>
      <c r="K1164" s="272"/>
      <c r="L1164" s="272"/>
      <c r="M1164" s="272"/>
      <c r="N1164" s="272"/>
      <c r="O1164" s="272"/>
      <c r="P1164" s="272"/>
      <c r="Q1164" s="272"/>
      <c r="R1164" s="270" t="str">
        <f t="shared" si="57"/>
        <v/>
      </c>
    </row>
    <row r="1165" spans="1:18" x14ac:dyDescent="0.2">
      <c r="A1165" s="532"/>
      <c r="B1165" s="534"/>
      <c r="C1165" s="537" t="s">
        <v>789</v>
      </c>
      <c r="D1165" s="393" t="s">
        <v>282</v>
      </c>
      <c r="E1165" s="307" t="s">
        <v>162</v>
      </c>
      <c r="F1165" s="272"/>
      <c r="G1165" s="273"/>
      <c r="H1165" s="273"/>
      <c r="I1165" s="273"/>
      <c r="J1165" s="273"/>
      <c r="K1165" s="273"/>
      <c r="L1165" s="273"/>
      <c r="M1165" s="273"/>
      <c r="N1165" s="273"/>
      <c r="O1165" s="273"/>
      <c r="P1165" s="273"/>
      <c r="Q1165" s="273"/>
      <c r="R1165" s="268"/>
    </row>
    <row r="1166" spans="1:18" x14ac:dyDescent="0.2">
      <c r="A1166" s="532"/>
      <c r="B1166" s="534"/>
      <c r="C1166" s="536"/>
      <c r="D1166" s="393" t="s">
        <v>512</v>
      </c>
      <c r="E1166" s="307" t="s">
        <v>162</v>
      </c>
      <c r="F1166" s="272"/>
      <c r="G1166" s="304"/>
      <c r="H1166" s="304"/>
      <c r="I1166" s="304"/>
      <c r="J1166" s="304"/>
      <c r="K1166" s="304"/>
      <c r="L1166" s="304"/>
      <c r="M1166" s="304"/>
      <c r="N1166" s="304"/>
      <c r="O1166" s="304"/>
      <c r="P1166" s="304"/>
      <c r="Q1166" s="304"/>
      <c r="R1166" s="305"/>
    </row>
    <row r="1167" spans="1:18" x14ac:dyDescent="0.2">
      <c r="A1167" s="532"/>
      <c r="B1167" s="534"/>
      <c r="C1167" s="538" t="s">
        <v>934</v>
      </c>
      <c r="D1167" s="394" t="s">
        <v>282</v>
      </c>
      <c r="E1167" s="298" t="s">
        <v>162</v>
      </c>
      <c r="F1167" s="303"/>
      <c r="G1167" s="304"/>
      <c r="H1167" s="304"/>
      <c r="I1167" s="304"/>
      <c r="J1167" s="304"/>
      <c r="K1167" s="304"/>
      <c r="L1167" s="304"/>
      <c r="M1167" s="304"/>
      <c r="N1167" s="304"/>
      <c r="O1167" s="304"/>
      <c r="P1167" s="304"/>
      <c r="Q1167" s="304"/>
      <c r="R1167" s="305"/>
    </row>
    <row r="1168" spans="1:18" x14ac:dyDescent="0.2">
      <c r="A1168" s="552"/>
      <c r="B1168" s="553"/>
      <c r="C1168" s="539"/>
      <c r="D1168" s="191" t="s">
        <v>512</v>
      </c>
      <c r="E1168" s="308" t="s">
        <v>162</v>
      </c>
      <c r="F1168" s="274"/>
      <c r="G1168" s="274"/>
      <c r="H1168" s="274"/>
      <c r="I1168" s="274"/>
      <c r="J1168" s="274"/>
      <c r="K1168" s="274"/>
      <c r="L1168" s="274"/>
      <c r="M1168" s="274"/>
      <c r="N1168" s="274"/>
      <c r="O1168" s="274"/>
      <c r="P1168" s="274"/>
      <c r="Q1168" s="274"/>
      <c r="R1168" s="229"/>
    </row>
    <row r="1169" spans="1:18" x14ac:dyDescent="0.2">
      <c r="A1169" s="531"/>
      <c r="B1169" s="533" t="str">
        <f>IF(A1169&lt;&gt;"",IFERROR(VLOOKUP(A1169,L!$J$11:$K$260,2,FALSE),"Eingabeart wurde geändert"),"")</f>
        <v/>
      </c>
      <c r="C1169" s="535" t="s">
        <v>925</v>
      </c>
      <c r="D1169" s="189" t="s">
        <v>282</v>
      </c>
      <c r="E1169" s="306" t="s">
        <v>162</v>
      </c>
      <c r="F1169" s="271"/>
      <c r="G1169" s="271"/>
      <c r="H1169" s="271"/>
      <c r="I1169" s="271"/>
      <c r="J1169" s="271"/>
      <c r="K1169" s="271"/>
      <c r="L1169" s="271"/>
      <c r="M1169" s="271"/>
      <c r="N1169" s="271"/>
      <c r="O1169" s="271"/>
      <c r="P1169" s="271"/>
      <c r="Q1169" s="271"/>
      <c r="R1169" s="228" t="str">
        <f t="shared" ref="R1169:R1180" si="58">IF(SUM(F1169:Q1169)&gt;0,SUM(F1169:Q1169),"")</f>
        <v/>
      </c>
    </row>
    <row r="1170" spans="1:18" x14ac:dyDescent="0.2">
      <c r="A1170" s="532"/>
      <c r="B1170" s="534"/>
      <c r="C1170" s="536"/>
      <c r="D1170" s="393" t="s">
        <v>512</v>
      </c>
      <c r="E1170" s="307" t="s">
        <v>162</v>
      </c>
      <c r="F1170" s="272"/>
      <c r="G1170" s="272"/>
      <c r="H1170" s="272"/>
      <c r="I1170" s="272"/>
      <c r="J1170" s="272"/>
      <c r="K1170" s="272"/>
      <c r="L1170" s="272"/>
      <c r="M1170" s="272"/>
      <c r="N1170" s="272"/>
      <c r="O1170" s="272"/>
      <c r="P1170" s="272"/>
      <c r="Q1170" s="272"/>
      <c r="R1170" s="270" t="str">
        <f t="shared" si="58"/>
        <v/>
      </c>
    </row>
    <row r="1171" spans="1:18" x14ac:dyDescent="0.2">
      <c r="A1171" s="532"/>
      <c r="B1171" s="534"/>
      <c r="C1171" s="537" t="s">
        <v>786</v>
      </c>
      <c r="D1171" s="393" t="s">
        <v>282</v>
      </c>
      <c r="E1171" s="307" t="s">
        <v>162</v>
      </c>
      <c r="F1171" s="272"/>
      <c r="G1171" s="272"/>
      <c r="H1171" s="272"/>
      <c r="I1171" s="272"/>
      <c r="J1171" s="272"/>
      <c r="K1171" s="272"/>
      <c r="L1171" s="272"/>
      <c r="M1171" s="272"/>
      <c r="N1171" s="272"/>
      <c r="O1171" s="272"/>
      <c r="P1171" s="272"/>
      <c r="Q1171" s="272"/>
      <c r="R1171" s="270" t="str">
        <f t="shared" si="58"/>
        <v/>
      </c>
    </row>
    <row r="1172" spans="1:18" x14ac:dyDescent="0.2">
      <c r="A1172" s="532"/>
      <c r="B1172" s="534"/>
      <c r="C1172" s="536"/>
      <c r="D1172" s="393" t="s">
        <v>512</v>
      </c>
      <c r="E1172" s="307" t="s">
        <v>162</v>
      </c>
      <c r="F1172" s="272"/>
      <c r="G1172" s="272"/>
      <c r="H1172" s="272"/>
      <c r="I1172" s="272"/>
      <c r="J1172" s="272"/>
      <c r="K1172" s="272"/>
      <c r="L1172" s="272"/>
      <c r="M1172" s="272"/>
      <c r="N1172" s="272"/>
      <c r="O1172" s="272"/>
      <c r="P1172" s="272"/>
      <c r="Q1172" s="272"/>
      <c r="R1172" s="270" t="str">
        <f t="shared" si="58"/>
        <v/>
      </c>
    </row>
    <row r="1173" spans="1:18" x14ac:dyDescent="0.2">
      <c r="A1173" s="532"/>
      <c r="B1173" s="534"/>
      <c r="C1173" s="537" t="s">
        <v>787</v>
      </c>
      <c r="D1173" s="393" t="s">
        <v>282</v>
      </c>
      <c r="E1173" s="307" t="s">
        <v>162</v>
      </c>
      <c r="F1173" s="272"/>
      <c r="G1173" s="272"/>
      <c r="H1173" s="272"/>
      <c r="I1173" s="272"/>
      <c r="J1173" s="272"/>
      <c r="K1173" s="272"/>
      <c r="L1173" s="272"/>
      <c r="M1173" s="272"/>
      <c r="N1173" s="272"/>
      <c r="O1173" s="272"/>
      <c r="P1173" s="272"/>
      <c r="Q1173" s="272"/>
      <c r="R1173" s="270" t="str">
        <f t="shared" si="58"/>
        <v/>
      </c>
    </row>
    <row r="1174" spans="1:18" x14ac:dyDescent="0.2">
      <c r="A1174" s="532"/>
      <c r="B1174" s="534"/>
      <c r="C1174" s="536"/>
      <c r="D1174" s="393" t="s">
        <v>512</v>
      </c>
      <c r="E1174" s="307" t="s">
        <v>162</v>
      </c>
      <c r="F1174" s="272"/>
      <c r="G1174" s="272"/>
      <c r="H1174" s="272"/>
      <c r="I1174" s="272"/>
      <c r="J1174" s="272"/>
      <c r="K1174" s="272"/>
      <c r="L1174" s="272"/>
      <c r="M1174" s="272"/>
      <c r="N1174" s="272"/>
      <c r="O1174" s="272"/>
      <c r="P1174" s="272"/>
      <c r="Q1174" s="272"/>
      <c r="R1174" s="270" t="str">
        <f t="shared" si="58"/>
        <v/>
      </c>
    </row>
    <row r="1175" spans="1:18" x14ac:dyDescent="0.2">
      <c r="A1175" s="532"/>
      <c r="B1175" s="534"/>
      <c r="C1175" s="537" t="s">
        <v>788</v>
      </c>
      <c r="D1175" s="393" t="s">
        <v>282</v>
      </c>
      <c r="E1175" s="307" t="s">
        <v>162</v>
      </c>
      <c r="F1175" s="272"/>
      <c r="G1175" s="272"/>
      <c r="H1175" s="272"/>
      <c r="I1175" s="272"/>
      <c r="J1175" s="272"/>
      <c r="K1175" s="272"/>
      <c r="L1175" s="272"/>
      <c r="M1175" s="272"/>
      <c r="N1175" s="272"/>
      <c r="O1175" s="272"/>
      <c r="P1175" s="272"/>
      <c r="Q1175" s="272"/>
      <c r="R1175" s="270" t="str">
        <f t="shared" si="58"/>
        <v/>
      </c>
    </row>
    <row r="1176" spans="1:18" x14ac:dyDescent="0.2">
      <c r="A1176" s="532"/>
      <c r="B1176" s="534"/>
      <c r="C1176" s="536"/>
      <c r="D1176" s="393" t="s">
        <v>512</v>
      </c>
      <c r="E1176" s="307" t="s">
        <v>162</v>
      </c>
      <c r="F1176" s="272"/>
      <c r="G1176" s="272"/>
      <c r="H1176" s="272"/>
      <c r="I1176" s="272"/>
      <c r="J1176" s="272"/>
      <c r="K1176" s="272"/>
      <c r="L1176" s="272"/>
      <c r="M1176" s="272"/>
      <c r="N1176" s="272"/>
      <c r="O1176" s="272"/>
      <c r="P1176" s="272"/>
      <c r="Q1176" s="272"/>
      <c r="R1176" s="270" t="str">
        <f t="shared" si="58"/>
        <v/>
      </c>
    </row>
    <row r="1177" spans="1:18" x14ac:dyDescent="0.2">
      <c r="A1177" s="532"/>
      <c r="B1177" s="534"/>
      <c r="C1177" s="537" t="s">
        <v>789</v>
      </c>
      <c r="D1177" s="393" t="s">
        <v>282</v>
      </c>
      <c r="E1177" s="307" t="s">
        <v>162</v>
      </c>
      <c r="F1177" s="272"/>
      <c r="G1177" s="273"/>
      <c r="H1177" s="273"/>
      <c r="I1177" s="273"/>
      <c r="J1177" s="273"/>
      <c r="K1177" s="273"/>
      <c r="L1177" s="273"/>
      <c r="M1177" s="273"/>
      <c r="N1177" s="273"/>
      <c r="O1177" s="273"/>
      <c r="P1177" s="273"/>
      <c r="Q1177" s="273"/>
      <c r="R1177" s="268"/>
    </row>
    <row r="1178" spans="1:18" x14ac:dyDescent="0.2">
      <c r="A1178" s="532"/>
      <c r="B1178" s="534"/>
      <c r="C1178" s="536"/>
      <c r="D1178" s="393" t="s">
        <v>512</v>
      </c>
      <c r="E1178" s="307" t="s">
        <v>162</v>
      </c>
      <c r="F1178" s="272"/>
      <c r="G1178" s="304"/>
      <c r="H1178" s="304"/>
      <c r="I1178" s="304"/>
      <c r="J1178" s="304"/>
      <c r="K1178" s="304"/>
      <c r="L1178" s="304"/>
      <c r="M1178" s="304"/>
      <c r="N1178" s="304"/>
      <c r="O1178" s="304"/>
      <c r="P1178" s="304"/>
      <c r="Q1178" s="304"/>
      <c r="R1178" s="305"/>
    </row>
    <row r="1179" spans="1:18" x14ac:dyDescent="0.2">
      <c r="A1179" s="532"/>
      <c r="B1179" s="534"/>
      <c r="C1179" s="538" t="s">
        <v>934</v>
      </c>
      <c r="D1179" s="394" t="s">
        <v>282</v>
      </c>
      <c r="E1179" s="298" t="s">
        <v>162</v>
      </c>
      <c r="F1179" s="303"/>
      <c r="G1179" s="304"/>
      <c r="H1179" s="304"/>
      <c r="I1179" s="304"/>
      <c r="J1179" s="304"/>
      <c r="K1179" s="304"/>
      <c r="L1179" s="304"/>
      <c r="M1179" s="304"/>
      <c r="N1179" s="304"/>
      <c r="O1179" s="304"/>
      <c r="P1179" s="304"/>
      <c r="Q1179" s="304"/>
      <c r="R1179" s="305"/>
    </row>
    <row r="1180" spans="1:18" x14ac:dyDescent="0.2">
      <c r="A1180" s="552"/>
      <c r="B1180" s="553"/>
      <c r="C1180" s="539"/>
      <c r="D1180" s="191" t="s">
        <v>512</v>
      </c>
      <c r="E1180" s="308" t="s">
        <v>162</v>
      </c>
      <c r="F1180" s="274"/>
      <c r="G1180" s="274"/>
      <c r="H1180" s="274"/>
      <c r="I1180" s="274"/>
      <c r="J1180" s="274"/>
      <c r="K1180" s="274"/>
      <c r="L1180" s="274"/>
      <c r="M1180" s="274"/>
      <c r="N1180" s="274"/>
      <c r="O1180" s="274"/>
      <c r="P1180" s="274"/>
      <c r="Q1180" s="274"/>
      <c r="R1180" s="229"/>
    </row>
    <row r="1181" spans="1:18" x14ac:dyDescent="0.2">
      <c r="A1181" s="531"/>
      <c r="B1181" s="533" t="str">
        <f>IF(A1181&lt;&gt;"",IFERROR(VLOOKUP(A1181,L!$J$11:$K$260,2,FALSE),"Eingabeart wurde geändert"),"")</f>
        <v/>
      </c>
      <c r="C1181" s="535" t="s">
        <v>925</v>
      </c>
      <c r="D1181" s="189" t="s">
        <v>282</v>
      </c>
      <c r="E1181" s="306" t="s">
        <v>162</v>
      </c>
      <c r="F1181" s="271"/>
      <c r="G1181" s="271"/>
      <c r="H1181" s="271"/>
      <c r="I1181" s="271"/>
      <c r="J1181" s="271"/>
      <c r="K1181" s="271"/>
      <c r="L1181" s="271"/>
      <c r="M1181" s="271"/>
      <c r="N1181" s="271"/>
      <c r="O1181" s="271"/>
      <c r="P1181" s="271"/>
      <c r="Q1181" s="271"/>
      <c r="R1181" s="228" t="str">
        <f t="shared" ref="R1181:R1192" si="59">IF(SUM(F1181:Q1181)&gt;0,SUM(F1181:Q1181),"")</f>
        <v/>
      </c>
    </row>
    <row r="1182" spans="1:18" x14ac:dyDescent="0.2">
      <c r="A1182" s="532"/>
      <c r="B1182" s="534"/>
      <c r="C1182" s="536"/>
      <c r="D1182" s="393" t="s">
        <v>512</v>
      </c>
      <c r="E1182" s="307" t="s">
        <v>162</v>
      </c>
      <c r="F1182" s="272"/>
      <c r="G1182" s="272"/>
      <c r="H1182" s="272"/>
      <c r="I1182" s="272"/>
      <c r="J1182" s="272"/>
      <c r="K1182" s="272"/>
      <c r="L1182" s="272"/>
      <c r="M1182" s="272"/>
      <c r="N1182" s="272"/>
      <c r="O1182" s="272"/>
      <c r="P1182" s="272"/>
      <c r="Q1182" s="272"/>
      <c r="R1182" s="270" t="str">
        <f t="shared" si="59"/>
        <v/>
      </c>
    </row>
    <row r="1183" spans="1:18" x14ac:dyDescent="0.2">
      <c r="A1183" s="532"/>
      <c r="B1183" s="534"/>
      <c r="C1183" s="537" t="s">
        <v>786</v>
      </c>
      <c r="D1183" s="393" t="s">
        <v>282</v>
      </c>
      <c r="E1183" s="307" t="s">
        <v>162</v>
      </c>
      <c r="F1183" s="272"/>
      <c r="G1183" s="272"/>
      <c r="H1183" s="272"/>
      <c r="I1183" s="272"/>
      <c r="J1183" s="272"/>
      <c r="K1183" s="272"/>
      <c r="L1183" s="272"/>
      <c r="M1183" s="272"/>
      <c r="N1183" s="272"/>
      <c r="O1183" s="272"/>
      <c r="P1183" s="272"/>
      <c r="Q1183" s="272"/>
      <c r="R1183" s="270" t="str">
        <f t="shared" si="59"/>
        <v/>
      </c>
    </row>
    <row r="1184" spans="1:18" x14ac:dyDescent="0.2">
      <c r="A1184" s="532"/>
      <c r="B1184" s="534"/>
      <c r="C1184" s="536"/>
      <c r="D1184" s="393" t="s">
        <v>512</v>
      </c>
      <c r="E1184" s="307" t="s">
        <v>162</v>
      </c>
      <c r="F1184" s="272"/>
      <c r="G1184" s="272"/>
      <c r="H1184" s="272"/>
      <c r="I1184" s="272"/>
      <c r="J1184" s="272"/>
      <c r="K1184" s="272"/>
      <c r="L1184" s="272"/>
      <c r="M1184" s="272"/>
      <c r="N1184" s="272"/>
      <c r="O1184" s="272"/>
      <c r="P1184" s="272"/>
      <c r="Q1184" s="272"/>
      <c r="R1184" s="270" t="str">
        <f t="shared" si="59"/>
        <v/>
      </c>
    </row>
    <row r="1185" spans="1:18" x14ac:dyDescent="0.2">
      <c r="A1185" s="532"/>
      <c r="B1185" s="534"/>
      <c r="C1185" s="537" t="s">
        <v>787</v>
      </c>
      <c r="D1185" s="393" t="s">
        <v>282</v>
      </c>
      <c r="E1185" s="307" t="s">
        <v>162</v>
      </c>
      <c r="F1185" s="272"/>
      <c r="G1185" s="272"/>
      <c r="H1185" s="272"/>
      <c r="I1185" s="272"/>
      <c r="J1185" s="272"/>
      <c r="K1185" s="272"/>
      <c r="L1185" s="272"/>
      <c r="M1185" s="272"/>
      <c r="N1185" s="272"/>
      <c r="O1185" s="272"/>
      <c r="P1185" s="272"/>
      <c r="Q1185" s="272"/>
      <c r="R1185" s="270" t="str">
        <f t="shared" si="59"/>
        <v/>
      </c>
    </row>
    <row r="1186" spans="1:18" x14ac:dyDescent="0.2">
      <c r="A1186" s="532"/>
      <c r="B1186" s="534"/>
      <c r="C1186" s="536"/>
      <c r="D1186" s="393" t="s">
        <v>512</v>
      </c>
      <c r="E1186" s="307" t="s">
        <v>162</v>
      </c>
      <c r="F1186" s="272"/>
      <c r="G1186" s="272"/>
      <c r="H1186" s="272"/>
      <c r="I1186" s="272"/>
      <c r="J1186" s="272"/>
      <c r="K1186" s="272"/>
      <c r="L1186" s="272"/>
      <c r="M1186" s="272"/>
      <c r="N1186" s="272"/>
      <c r="O1186" s="272"/>
      <c r="P1186" s="272"/>
      <c r="Q1186" s="272"/>
      <c r="R1186" s="270" t="str">
        <f t="shared" si="59"/>
        <v/>
      </c>
    </row>
    <row r="1187" spans="1:18" x14ac:dyDescent="0.2">
      <c r="A1187" s="532"/>
      <c r="B1187" s="534"/>
      <c r="C1187" s="537" t="s">
        <v>788</v>
      </c>
      <c r="D1187" s="393" t="s">
        <v>282</v>
      </c>
      <c r="E1187" s="307" t="s">
        <v>162</v>
      </c>
      <c r="F1187" s="272"/>
      <c r="G1187" s="272"/>
      <c r="H1187" s="272"/>
      <c r="I1187" s="272"/>
      <c r="J1187" s="272"/>
      <c r="K1187" s="272"/>
      <c r="L1187" s="272"/>
      <c r="M1187" s="272"/>
      <c r="N1187" s="272"/>
      <c r="O1187" s="272"/>
      <c r="P1187" s="272"/>
      <c r="Q1187" s="272"/>
      <c r="R1187" s="270" t="str">
        <f t="shared" si="59"/>
        <v/>
      </c>
    </row>
    <row r="1188" spans="1:18" x14ac:dyDescent="0.2">
      <c r="A1188" s="532"/>
      <c r="B1188" s="534"/>
      <c r="C1188" s="536"/>
      <c r="D1188" s="393" t="s">
        <v>512</v>
      </c>
      <c r="E1188" s="307" t="s">
        <v>162</v>
      </c>
      <c r="F1188" s="272"/>
      <c r="G1188" s="272"/>
      <c r="H1188" s="272"/>
      <c r="I1188" s="272"/>
      <c r="J1188" s="272"/>
      <c r="K1188" s="272"/>
      <c r="L1188" s="272"/>
      <c r="M1188" s="272"/>
      <c r="N1188" s="272"/>
      <c r="O1188" s="272"/>
      <c r="P1188" s="272"/>
      <c r="Q1188" s="272"/>
      <c r="R1188" s="270" t="str">
        <f t="shared" si="59"/>
        <v/>
      </c>
    </row>
    <row r="1189" spans="1:18" x14ac:dyDescent="0.2">
      <c r="A1189" s="532"/>
      <c r="B1189" s="534"/>
      <c r="C1189" s="537" t="s">
        <v>789</v>
      </c>
      <c r="D1189" s="393" t="s">
        <v>282</v>
      </c>
      <c r="E1189" s="307" t="s">
        <v>162</v>
      </c>
      <c r="F1189" s="272"/>
      <c r="G1189" s="273"/>
      <c r="H1189" s="273"/>
      <c r="I1189" s="273"/>
      <c r="J1189" s="273"/>
      <c r="K1189" s="273"/>
      <c r="L1189" s="273"/>
      <c r="M1189" s="273"/>
      <c r="N1189" s="273"/>
      <c r="O1189" s="273"/>
      <c r="P1189" s="273"/>
      <c r="Q1189" s="273"/>
      <c r="R1189" s="268"/>
    </row>
    <row r="1190" spans="1:18" x14ac:dyDescent="0.2">
      <c r="A1190" s="532"/>
      <c r="B1190" s="534"/>
      <c r="C1190" s="536"/>
      <c r="D1190" s="393" t="s">
        <v>512</v>
      </c>
      <c r="E1190" s="307" t="s">
        <v>162</v>
      </c>
      <c r="F1190" s="272"/>
      <c r="G1190" s="304"/>
      <c r="H1190" s="304"/>
      <c r="I1190" s="304"/>
      <c r="J1190" s="304"/>
      <c r="K1190" s="304"/>
      <c r="L1190" s="304"/>
      <c r="M1190" s="304"/>
      <c r="N1190" s="304"/>
      <c r="O1190" s="304"/>
      <c r="P1190" s="304"/>
      <c r="Q1190" s="304"/>
      <c r="R1190" s="305"/>
    </row>
    <row r="1191" spans="1:18" x14ac:dyDescent="0.2">
      <c r="A1191" s="532"/>
      <c r="B1191" s="534"/>
      <c r="C1191" s="538" t="s">
        <v>934</v>
      </c>
      <c r="D1191" s="394" t="s">
        <v>282</v>
      </c>
      <c r="E1191" s="298" t="s">
        <v>162</v>
      </c>
      <c r="F1191" s="303"/>
      <c r="G1191" s="304"/>
      <c r="H1191" s="304"/>
      <c r="I1191" s="304"/>
      <c r="J1191" s="304"/>
      <c r="K1191" s="304"/>
      <c r="L1191" s="304"/>
      <c r="M1191" s="304"/>
      <c r="N1191" s="304"/>
      <c r="O1191" s="304"/>
      <c r="P1191" s="304"/>
      <c r="Q1191" s="304"/>
      <c r="R1191" s="305"/>
    </row>
    <row r="1192" spans="1:18" x14ac:dyDescent="0.2">
      <c r="A1192" s="552"/>
      <c r="B1192" s="553"/>
      <c r="C1192" s="539"/>
      <c r="D1192" s="191" t="s">
        <v>512</v>
      </c>
      <c r="E1192" s="308" t="s">
        <v>162</v>
      </c>
      <c r="F1192" s="274"/>
      <c r="G1192" s="274"/>
      <c r="H1192" s="274"/>
      <c r="I1192" s="274"/>
      <c r="J1192" s="274"/>
      <c r="K1192" s="274"/>
      <c r="L1192" s="274"/>
      <c r="M1192" s="274"/>
      <c r="N1192" s="274"/>
      <c r="O1192" s="274"/>
      <c r="P1192" s="274"/>
      <c r="Q1192" s="274"/>
      <c r="R1192" s="229"/>
    </row>
    <row r="1193" spans="1:18" x14ac:dyDescent="0.2">
      <c r="A1193" s="531"/>
      <c r="B1193" s="533" t="str">
        <f>IF(A1193&lt;&gt;"",IFERROR(VLOOKUP(A1193,L!$J$11:$K$260,2,FALSE),"Eingabeart wurde geändert"),"")</f>
        <v/>
      </c>
      <c r="C1193" s="535" t="s">
        <v>925</v>
      </c>
      <c r="D1193" s="189" t="s">
        <v>282</v>
      </c>
      <c r="E1193" s="306" t="s">
        <v>162</v>
      </c>
      <c r="F1193" s="271"/>
      <c r="G1193" s="271"/>
      <c r="H1193" s="271"/>
      <c r="I1193" s="271"/>
      <c r="J1193" s="271"/>
      <c r="K1193" s="271"/>
      <c r="L1193" s="271"/>
      <c r="M1193" s="271"/>
      <c r="N1193" s="271"/>
      <c r="O1193" s="271"/>
      <c r="P1193" s="271"/>
      <c r="Q1193" s="271"/>
      <c r="R1193" s="228" t="str">
        <f t="shared" ref="R1193:R1204" si="60">IF(SUM(F1193:Q1193)&gt;0,SUM(F1193:Q1193),"")</f>
        <v/>
      </c>
    </row>
    <row r="1194" spans="1:18" x14ac:dyDescent="0.2">
      <c r="A1194" s="532"/>
      <c r="B1194" s="534"/>
      <c r="C1194" s="536"/>
      <c r="D1194" s="393" t="s">
        <v>512</v>
      </c>
      <c r="E1194" s="307" t="s">
        <v>162</v>
      </c>
      <c r="F1194" s="272"/>
      <c r="G1194" s="272"/>
      <c r="H1194" s="272"/>
      <c r="I1194" s="272"/>
      <c r="J1194" s="272"/>
      <c r="K1194" s="272"/>
      <c r="L1194" s="272"/>
      <c r="M1194" s="272"/>
      <c r="N1194" s="272"/>
      <c r="O1194" s="272"/>
      <c r="P1194" s="272"/>
      <c r="Q1194" s="272"/>
      <c r="R1194" s="270" t="str">
        <f t="shared" si="60"/>
        <v/>
      </c>
    </row>
    <row r="1195" spans="1:18" x14ac:dyDescent="0.2">
      <c r="A1195" s="532"/>
      <c r="B1195" s="534"/>
      <c r="C1195" s="537" t="s">
        <v>786</v>
      </c>
      <c r="D1195" s="393" t="s">
        <v>282</v>
      </c>
      <c r="E1195" s="307" t="s">
        <v>162</v>
      </c>
      <c r="F1195" s="272"/>
      <c r="G1195" s="272"/>
      <c r="H1195" s="272"/>
      <c r="I1195" s="272"/>
      <c r="J1195" s="272"/>
      <c r="K1195" s="272"/>
      <c r="L1195" s="272"/>
      <c r="M1195" s="272"/>
      <c r="N1195" s="272"/>
      <c r="O1195" s="272"/>
      <c r="P1195" s="272"/>
      <c r="Q1195" s="272"/>
      <c r="R1195" s="270" t="str">
        <f t="shared" si="60"/>
        <v/>
      </c>
    </row>
    <row r="1196" spans="1:18" x14ac:dyDescent="0.2">
      <c r="A1196" s="532"/>
      <c r="B1196" s="534"/>
      <c r="C1196" s="536"/>
      <c r="D1196" s="393" t="s">
        <v>512</v>
      </c>
      <c r="E1196" s="307" t="s">
        <v>162</v>
      </c>
      <c r="F1196" s="272"/>
      <c r="G1196" s="272"/>
      <c r="H1196" s="272"/>
      <c r="I1196" s="272"/>
      <c r="J1196" s="272"/>
      <c r="K1196" s="272"/>
      <c r="L1196" s="272"/>
      <c r="M1196" s="272"/>
      <c r="N1196" s="272"/>
      <c r="O1196" s="272"/>
      <c r="P1196" s="272"/>
      <c r="Q1196" s="272"/>
      <c r="R1196" s="270" t="str">
        <f t="shared" si="60"/>
        <v/>
      </c>
    </row>
    <row r="1197" spans="1:18" x14ac:dyDescent="0.2">
      <c r="A1197" s="532"/>
      <c r="B1197" s="534"/>
      <c r="C1197" s="537" t="s">
        <v>787</v>
      </c>
      <c r="D1197" s="393" t="s">
        <v>282</v>
      </c>
      <c r="E1197" s="307" t="s">
        <v>162</v>
      </c>
      <c r="F1197" s="272"/>
      <c r="G1197" s="272"/>
      <c r="H1197" s="272"/>
      <c r="I1197" s="272"/>
      <c r="J1197" s="272"/>
      <c r="K1197" s="272"/>
      <c r="L1197" s="272"/>
      <c r="M1197" s="272"/>
      <c r="N1197" s="272"/>
      <c r="O1197" s="272"/>
      <c r="P1197" s="272"/>
      <c r="Q1197" s="272"/>
      <c r="R1197" s="270" t="str">
        <f t="shared" si="60"/>
        <v/>
      </c>
    </row>
    <row r="1198" spans="1:18" x14ac:dyDescent="0.2">
      <c r="A1198" s="532"/>
      <c r="B1198" s="534"/>
      <c r="C1198" s="536"/>
      <c r="D1198" s="393" t="s">
        <v>512</v>
      </c>
      <c r="E1198" s="307" t="s">
        <v>162</v>
      </c>
      <c r="F1198" s="272"/>
      <c r="G1198" s="272"/>
      <c r="H1198" s="272"/>
      <c r="I1198" s="272"/>
      <c r="J1198" s="272"/>
      <c r="K1198" s="272"/>
      <c r="L1198" s="272"/>
      <c r="M1198" s="272"/>
      <c r="N1198" s="272"/>
      <c r="O1198" s="272"/>
      <c r="P1198" s="272"/>
      <c r="Q1198" s="272"/>
      <c r="R1198" s="270" t="str">
        <f t="shared" si="60"/>
        <v/>
      </c>
    </row>
    <row r="1199" spans="1:18" x14ac:dyDescent="0.2">
      <c r="A1199" s="532"/>
      <c r="B1199" s="534"/>
      <c r="C1199" s="537" t="s">
        <v>788</v>
      </c>
      <c r="D1199" s="393" t="s">
        <v>282</v>
      </c>
      <c r="E1199" s="307" t="s">
        <v>162</v>
      </c>
      <c r="F1199" s="272"/>
      <c r="G1199" s="272"/>
      <c r="H1199" s="272"/>
      <c r="I1199" s="272"/>
      <c r="J1199" s="272"/>
      <c r="K1199" s="272"/>
      <c r="L1199" s="272"/>
      <c r="M1199" s="272"/>
      <c r="N1199" s="272"/>
      <c r="O1199" s="272"/>
      <c r="P1199" s="272"/>
      <c r="Q1199" s="272"/>
      <c r="R1199" s="270" t="str">
        <f t="shared" si="60"/>
        <v/>
      </c>
    </row>
    <row r="1200" spans="1:18" x14ac:dyDescent="0.2">
      <c r="A1200" s="532"/>
      <c r="B1200" s="534"/>
      <c r="C1200" s="536"/>
      <c r="D1200" s="393" t="s">
        <v>512</v>
      </c>
      <c r="E1200" s="307" t="s">
        <v>162</v>
      </c>
      <c r="F1200" s="272"/>
      <c r="G1200" s="272"/>
      <c r="H1200" s="272"/>
      <c r="I1200" s="272"/>
      <c r="J1200" s="272"/>
      <c r="K1200" s="272"/>
      <c r="L1200" s="272"/>
      <c r="M1200" s="272"/>
      <c r="N1200" s="272"/>
      <c r="O1200" s="272"/>
      <c r="P1200" s="272"/>
      <c r="Q1200" s="272"/>
      <c r="R1200" s="270" t="str">
        <f t="shared" si="60"/>
        <v/>
      </c>
    </row>
    <row r="1201" spans="1:18" x14ac:dyDescent="0.2">
      <c r="A1201" s="532"/>
      <c r="B1201" s="534"/>
      <c r="C1201" s="537" t="s">
        <v>789</v>
      </c>
      <c r="D1201" s="393" t="s">
        <v>282</v>
      </c>
      <c r="E1201" s="307" t="s">
        <v>162</v>
      </c>
      <c r="F1201" s="272"/>
      <c r="G1201" s="273"/>
      <c r="H1201" s="273"/>
      <c r="I1201" s="273"/>
      <c r="J1201" s="273"/>
      <c r="K1201" s="273"/>
      <c r="L1201" s="273"/>
      <c r="M1201" s="273"/>
      <c r="N1201" s="273"/>
      <c r="O1201" s="273"/>
      <c r="P1201" s="273"/>
      <c r="Q1201" s="273"/>
      <c r="R1201" s="268"/>
    </row>
    <row r="1202" spans="1:18" x14ac:dyDescent="0.2">
      <c r="A1202" s="532"/>
      <c r="B1202" s="534"/>
      <c r="C1202" s="536"/>
      <c r="D1202" s="393" t="s">
        <v>512</v>
      </c>
      <c r="E1202" s="307" t="s">
        <v>162</v>
      </c>
      <c r="F1202" s="272"/>
      <c r="G1202" s="304"/>
      <c r="H1202" s="304"/>
      <c r="I1202" s="304"/>
      <c r="J1202" s="304"/>
      <c r="K1202" s="304"/>
      <c r="L1202" s="304"/>
      <c r="M1202" s="304"/>
      <c r="N1202" s="304"/>
      <c r="O1202" s="304"/>
      <c r="P1202" s="304"/>
      <c r="Q1202" s="304"/>
      <c r="R1202" s="305"/>
    </row>
    <row r="1203" spans="1:18" x14ac:dyDescent="0.2">
      <c r="A1203" s="532"/>
      <c r="B1203" s="534"/>
      <c r="C1203" s="538" t="s">
        <v>934</v>
      </c>
      <c r="D1203" s="394" t="s">
        <v>282</v>
      </c>
      <c r="E1203" s="298" t="s">
        <v>162</v>
      </c>
      <c r="F1203" s="303"/>
      <c r="G1203" s="304"/>
      <c r="H1203" s="304"/>
      <c r="I1203" s="304"/>
      <c r="J1203" s="304"/>
      <c r="K1203" s="304"/>
      <c r="L1203" s="304"/>
      <c r="M1203" s="304"/>
      <c r="N1203" s="304"/>
      <c r="O1203" s="304"/>
      <c r="P1203" s="304"/>
      <c r="Q1203" s="304"/>
      <c r="R1203" s="305"/>
    </row>
    <row r="1204" spans="1:18" x14ac:dyDescent="0.2">
      <c r="A1204" s="552"/>
      <c r="B1204" s="553"/>
      <c r="C1204" s="539"/>
      <c r="D1204" s="191" t="s">
        <v>512</v>
      </c>
      <c r="E1204" s="308" t="s">
        <v>162</v>
      </c>
      <c r="F1204" s="274"/>
      <c r="G1204" s="274"/>
      <c r="H1204" s="274"/>
      <c r="I1204" s="274"/>
      <c r="J1204" s="274"/>
      <c r="K1204" s="274"/>
      <c r="L1204" s="274"/>
      <c r="M1204" s="274"/>
      <c r="N1204" s="274"/>
      <c r="O1204" s="274"/>
      <c r="P1204" s="274"/>
      <c r="Q1204" s="274"/>
      <c r="R1204" s="229"/>
    </row>
    <row r="1205" spans="1:18" x14ac:dyDescent="0.2">
      <c r="A1205" s="531"/>
      <c r="B1205" s="533" t="str">
        <f>IF(A1205&lt;&gt;"",IFERROR(VLOOKUP(A1205,L!$J$11:$K$260,2,FALSE),"Eingabeart wurde geändert"),"")</f>
        <v/>
      </c>
      <c r="C1205" s="535" t="s">
        <v>925</v>
      </c>
      <c r="D1205" s="189" t="s">
        <v>282</v>
      </c>
      <c r="E1205" s="306" t="s">
        <v>162</v>
      </c>
      <c r="F1205" s="271"/>
      <c r="G1205" s="271"/>
      <c r="H1205" s="271"/>
      <c r="I1205" s="271"/>
      <c r="J1205" s="271"/>
      <c r="K1205" s="271"/>
      <c r="L1205" s="271"/>
      <c r="M1205" s="271"/>
      <c r="N1205" s="271"/>
      <c r="O1205" s="271"/>
      <c r="P1205" s="271"/>
      <c r="Q1205" s="271"/>
      <c r="R1205" s="228" t="str">
        <f t="shared" ref="R1205:R1216" si="61">IF(SUM(F1205:Q1205)&gt;0,SUM(F1205:Q1205),"")</f>
        <v/>
      </c>
    </row>
    <row r="1206" spans="1:18" x14ac:dyDescent="0.2">
      <c r="A1206" s="532"/>
      <c r="B1206" s="534"/>
      <c r="C1206" s="536"/>
      <c r="D1206" s="393" t="s">
        <v>512</v>
      </c>
      <c r="E1206" s="307" t="s">
        <v>162</v>
      </c>
      <c r="F1206" s="272"/>
      <c r="G1206" s="272"/>
      <c r="H1206" s="272"/>
      <c r="I1206" s="272"/>
      <c r="J1206" s="272"/>
      <c r="K1206" s="272"/>
      <c r="L1206" s="272"/>
      <c r="M1206" s="272"/>
      <c r="N1206" s="272"/>
      <c r="O1206" s="272"/>
      <c r="P1206" s="272"/>
      <c r="Q1206" s="272"/>
      <c r="R1206" s="270" t="str">
        <f t="shared" si="61"/>
        <v/>
      </c>
    </row>
    <row r="1207" spans="1:18" x14ac:dyDescent="0.2">
      <c r="A1207" s="532"/>
      <c r="B1207" s="534"/>
      <c r="C1207" s="537" t="s">
        <v>786</v>
      </c>
      <c r="D1207" s="393" t="s">
        <v>282</v>
      </c>
      <c r="E1207" s="307" t="s">
        <v>162</v>
      </c>
      <c r="F1207" s="272"/>
      <c r="G1207" s="272"/>
      <c r="H1207" s="272"/>
      <c r="I1207" s="272"/>
      <c r="J1207" s="272"/>
      <c r="K1207" s="272"/>
      <c r="L1207" s="272"/>
      <c r="M1207" s="272"/>
      <c r="N1207" s="272"/>
      <c r="O1207" s="272"/>
      <c r="P1207" s="272"/>
      <c r="Q1207" s="272"/>
      <c r="R1207" s="270" t="str">
        <f t="shared" si="61"/>
        <v/>
      </c>
    </row>
    <row r="1208" spans="1:18" x14ac:dyDescent="0.2">
      <c r="A1208" s="532"/>
      <c r="B1208" s="534"/>
      <c r="C1208" s="536"/>
      <c r="D1208" s="393" t="s">
        <v>512</v>
      </c>
      <c r="E1208" s="307" t="s">
        <v>162</v>
      </c>
      <c r="F1208" s="272"/>
      <c r="G1208" s="272"/>
      <c r="H1208" s="272"/>
      <c r="I1208" s="272"/>
      <c r="J1208" s="272"/>
      <c r="K1208" s="272"/>
      <c r="L1208" s="272"/>
      <c r="M1208" s="272"/>
      <c r="N1208" s="272"/>
      <c r="O1208" s="272"/>
      <c r="P1208" s="272"/>
      <c r="Q1208" s="272"/>
      <c r="R1208" s="270" t="str">
        <f t="shared" si="61"/>
        <v/>
      </c>
    </row>
    <row r="1209" spans="1:18" x14ac:dyDescent="0.2">
      <c r="A1209" s="532"/>
      <c r="B1209" s="534"/>
      <c r="C1209" s="537" t="s">
        <v>787</v>
      </c>
      <c r="D1209" s="393" t="s">
        <v>282</v>
      </c>
      <c r="E1209" s="307" t="s">
        <v>162</v>
      </c>
      <c r="F1209" s="272"/>
      <c r="G1209" s="272"/>
      <c r="H1209" s="272"/>
      <c r="I1209" s="272"/>
      <c r="J1209" s="272"/>
      <c r="K1209" s="272"/>
      <c r="L1209" s="272"/>
      <c r="M1209" s="272"/>
      <c r="N1209" s="272"/>
      <c r="O1209" s="272"/>
      <c r="P1209" s="272"/>
      <c r="Q1209" s="272"/>
      <c r="R1209" s="270" t="str">
        <f t="shared" si="61"/>
        <v/>
      </c>
    </row>
    <row r="1210" spans="1:18" x14ac:dyDescent="0.2">
      <c r="A1210" s="532"/>
      <c r="B1210" s="534"/>
      <c r="C1210" s="536"/>
      <c r="D1210" s="393" t="s">
        <v>512</v>
      </c>
      <c r="E1210" s="307" t="s">
        <v>162</v>
      </c>
      <c r="F1210" s="272"/>
      <c r="G1210" s="272"/>
      <c r="H1210" s="272"/>
      <c r="I1210" s="272"/>
      <c r="J1210" s="272"/>
      <c r="K1210" s="272"/>
      <c r="L1210" s="272"/>
      <c r="M1210" s="272"/>
      <c r="N1210" s="272"/>
      <c r="O1210" s="272"/>
      <c r="P1210" s="272"/>
      <c r="Q1210" s="272"/>
      <c r="R1210" s="270" t="str">
        <f t="shared" si="61"/>
        <v/>
      </c>
    </row>
    <row r="1211" spans="1:18" x14ac:dyDescent="0.2">
      <c r="A1211" s="532"/>
      <c r="B1211" s="534"/>
      <c r="C1211" s="537" t="s">
        <v>788</v>
      </c>
      <c r="D1211" s="393" t="s">
        <v>282</v>
      </c>
      <c r="E1211" s="307" t="s">
        <v>162</v>
      </c>
      <c r="F1211" s="272"/>
      <c r="G1211" s="272"/>
      <c r="H1211" s="272"/>
      <c r="I1211" s="272"/>
      <c r="J1211" s="272"/>
      <c r="K1211" s="272"/>
      <c r="L1211" s="272"/>
      <c r="M1211" s="272"/>
      <c r="N1211" s="272"/>
      <c r="O1211" s="272"/>
      <c r="P1211" s="272"/>
      <c r="Q1211" s="272"/>
      <c r="R1211" s="270" t="str">
        <f t="shared" si="61"/>
        <v/>
      </c>
    </row>
    <row r="1212" spans="1:18" x14ac:dyDescent="0.2">
      <c r="A1212" s="532"/>
      <c r="B1212" s="534"/>
      <c r="C1212" s="536"/>
      <c r="D1212" s="393" t="s">
        <v>512</v>
      </c>
      <c r="E1212" s="307" t="s">
        <v>162</v>
      </c>
      <c r="F1212" s="272"/>
      <c r="G1212" s="272"/>
      <c r="H1212" s="272"/>
      <c r="I1212" s="272"/>
      <c r="J1212" s="272"/>
      <c r="K1212" s="272"/>
      <c r="L1212" s="272"/>
      <c r="M1212" s="272"/>
      <c r="N1212" s="272"/>
      <c r="O1212" s="272"/>
      <c r="P1212" s="272"/>
      <c r="Q1212" s="272"/>
      <c r="R1212" s="270" t="str">
        <f t="shared" si="61"/>
        <v/>
      </c>
    </row>
    <row r="1213" spans="1:18" x14ac:dyDescent="0.2">
      <c r="A1213" s="532"/>
      <c r="B1213" s="534"/>
      <c r="C1213" s="537" t="s">
        <v>789</v>
      </c>
      <c r="D1213" s="393" t="s">
        <v>282</v>
      </c>
      <c r="E1213" s="307" t="s">
        <v>162</v>
      </c>
      <c r="F1213" s="272"/>
      <c r="G1213" s="273"/>
      <c r="H1213" s="273"/>
      <c r="I1213" s="273"/>
      <c r="J1213" s="273"/>
      <c r="K1213" s="273"/>
      <c r="L1213" s="273"/>
      <c r="M1213" s="273"/>
      <c r="N1213" s="273"/>
      <c r="O1213" s="273"/>
      <c r="P1213" s="273"/>
      <c r="Q1213" s="273"/>
      <c r="R1213" s="268"/>
    </row>
    <row r="1214" spans="1:18" x14ac:dyDescent="0.2">
      <c r="A1214" s="532"/>
      <c r="B1214" s="534"/>
      <c r="C1214" s="536"/>
      <c r="D1214" s="393" t="s">
        <v>512</v>
      </c>
      <c r="E1214" s="307" t="s">
        <v>162</v>
      </c>
      <c r="F1214" s="272"/>
      <c r="G1214" s="304"/>
      <c r="H1214" s="304"/>
      <c r="I1214" s="304"/>
      <c r="J1214" s="304"/>
      <c r="K1214" s="304"/>
      <c r="L1214" s="304"/>
      <c r="M1214" s="304"/>
      <c r="N1214" s="304"/>
      <c r="O1214" s="304"/>
      <c r="P1214" s="304"/>
      <c r="Q1214" s="304"/>
      <c r="R1214" s="305"/>
    </row>
    <row r="1215" spans="1:18" x14ac:dyDescent="0.2">
      <c r="A1215" s="532"/>
      <c r="B1215" s="534"/>
      <c r="C1215" s="538" t="s">
        <v>934</v>
      </c>
      <c r="D1215" s="394" t="s">
        <v>282</v>
      </c>
      <c r="E1215" s="298" t="s">
        <v>162</v>
      </c>
      <c r="F1215" s="303"/>
      <c r="G1215" s="304"/>
      <c r="H1215" s="304"/>
      <c r="I1215" s="304"/>
      <c r="J1215" s="304"/>
      <c r="K1215" s="304"/>
      <c r="L1215" s="304"/>
      <c r="M1215" s="304"/>
      <c r="N1215" s="304"/>
      <c r="O1215" s="304"/>
      <c r="P1215" s="304"/>
      <c r="Q1215" s="304"/>
      <c r="R1215" s="305"/>
    </row>
    <row r="1216" spans="1:18" x14ac:dyDescent="0.2">
      <c r="A1216" s="552"/>
      <c r="B1216" s="553"/>
      <c r="C1216" s="539"/>
      <c r="D1216" s="191" t="s">
        <v>512</v>
      </c>
      <c r="E1216" s="308" t="s">
        <v>162</v>
      </c>
      <c r="F1216" s="274"/>
      <c r="G1216" s="274"/>
      <c r="H1216" s="274"/>
      <c r="I1216" s="274"/>
      <c r="J1216" s="274"/>
      <c r="K1216" s="274"/>
      <c r="L1216" s="274"/>
      <c r="M1216" s="274"/>
      <c r="N1216" s="274"/>
      <c r="O1216" s="274"/>
      <c r="P1216" s="274"/>
      <c r="Q1216" s="274"/>
      <c r="R1216" s="229"/>
    </row>
    <row r="1217" spans="1:18" x14ac:dyDescent="0.2">
      <c r="A1217" s="531"/>
      <c r="B1217" s="533" t="str">
        <f>IF(A1217&lt;&gt;"",IFERROR(VLOOKUP(A1217,L!$J$11:$K$260,2,FALSE),"Eingabeart wurde geändert"),"")</f>
        <v/>
      </c>
      <c r="C1217" s="535" t="s">
        <v>925</v>
      </c>
      <c r="D1217" s="189" t="s">
        <v>282</v>
      </c>
      <c r="E1217" s="306" t="s">
        <v>162</v>
      </c>
      <c r="F1217" s="271"/>
      <c r="G1217" s="271"/>
      <c r="H1217" s="271"/>
      <c r="I1217" s="271"/>
      <c r="J1217" s="271"/>
      <c r="K1217" s="271"/>
      <c r="L1217" s="271"/>
      <c r="M1217" s="271"/>
      <c r="N1217" s="271"/>
      <c r="O1217" s="271"/>
      <c r="P1217" s="271"/>
      <c r="Q1217" s="271"/>
      <c r="R1217" s="228" t="str">
        <f t="shared" ref="R1217:R1228" si="62">IF(SUM(F1217:Q1217)&gt;0,SUM(F1217:Q1217),"")</f>
        <v/>
      </c>
    </row>
    <row r="1218" spans="1:18" x14ac:dyDescent="0.2">
      <c r="A1218" s="532"/>
      <c r="B1218" s="534"/>
      <c r="C1218" s="536"/>
      <c r="D1218" s="393" t="s">
        <v>512</v>
      </c>
      <c r="E1218" s="307" t="s">
        <v>162</v>
      </c>
      <c r="F1218" s="272"/>
      <c r="G1218" s="272"/>
      <c r="H1218" s="272"/>
      <c r="I1218" s="272"/>
      <c r="J1218" s="272"/>
      <c r="K1218" s="272"/>
      <c r="L1218" s="272"/>
      <c r="M1218" s="272"/>
      <c r="N1218" s="272"/>
      <c r="O1218" s="272"/>
      <c r="P1218" s="272"/>
      <c r="Q1218" s="272"/>
      <c r="R1218" s="270" t="str">
        <f t="shared" si="62"/>
        <v/>
      </c>
    </row>
    <row r="1219" spans="1:18" x14ac:dyDescent="0.2">
      <c r="A1219" s="532"/>
      <c r="B1219" s="534"/>
      <c r="C1219" s="537" t="s">
        <v>786</v>
      </c>
      <c r="D1219" s="393" t="s">
        <v>282</v>
      </c>
      <c r="E1219" s="307" t="s">
        <v>162</v>
      </c>
      <c r="F1219" s="272"/>
      <c r="G1219" s="272"/>
      <c r="H1219" s="272"/>
      <c r="I1219" s="272"/>
      <c r="J1219" s="272"/>
      <c r="K1219" s="272"/>
      <c r="L1219" s="272"/>
      <c r="M1219" s="272"/>
      <c r="N1219" s="272"/>
      <c r="O1219" s="272"/>
      <c r="P1219" s="272"/>
      <c r="Q1219" s="272"/>
      <c r="R1219" s="270" t="str">
        <f t="shared" si="62"/>
        <v/>
      </c>
    </row>
    <row r="1220" spans="1:18" x14ac:dyDescent="0.2">
      <c r="A1220" s="532"/>
      <c r="B1220" s="534"/>
      <c r="C1220" s="536"/>
      <c r="D1220" s="393" t="s">
        <v>512</v>
      </c>
      <c r="E1220" s="307" t="s">
        <v>162</v>
      </c>
      <c r="F1220" s="272"/>
      <c r="G1220" s="272"/>
      <c r="H1220" s="272"/>
      <c r="I1220" s="272"/>
      <c r="J1220" s="272"/>
      <c r="K1220" s="272"/>
      <c r="L1220" s="272"/>
      <c r="M1220" s="272"/>
      <c r="N1220" s="272"/>
      <c r="O1220" s="272"/>
      <c r="P1220" s="272"/>
      <c r="Q1220" s="272"/>
      <c r="R1220" s="270" t="str">
        <f t="shared" si="62"/>
        <v/>
      </c>
    </row>
    <row r="1221" spans="1:18" x14ac:dyDescent="0.2">
      <c r="A1221" s="532"/>
      <c r="B1221" s="534"/>
      <c r="C1221" s="537" t="s">
        <v>787</v>
      </c>
      <c r="D1221" s="393" t="s">
        <v>282</v>
      </c>
      <c r="E1221" s="307" t="s">
        <v>162</v>
      </c>
      <c r="F1221" s="272"/>
      <c r="G1221" s="272"/>
      <c r="H1221" s="272"/>
      <c r="I1221" s="272"/>
      <c r="J1221" s="272"/>
      <c r="K1221" s="272"/>
      <c r="L1221" s="272"/>
      <c r="M1221" s="272"/>
      <c r="N1221" s="272"/>
      <c r="O1221" s="272"/>
      <c r="P1221" s="272"/>
      <c r="Q1221" s="272"/>
      <c r="R1221" s="270" t="str">
        <f t="shared" si="62"/>
        <v/>
      </c>
    </row>
    <row r="1222" spans="1:18" x14ac:dyDescent="0.2">
      <c r="A1222" s="532"/>
      <c r="B1222" s="534"/>
      <c r="C1222" s="536"/>
      <c r="D1222" s="393" t="s">
        <v>512</v>
      </c>
      <c r="E1222" s="307" t="s">
        <v>162</v>
      </c>
      <c r="F1222" s="272"/>
      <c r="G1222" s="272"/>
      <c r="H1222" s="272"/>
      <c r="I1222" s="272"/>
      <c r="J1222" s="272"/>
      <c r="K1222" s="272"/>
      <c r="L1222" s="272"/>
      <c r="M1222" s="272"/>
      <c r="N1222" s="272"/>
      <c r="O1222" s="272"/>
      <c r="P1222" s="272"/>
      <c r="Q1222" s="272"/>
      <c r="R1222" s="270" t="str">
        <f t="shared" si="62"/>
        <v/>
      </c>
    </row>
    <row r="1223" spans="1:18" x14ac:dyDescent="0.2">
      <c r="A1223" s="532"/>
      <c r="B1223" s="534"/>
      <c r="C1223" s="537" t="s">
        <v>788</v>
      </c>
      <c r="D1223" s="393" t="s">
        <v>282</v>
      </c>
      <c r="E1223" s="307" t="s">
        <v>162</v>
      </c>
      <c r="F1223" s="272"/>
      <c r="G1223" s="272"/>
      <c r="H1223" s="272"/>
      <c r="I1223" s="272"/>
      <c r="J1223" s="272"/>
      <c r="K1223" s="272"/>
      <c r="L1223" s="272"/>
      <c r="M1223" s="272"/>
      <c r="N1223" s="272"/>
      <c r="O1223" s="272"/>
      <c r="P1223" s="272"/>
      <c r="Q1223" s="272"/>
      <c r="R1223" s="270" t="str">
        <f t="shared" si="62"/>
        <v/>
      </c>
    </row>
    <row r="1224" spans="1:18" x14ac:dyDescent="0.2">
      <c r="A1224" s="532"/>
      <c r="B1224" s="534"/>
      <c r="C1224" s="536"/>
      <c r="D1224" s="393" t="s">
        <v>512</v>
      </c>
      <c r="E1224" s="307" t="s">
        <v>162</v>
      </c>
      <c r="F1224" s="272"/>
      <c r="G1224" s="272"/>
      <c r="H1224" s="272"/>
      <c r="I1224" s="272"/>
      <c r="J1224" s="272"/>
      <c r="K1224" s="272"/>
      <c r="L1224" s="272"/>
      <c r="M1224" s="272"/>
      <c r="N1224" s="272"/>
      <c r="O1224" s="272"/>
      <c r="P1224" s="272"/>
      <c r="Q1224" s="272"/>
      <c r="R1224" s="270" t="str">
        <f t="shared" si="62"/>
        <v/>
      </c>
    </row>
    <row r="1225" spans="1:18" x14ac:dyDescent="0.2">
      <c r="A1225" s="532"/>
      <c r="B1225" s="534"/>
      <c r="C1225" s="537" t="s">
        <v>789</v>
      </c>
      <c r="D1225" s="393" t="s">
        <v>282</v>
      </c>
      <c r="E1225" s="307" t="s">
        <v>162</v>
      </c>
      <c r="F1225" s="272"/>
      <c r="G1225" s="273"/>
      <c r="H1225" s="273"/>
      <c r="I1225" s="273"/>
      <c r="J1225" s="273"/>
      <c r="K1225" s="273"/>
      <c r="L1225" s="273"/>
      <c r="M1225" s="273"/>
      <c r="N1225" s="273"/>
      <c r="O1225" s="273"/>
      <c r="P1225" s="273"/>
      <c r="Q1225" s="273"/>
      <c r="R1225" s="268"/>
    </row>
    <row r="1226" spans="1:18" x14ac:dyDescent="0.2">
      <c r="A1226" s="532"/>
      <c r="B1226" s="534"/>
      <c r="C1226" s="536"/>
      <c r="D1226" s="393" t="s">
        <v>512</v>
      </c>
      <c r="E1226" s="307" t="s">
        <v>162</v>
      </c>
      <c r="F1226" s="272"/>
      <c r="G1226" s="304"/>
      <c r="H1226" s="304"/>
      <c r="I1226" s="304"/>
      <c r="J1226" s="304"/>
      <c r="K1226" s="304"/>
      <c r="L1226" s="304"/>
      <c r="M1226" s="304"/>
      <c r="N1226" s="304"/>
      <c r="O1226" s="304"/>
      <c r="P1226" s="304"/>
      <c r="Q1226" s="304"/>
      <c r="R1226" s="305"/>
    </row>
    <row r="1227" spans="1:18" x14ac:dyDescent="0.2">
      <c r="A1227" s="532"/>
      <c r="B1227" s="534"/>
      <c r="C1227" s="538" t="s">
        <v>934</v>
      </c>
      <c r="D1227" s="394" t="s">
        <v>282</v>
      </c>
      <c r="E1227" s="298" t="s">
        <v>162</v>
      </c>
      <c r="F1227" s="303"/>
      <c r="G1227" s="304"/>
      <c r="H1227" s="304"/>
      <c r="I1227" s="304"/>
      <c r="J1227" s="304"/>
      <c r="K1227" s="304"/>
      <c r="L1227" s="304"/>
      <c r="M1227" s="304"/>
      <c r="N1227" s="304"/>
      <c r="O1227" s="304"/>
      <c r="P1227" s="304"/>
      <c r="Q1227" s="304"/>
      <c r="R1227" s="305"/>
    </row>
    <row r="1228" spans="1:18" x14ac:dyDescent="0.2">
      <c r="A1228" s="552"/>
      <c r="B1228" s="553"/>
      <c r="C1228" s="539"/>
      <c r="D1228" s="191" t="s">
        <v>512</v>
      </c>
      <c r="E1228" s="308" t="s">
        <v>162</v>
      </c>
      <c r="F1228" s="274"/>
      <c r="G1228" s="274"/>
      <c r="H1228" s="274"/>
      <c r="I1228" s="274"/>
      <c r="J1228" s="274"/>
      <c r="K1228" s="274"/>
      <c r="L1228" s="274"/>
      <c r="M1228" s="274"/>
      <c r="N1228" s="274"/>
      <c r="O1228" s="274"/>
      <c r="P1228" s="274"/>
      <c r="Q1228" s="274"/>
      <c r="R1228" s="229"/>
    </row>
    <row r="1229" spans="1:18" x14ac:dyDescent="0.2">
      <c r="A1229" s="531"/>
      <c r="B1229" s="533" t="str">
        <f>IF(A1229&lt;&gt;"",IFERROR(VLOOKUP(A1229,L!$J$11:$K$260,2,FALSE),"Eingabeart wurde geändert"),"")</f>
        <v/>
      </c>
      <c r="C1229" s="535" t="s">
        <v>925</v>
      </c>
      <c r="D1229" s="189" t="s">
        <v>282</v>
      </c>
      <c r="E1229" s="306" t="s">
        <v>162</v>
      </c>
      <c r="F1229" s="271"/>
      <c r="G1229" s="271"/>
      <c r="H1229" s="271"/>
      <c r="I1229" s="271"/>
      <c r="J1229" s="271"/>
      <c r="K1229" s="271"/>
      <c r="L1229" s="271"/>
      <c r="M1229" s="271"/>
      <c r="N1229" s="271"/>
      <c r="O1229" s="271"/>
      <c r="P1229" s="271"/>
      <c r="Q1229" s="271"/>
      <c r="R1229" s="228" t="str">
        <f t="shared" ref="R1229:R1240" si="63">IF(SUM(F1229:Q1229)&gt;0,SUM(F1229:Q1229),"")</f>
        <v/>
      </c>
    </row>
    <row r="1230" spans="1:18" x14ac:dyDescent="0.2">
      <c r="A1230" s="532"/>
      <c r="B1230" s="534"/>
      <c r="C1230" s="536"/>
      <c r="D1230" s="393" t="s">
        <v>512</v>
      </c>
      <c r="E1230" s="307" t="s">
        <v>162</v>
      </c>
      <c r="F1230" s="272"/>
      <c r="G1230" s="272"/>
      <c r="H1230" s="272"/>
      <c r="I1230" s="272"/>
      <c r="J1230" s="272"/>
      <c r="K1230" s="272"/>
      <c r="L1230" s="272"/>
      <c r="M1230" s="272"/>
      <c r="N1230" s="272"/>
      <c r="O1230" s="272"/>
      <c r="P1230" s="272"/>
      <c r="Q1230" s="272"/>
      <c r="R1230" s="270" t="str">
        <f t="shared" si="63"/>
        <v/>
      </c>
    </row>
    <row r="1231" spans="1:18" x14ac:dyDescent="0.2">
      <c r="A1231" s="532"/>
      <c r="B1231" s="534"/>
      <c r="C1231" s="537" t="s">
        <v>786</v>
      </c>
      <c r="D1231" s="393" t="s">
        <v>282</v>
      </c>
      <c r="E1231" s="307" t="s">
        <v>162</v>
      </c>
      <c r="F1231" s="272"/>
      <c r="G1231" s="272"/>
      <c r="H1231" s="272"/>
      <c r="I1231" s="272"/>
      <c r="J1231" s="272"/>
      <c r="K1231" s="272"/>
      <c r="L1231" s="272"/>
      <c r="M1231" s="272"/>
      <c r="N1231" s="272"/>
      <c r="O1231" s="272"/>
      <c r="P1231" s="272"/>
      <c r="Q1231" s="272"/>
      <c r="R1231" s="270" t="str">
        <f t="shared" si="63"/>
        <v/>
      </c>
    </row>
    <row r="1232" spans="1:18" x14ac:dyDescent="0.2">
      <c r="A1232" s="532"/>
      <c r="B1232" s="534"/>
      <c r="C1232" s="536"/>
      <c r="D1232" s="393" t="s">
        <v>512</v>
      </c>
      <c r="E1232" s="307" t="s">
        <v>162</v>
      </c>
      <c r="F1232" s="272"/>
      <c r="G1232" s="272"/>
      <c r="H1232" s="272"/>
      <c r="I1232" s="272"/>
      <c r="J1232" s="272"/>
      <c r="K1232" s="272"/>
      <c r="L1232" s="272"/>
      <c r="M1232" s="272"/>
      <c r="N1232" s="272"/>
      <c r="O1232" s="272"/>
      <c r="P1232" s="272"/>
      <c r="Q1232" s="272"/>
      <c r="R1232" s="270" t="str">
        <f t="shared" si="63"/>
        <v/>
      </c>
    </row>
    <row r="1233" spans="1:18" x14ac:dyDescent="0.2">
      <c r="A1233" s="532"/>
      <c r="B1233" s="534"/>
      <c r="C1233" s="537" t="s">
        <v>787</v>
      </c>
      <c r="D1233" s="393" t="s">
        <v>282</v>
      </c>
      <c r="E1233" s="307" t="s">
        <v>162</v>
      </c>
      <c r="F1233" s="272"/>
      <c r="G1233" s="272"/>
      <c r="H1233" s="272"/>
      <c r="I1233" s="272"/>
      <c r="J1233" s="272"/>
      <c r="K1233" s="272"/>
      <c r="L1233" s="272"/>
      <c r="M1233" s="272"/>
      <c r="N1233" s="272"/>
      <c r="O1233" s="272"/>
      <c r="P1233" s="272"/>
      <c r="Q1233" s="272"/>
      <c r="R1233" s="270" t="str">
        <f t="shared" si="63"/>
        <v/>
      </c>
    </row>
    <row r="1234" spans="1:18" x14ac:dyDescent="0.2">
      <c r="A1234" s="532"/>
      <c r="B1234" s="534"/>
      <c r="C1234" s="536"/>
      <c r="D1234" s="393" t="s">
        <v>512</v>
      </c>
      <c r="E1234" s="307" t="s">
        <v>162</v>
      </c>
      <c r="F1234" s="272"/>
      <c r="G1234" s="272"/>
      <c r="H1234" s="272"/>
      <c r="I1234" s="272"/>
      <c r="J1234" s="272"/>
      <c r="K1234" s="272"/>
      <c r="L1234" s="272"/>
      <c r="M1234" s="272"/>
      <c r="N1234" s="272"/>
      <c r="O1234" s="272"/>
      <c r="P1234" s="272"/>
      <c r="Q1234" s="272"/>
      <c r="R1234" s="270" t="str">
        <f t="shared" si="63"/>
        <v/>
      </c>
    </row>
    <row r="1235" spans="1:18" x14ac:dyDescent="0.2">
      <c r="A1235" s="532"/>
      <c r="B1235" s="534"/>
      <c r="C1235" s="537" t="s">
        <v>788</v>
      </c>
      <c r="D1235" s="393" t="s">
        <v>282</v>
      </c>
      <c r="E1235" s="307" t="s">
        <v>162</v>
      </c>
      <c r="F1235" s="272"/>
      <c r="G1235" s="272"/>
      <c r="H1235" s="272"/>
      <c r="I1235" s="272"/>
      <c r="J1235" s="272"/>
      <c r="K1235" s="272"/>
      <c r="L1235" s="272"/>
      <c r="M1235" s="272"/>
      <c r="N1235" s="272"/>
      <c r="O1235" s="272"/>
      <c r="P1235" s="272"/>
      <c r="Q1235" s="272"/>
      <c r="R1235" s="270" t="str">
        <f t="shared" si="63"/>
        <v/>
      </c>
    </row>
    <row r="1236" spans="1:18" x14ac:dyDescent="0.2">
      <c r="A1236" s="532"/>
      <c r="B1236" s="534"/>
      <c r="C1236" s="536"/>
      <c r="D1236" s="393" t="s">
        <v>512</v>
      </c>
      <c r="E1236" s="307" t="s">
        <v>162</v>
      </c>
      <c r="F1236" s="272"/>
      <c r="G1236" s="272"/>
      <c r="H1236" s="272"/>
      <c r="I1236" s="272"/>
      <c r="J1236" s="272"/>
      <c r="K1236" s="272"/>
      <c r="L1236" s="272"/>
      <c r="M1236" s="272"/>
      <c r="N1236" s="272"/>
      <c r="O1236" s="272"/>
      <c r="P1236" s="272"/>
      <c r="Q1236" s="272"/>
      <c r="R1236" s="270" t="str">
        <f t="shared" si="63"/>
        <v/>
      </c>
    </row>
    <row r="1237" spans="1:18" x14ac:dyDescent="0.2">
      <c r="A1237" s="532"/>
      <c r="B1237" s="534"/>
      <c r="C1237" s="537" t="s">
        <v>789</v>
      </c>
      <c r="D1237" s="393" t="s">
        <v>282</v>
      </c>
      <c r="E1237" s="307" t="s">
        <v>162</v>
      </c>
      <c r="F1237" s="272"/>
      <c r="G1237" s="273"/>
      <c r="H1237" s="273"/>
      <c r="I1237" s="273"/>
      <c r="J1237" s="273"/>
      <c r="K1237" s="273"/>
      <c r="L1237" s="273"/>
      <c r="M1237" s="273"/>
      <c r="N1237" s="273"/>
      <c r="O1237" s="273"/>
      <c r="P1237" s="273"/>
      <c r="Q1237" s="273"/>
      <c r="R1237" s="268"/>
    </row>
    <row r="1238" spans="1:18" x14ac:dyDescent="0.2">
      <c r="A1238" s="532"/>
      <c r="B1238" s="534"/>
      <c r="C1238" s="536"/>
      <c r="D1238" s="393" t="s">
        <v>512</v>
      </c>
      <c r="E1238" s="307" t="s">
        <v>162</v>
      </c>
      <c r="F1238" s="272"/>
      <c r="G1238" s="304"/>
      <c r="H1238" s="304"/>
      <c r="I1238" s="304"/>
      <c r="J1238" s="304"/>
      <c r="K1238" s="304"/>
      <c r="L1238" s="304"/>
      <c r="M1238" s="304"/>
      <c r="N1238" s="304"/>
      <c r="O1238" s="304"/>
      <c r="P1238" s="304"/>
      <c r="Q1238" s="304"/>
      <c r="R1238" s="305"/>
    </row>
    <row r="1239" spans="1:18" x14ac:dyDescent="0.2">
      <c r="A1239" s="532"/>
      <c r="B1239" s="534"/>
      <c r="C1239" s="538" t="s">
        <v>934</v>
      </c>
      <c r="D1239" s="394" t="s">
        <v>282</v>
      </c>
      <c r="E1239" s="298" t="s">
        <v>162</v>
      </c>
      <c r="F1239" s="303"/>
      <c r="G1239" s="304"/>
      <c r="H1239" s="304"/>
      <c r="I1239" s="304"/>
      <c r="J1239" s="304"/>
      <c r="K1239" s="304"/>
      <c r="L1239" s="304"/>
      <c r="M1239" s="304"/>
      <c r="N1239" s="304"/>
      <c r="O1239" s="304"/>
      <c r="P1239" s="304"/>
      <c r="Q1239" s="304"/>
      <c r="R1239" s="305"/>
    </row>
    <row r="1240" spans="1:18" x14ac:dyDescent="0.2">
      <c r="A1240" s="552"/>
      <c r="B1240" s="553"/>
      <c r="C1240" s="539"/>
      <c r="D1240" s="191" t="s">
        <v>512</v>
      </c>
      <c r="E1240" s="308" t="s">
        <v>162</v>
      </c>
      <c r="F1240" s="274"/>
      <c r="G1240" s="274"/>
      <c r="H1240" s="274"/>
      <c r="I1240" s="274"/>
      <c r="J1240" s="274"/>
      <c r="K1240" s="274"/>
      <c r="L1240" s="274"/>
      <c r="M1240" s="274"/>
      <c r="N1240" s="274"/>
      <c r="O1240" s="274"/>
      <c r="P1240" s="274"/>
      <c r="Q1240" s="274"/>
      <c r="R1240" s="229"/>
    </row>
    <row r="1241" spans="1:18" x14ac:dyDescent="0.2">
      <c r="A1241" s="531"/>
      <c r="B1241" s="533" t="str">
        <f>IF(A1241&lt;&gt;"",IFERROR(VLOOKUP(A1241,L!$J$11:$K$260,2,FALSE),"Eingabeart wurde geändert"),"")</f>
        <v/>
      </c>
      <c r="C1241" s="535" t="s">
        <v>925</v>
      </c>
      <c r="D1241" s="189" t="s">
        <v>282</v>
      </c>
      <c r="E1241" s="306" t="s">
        <v>162</v>
      </c>
      <c r="F1241" s="271"/>
      <c r="G1241" s="271"/>
      <c r="H1241" s="271"/>
      <c r="I1241" s="271"/>
      <c r="J1241" s="271"/>
      <c r="K1241" s="271"/>
      <c r="L1241" s="271"/>
      <c r="M1241" s="271"/>
      <c r="N1241" s="271"/>
      <c r="O1241" s="271"/>
      <c r="P1241" s="271"/>
      <c r="Q1241" s="271"/>
      <c r="R1241" s="228" t="str">
        <f t="shared" ref="R1241:R1252" si="64">IF(SUM(F1241:Q1241)&gt;0,SUM(F1241:Q1241),"")</f>
        <v/>
      </c>
    </row>
    <row r="1242" spans="1:18" x14ac:dyDescent="0.2">
      <c r="A1242" s="532"/>
      <c r="B1242" s="534"/>
      <c r="C1242" s="536"/>
      <c r="D1242" s="393" t="s">
        <v>512</v>
      </c>
      <c r="E1242" s="307" t="s">
        <v>162</v>
      </c>
      <c r="F1242" s="272"/>
      <c r="G1242" s="272"/>
      <c r="H1242" s="272"/>
      <c r="I1242" s="272"/>
      <c r="J1242" s="272"/>
      <c r="K1242" s="272"/>
      <c r="L1242" s="272"/>
      <c r="M1242" s="272"/>
      <c r="N1242" s="272"/>
      <c r="O1242" s="272"/>
      <c r="P1242" s="272"/>
      <c r="Q1242" s="272"/>
      <c r="R1242" s="270" t="str">
        <f t="shared" si="64"/>
        <v/>
      </c>
    </row>
    <row r="1243" spans="1:18" x14ac:dyDescent="0.2">
      <c r="A1243" s="532"/>
      <c r="B1243" s="534"/>
      <c r="C1243" s="537" t="s">
        <v>786</v>
      </c>
      <c r="D1243" s="393" t="s">
        <v>282</v>
      </c>
      <c r="E1243" s="307" t="s">
        <v>162</v>
      </c>
      <c r="F1243" s="272"/>
      <c r="G1243" s="272"/>
      <c r="H1243" s="272"/>
      <c r="I1243" s="272"/>
      <c r="J1243" s="272"/>
      <c r="K1243" s="272"/>
      <c r="L1243" s="272"/>
      <c r="M1243" s="272"/>
      <c r="N1243" s="272"/>
      <c r="O1243" s="272"/>
      <c r="P1243" s="272"/>
      <c r="Q1243" s="272"/>
      <c r="R1243" s="270" t="str">
        <f t="shared" si="64"/>
        <v/>
      </c>
    </row>
    <row r="1244" spans="1:18" x14ac:dyDescent="0.2">
      <c r="A1244" s="532"/>
      <c r="B1244" s="534"/>
      <c r="C1244" s="536"/>
      <c r="D1244" s="393" t="s">
        <v>512</v>
      </c>
      <c r="E1244" s="307" t="s">
        <v>162</v>
      </c>
      <c r="F1244" s="272"/>
      <c r="G1244" s="272"/>
      <c r="H1244" s="272"/>
      <c r="I1244" s="272"/>
      <c r="J1244" s="272"/>
      <c r="K1244" s="272"/>
      <c r="L1244" s="272"/>
      <c r="M1244" s="272"/>
      <c r="N1244" s="272"/>
      <c r="O1244" s="272"/>
      <c r="P1244" s="272"/>
      <c r="Q1244" s="272"/>
      <c r="R1244" s="270" t="str">
        <f t="shared" si="64"/>
        <v/>
      </c>
    </row>
    <row r="1245" spans="1:18" x14ac:dyDescent="0.2">
      <c r="A1245" s="532"/>
      <c r="B1245" s="534"/>
      <c r="C1245" s="537" t="s">
        <v>787</v>
      </c>
      <c r="D1245" s="393" t="s">
        <v>282</v>
      </c>
      <c r="E1245" s="307" t="s">
        <v>162</v>
      </c>
      <c r="F1245" s="272"/>
      <c r="G1245" s="272"/>
      <c r="H1245" s="272"/>
      <c r="I1245" s="272"/>
      <c r="J1245" s="272"/>
      <c r="K1245" s="272"/>
      <c r="L1245" s="272"/>
      <c r="M1245" s="272"/>
      <c r="N1245" s="272"/>
      <c r="O1245" s="272"/>
      <c r="P1245" s="272"/>
      <c r="Q1245" s="272"/>
      <c r="R1245" s="270" t="str">
        <f t="shared" si="64"/>
        <v/>
      </c>
    </row>
    <row r="1246" spans="1:18" x14ac:dyDescent="0.2">
      <c r="A1246" s="532"/>
      <c r="B1246" s="534"/>
      <c r="C1246" s="536"/>
      <c r="D1246" s="393" t="s">
        <v>512</v>
      </c>
      <c r="E1246" s="307" t="s">
        <v>162</v>
      </c>
      <c r="F1246" s="272"/>
      <c r="G1246" s="272"/>
      <c r="H1246" s="272"/>
      <c r="I1246" s="272"/>
      <c r="J1246" s="272"/>
      <c r="K1246" s="272"/>
      <c r="L1246" s="272"/>
      <c r="M1246" s="272"/>
      <c r="N1246" s="272"/>
      <c r="O1246" s="272"/>
      <c r="P1246" s="272"/>
      <c r="Q1246" s="272"/>
      <c r="R1246" s="270" t="str">
        <f t="shared" si="64"/>
        <v/>
      </c>
    </row>
    <row r="1247" spans="1:18" x14ac:dyDescent="0.2">
      <c r="A1247" s="532"/>
      <c r="B1247" s="534"/>
      <c r="C1247" s="537" t="s">
        <v>788</v>
      </c>
      <c r="D1247" s="393" t="s">
        <v>282</v>
      </c>
      <c r="E1247" s="307" t="s">
        <v>162</v>
      </c>
      <c r="F1247" s="272"/>
      <c r="G1247" s="272"/>
      <c r="H1247" s="272"/>
      <c r="I1247" s="272"/>
      <c r="J1247" s="272"/>
      <c r="K1247" s="272"/>
      <c r="L1247" s="272"/>
      <c r="M1247" s="272"/>
      <c r="N1247" s="272"/>
      <c r="O1247" s="272"/>
      <c r="P1247" s="272"/>
      <c r="Q1247" s="272"/>
      <c r="R1247" s="270" t="str">
        <f t="shared" si="64"/>
        <v/>
      </c>
    </row>
    <row r="1248" spans="1:18" x14ac:dyDescent="0.2">
      <c r="A1248" s="532"/>
      <c r="B1248" s="534"/>
      <c r="C1248" s="536"/>
      <c r="D1248" s="393" t="s">
        <v>512</v>
      </c>
      <c r="E1248" s="307" t="s">
        <v>162</v>
      </c>
      <c r="F1248" s="272"/>
      <c r="G1248" s="272"/>
      <c r="H1248" s="272"/>
      <c r="I1248" s="272"/>
      <c r="J1248" s="272"/>
      <c r="K1248" s="272"/>
      <c r="L1248" s="272"/>
      <c r="M1248" s="272"/>
      <c r="N1248" s="272"/>
      <c r="O1248" s="272"/>
      <c r="P1248" s="272"/>
      <c r="Q1248" s="272"/>
      <c r="R1248" s="270" t="str">
        <f t="shared" si="64"/>
        <v/>
      </c>
    </row>
    <row r="1249" spans="1:18" x14ac:dyDescent="0.2">
      <c r="A1249" s="532"/>
      <c r="B1249" s="534"/>
      <c r="C1249" s="537" t="s">
        <v>789</v>
      </c>
      <c r="D1249" s="393" t="s">
        <v>282</v>
      </c>
      <c r="E1249" s="307" t="s">
        <v>162</v>
      </c>
      <c r="F1249" s="272"/>
      <c r="G1249" s="273"/>
      <c r="H1249" s="273"/>
      <c r="I1249" s="273"/>
      <c r="J1249" s="273"/>
      <c r="K1249" s="273"/>
      <c r="L1249" s="273"/>
      <c r="M1249" s="273"/>
      <c r="N1249" s="273"/>
      <c r="O1249" s="273"/>
      <c r="P1249" s="273"/>
      <c r="Q1249" s="273"/>
      <c r="R1249" s="268"/>
    </row>
    <row r="1250" spans="1:18" x14ac:dyDescent="0.2">
      <c r="A1250" s="532"/>
      <c r="B1250" s="534"/>
      <c r="C1250" s="536"/>
      <c r="D1250" s="393" t="s">
        <v>512</v>
      </c>
      <c r="E1250" s="307" t="s">
        <v>162</v>
      </c>
      <c r="F1250" s="272"/>
      <c r="G1250" s="304"/>
      <c r="H1250" s="304"/>
      <c r="I1250" s="304"/>
      <c r="J1250" s="304"/>
      <c r="K1250" s="304"/>
      <c r="L1250" s="304"/>
      <c r="M1250" s="304"/>
      <c r="N1250" s="304"/>
      <c r="O1250" s="304"/>
      <c r="P1250" s="304"/>
      <c r="Q1250" s="304"/>
      <c r="R1250" s="305"/>
    </row>
    <row r="1251" spans="1:18" x14ac:dyDescent="0.2">
      <c r="A1251" s="532"/>
      <c r="B1251" s="534"/>
      <c r="C1251" s="538" t="s">
        <v>934</v>
      </c>
      <c r="D1251" s="394" t="s">
        <v>282</v>
      </c>
      <c r="E1251" s="298" t="s">
        <v>162</v>
      </c>
      <c r="F1251" s="303"/>
      <c r="G1251" s="304"/>
      <c r="H1251" s="304"/>
      <c r="I1251" s="304"/>
      <c r="J1251" s="304"/>
      <c r="K1251" s="304"/>
      <c r="L1251" s="304"/>
      <c r="M1251" s="304"/>
      <c r="N1251" s="304"/>
      <c r="O1251" s="304"/>
      <c r="P1251" s="304"/>
      <c r="Q1251" s="304"/>
      <c r="R1251" s="305"/>
    </row>
    <row r="1252" spans="1:18" x14ac:dyDescent="0.2">
      <c r="A1252" s="552"/>
      <c r="B1252" s="553"/>
      <c r="C1252" s="539"/>
      <c r="D1252" s="191" t="s">
        <v>512</v>
      </c>
      <c r="E1252" s="308" t="s">
        <v>162</v>
      </c>
      <c r="F1252" s="274"/>
      <c r="G1252" s="274"/>
      <c r="H1252" s="274"/>
      <c r="I1252" s="274"/>
      <c r="J1252" s="274"/>
      <c r="K1252" s="274"/>
      <c r="L1252" s="274"/>
      <c r="M1252" s="274"/>
      <c r="N1252" s="274"/>
      <c r="O1252" s="274"/>
      <c r="P1252" s="274"/>
      <c r="Q1252" s="274"/>
      <c r="R1252" s="229"/>
    </row>
    <row r="1253" spans="1:18" x14ac:dyDescent="0.2">
      <c r="A1253" s="531"/>
      <c r="B1253" s="533" t="str">
        <f>IF(A1253&lt;&gt;"",IFERROR(VLOOKUP(A1253,L!$J$11:$K$260,2,FALSE),"Eingabeart wurde geändert"),"")</f>
        <v/>
      </c>
      <c r="C1253" s="535" t="s">
        <v>925</v>
      </c>
      <c r="D1253" s="189" t="s">
        <v>282</v>
      </c>
      <c r="E1253" s="306" t="s">
        <v>162</v>
      </c>
      <c r="F1253" s="271"/>
      <c r="G1253" s="271"/>
      <c r="H1253" s="271"/>
      <c r="I1253" s="271"/>
      <c r="J1253" s="271"/>
      <c r="K1253" s="271"/>
      <c r="L1253" s="271"/>
      <c r="M1253" s="271"/>
      <c r="N1253" s="271"/>
      <c r="O1253" s="271"/>
      <c r="P1253" s="271"/>
      <c r="Q1253" s="271"/>
      <c r="R1253" s="228" t="str">
        <f t="shared" ref="R1253:R1264" si="65">IF(SUM(F1253:Q1253)&gt;0,SUM(F1253:Q1253),"")</f>
        <v/>
      </c>
    </row>
    <row r="1254" spans="1:18" x14ac:dyDescent="0.2">
      <c r="A1254" s="532"/>
      <c r="B1254" s="534"/>
      <c r="C1254" s="536"/>
      <c r="D1254" s="393" t="s">
        <v>512</v>
      </c>
      <c r="E1254" s="307" t="s">
        <v>162</v>
      </c>
      <c r="F1254" s="272"/>
      <c r="G1254" s="272"/>
      <c r="H1254" s="272"/>
      <c r="I1254" s="272"/>
      <c r="J1254" s="272"/>
      <c r="K1254" s="272"/>
      <c r="L1254" s="272"/>
      <c r="M1254" s="272"/>
      <c r="N1254" s="272"/>
      <c r="O1254" s="272"/>
      <c r="P1254" s="272"/>
      <c r="Q1254" s="272"/>
      <c r="R1254" s="270" t="str">
        <f t="shared" si="65"/>
        <v/>
      </c>
    </row>
    <row r="1255" spans="1:18" x14ac:dyDescent="0.2">
      <c r="A1255" s="532"/>
      <c r="B1255" s="534"/>
      <c r="C1255" s="537" t="s">
        <v>786</v>
      </c>
      <c r="D1255" s="393" t="s">
        <v>282</v>
      </c>
      <c r="E1255" s="307" t="s">
        <v>162</v>
      </c>
      <c r="F1255" s="272"/>
      <c r="G1255" s="272"/>
      <c r="H1255" s="272"/>
      <c r="I1255" s="272"/>
      <c r="J1255" s="272"/>
      <c r="K1255" s="272"/>
      <c r="L1255" s="272"/>
      <c r="M1255" s="272"/>
      <c r="N1255" s="272"/>
      <c r="O1255" s="272"/>
      <c r="P1255" s="272"/>
      <c r="Q1255" s="272"/>
      <c r="R1255" s="270" t="str">
        <f t="shared" si="65"/>
        <v/>
      </c>
    </row>
    <row r="1256" spans="1:18" x14ac:dyDescent="0.2">
      <c r="A1256" s="532"/>
      <c r="B1256" s="534"/>
      <c r="C1256" s="536"/>
      <c r="D1256" s="393" t="s">
        <v>512</v>
      </c>
      <c r="E1256" s="307" t="s">
        <v>162</v>
      </c>
      <c r="F1256" s="272"/>
      <c r="G1256" s="272"/>
      <c r="H1256" s="272"/>
      <c r="I1256" s="272"/>
      <c r="J1256" s="272"/>
      <c r="K1256" s="272"/>
      <c r="L1256" s="272"/>
      <c r="M1256" s="272"/>
      <c r="N1256" s="272"/>
      <c r="O1256" s="272"/>
      <c r="P1256" s="272"/>
      <c r="Q1256" s="272"/>
      <c r="R1256" s="270" t="str">
        <f t="shared" si="65"/>
        <v/>
      </c>
    </row>
    <row r="1257" spans="1:18" x14ac:dyDescent="0.2">
      <c r="A1257" s="532"/>
      <c r="B1257" s="534"/>
      <c r="C1257" s="537" t="s">
        <v>787</v>
      </c>
      <c r="D1257" s="393" t="s">
        <v>282</v>
      </c>
      <c r="E1257" s="307" t="s">
        <v>162</v>
      </c>
      <c r="F1257" s="272"/>
      <c r="G1257" s="272"/>
      <c r="H1257" s="272"/>
      <c r="I1257" s="272"/>
      <c r="J1257" s="272"/>
      <c r="K1257" s="272"/>
      <c r="L1257" s="272"/>
      <c r="M1257" s="272"/>
      <c r="N1257" s="272"/>
      <c r="O1257" s="272"/>
      <c r="P1257" s="272"/>
      <c r="Q1257" s="272"/>
      <c r="R1257" s="270" t="str">
        <f t="shared" si="65"/>
        <v/>
      </c>
    </row>
    <row r="1258" spans="1:18" x14ac:dyDescent="0.2">
      <c r="A1258" s="532"/>
      <c r="B1258" s="534"/>
      <c r="C1258" s="536"/>
      <c r="D1258" s="393" t="s">
        <v>512</v>
      </c>
      <c r="E1258" s="307" t="s">
        <v>162</v>
      </c>
      <c r="F1258" s="272"/>
      <c r="G1258" s="272"/>
      <c r="H1258" s="272"/>
      <c r="I1258" s="272"/>
      <c r="J1258" s="272"/>
      <c r="K1258" s="272"/>
      <c r="L1258" s="272"/>
      <c r="M1258" s="272"/>
      <c r="N1258" s="272"/>
      <c r="O1258" s="272"/>
      <c r="P1258" s="272"/>
      <c r="Q1258" s="272"/>
      <c r="R1258" s="270" t="str">
        <f t="shared" si="65"/>
        <v/>
      </c>
    </row>
    <row r="1259" spans="1:18" x14ac:dyDescent="0.2">
      <c r="A1259" s="532"/>
      <c r="B1259" s="534"/>
      <c r="C1259" s="537" t="s">
        <v>788</v>
      </c>
      <c r="D1259" s="393" t="s">
        <v>282</v>
      </c>
      <c r="E1259" s="307" t="s">
        <v>162</v>
      </c>
      <c r="F1259" s="272"/>
      <c r="G1259" s="272"/>
      <c r="H1259" s="272"/>
      <c r="I1259" s="272"/>
      <c r="J1259" s="272"/>
      <c r="K1259" s="272"/>
      <c r="L1259" s="272"/>
      <c r="M1259" s="272"/>
      <c r="N1259" s="272"/>
      <c r="O1259" s="272"/>
      <c r="P1259" s="272"/>
      <c r="Q1259" s="272"/>
      <c r="R1259" s="270" t="str">
        <f t="shared" si="65"/>
        <v/>
      </c>
    </row>
    <row r="1260" spans="1:18" x14ac:dyDescent="0.2">
      <c r="A1260" s="532"/>
      <c r="B1260" s="534"/>
      <c r="C1260" s="536"/>
      <c r="D1260" s="393" t="s">
        <v>512</v>
      </c>
      <c r="E1260" s="307" t="s">
        <v>162</v>
      </c>
      <c r="F1260" s="272"/>
      <c r="G1260" s="272"/>
      <c r="H1260" s="272"/>
      <c r="I1260" s="272"/>
      <c r="J1260" s="272"/>
      <c r="K1260" s="272"/>
      <c r="L1260" s="272"/>
      <c r="M1260" s="272"/>
      <c r="N1260" s="272"/>
      <c r="O1260" s="272"/>
      <c r="P1260" s="272"/>
      <c r="Q1260" s="272"/>
      <c r="R1260" s="270" t="str">
        <f t="shared" si="65"/>
        <v/>
      </c>
    </row>
    <row r="1261" spans="1:18" x14ac:dyDescent="0.2">
      <c r="A1261" s="532"/>
      <c r="B1261" s="534"/>
      <c r="C1261" s="537" t="s">
        <v>789</v>
      </c>
      <c r="D1261" s="393" t="s">
        <v>282</v>
      </c>
      <c r="E1261" s="307" t="s">
        <v>162</v>
      </c>
      <c r="F1261" s="272"/>
      <c r="G1261" s="273"/>
      <c r="H1261" s="273"/>
      <c r="I1261" s="273"/>
      <c r="J1261" s="273"/>
      <c r="K1261" s="273"/>
      <c r="L1261" s="273"/>
      <c r="M1261" s="273"/>
      <c r="N1261" s="273"/>
      <c r="O1261" s="273"/>
      <c r="P1261" s="273"/>
      <c r="Q1261" s="273"/>
      <c r="R1261" s="268"/>
    </row>
    <row r="1262" spans="1:18" x14ac:dyDescent="0.2">
      <c r="A1262" s="532"/>
      <c r="B1262" s="534"/>
      <c r="C1262" s="536"/>
      <c r="D1262" s="393" t="s">
        <v>512</v>
      </c>
      <c r="E1262" s="307" t="s">
        <v>162</v>
      </c>
      <c r="F1262" s="272"/>
      <c r="G1262" s="304"/>
      <c r="H1262" s="304"/>
      <c r="I1262" s="304"/>
      <c r="J1262" s="304"/>
      <c r="K1262" s="304"/>
      <c r="L1262" s="304"/>
      <c r="M1262" s="304"/>
      <c r="N1262" s="304"/>
      <c r="O1262" s="304"/>
      <c r="P1262" s="304"/>
      <c r="Q1262" s="304"/>
      <c r="R1262" s="305"/>
    </row>
    <row r="1263" spans="1:18" x14ac:dyDescent="0.2">
      <c r="A1263" s="532"/>
      <c r="B1263" s="534"/>
      <c r="C1263" s="538" t="s">
        <v>934</v>
      </c>
      <c r="D1263" s="394" t="s">
        <v>282</v>
      </c>
      <c r="E1263" s="298" t="s">
        <v>162</v>
      </c>
      <c r="F1263" s="303"/>
      <c r="G1263" s="304"/>
      <c r="H1263" s="304"/>
      <c r="I1263" s="304"/>
      <c r="J1263" s="304"/>
      <c r="K1263" s="304"/>
      <c r="L1263" s="304"/>
      <c r="M1263" s="304"/>
      <c r="N1263" s="304"/>
      <c r="O1263" s="304"/>
      <c r="P1263" s="304"/>
      <c r="Q1263" s="304"/>
      <c r="R1263" s="305"/>
    </row>
    <row r="1264" spans="1:18" x14ac:dyDescent="0.2">
      <c r="A1264" s="552"/>
      <c r="B1264" s="553"/>
      <c r="C1264" s="539"/>
      <c r="D1264" s="191" t="s">
        <v>512</v>
      </c>
      <c r="E1264" s="308" t="s">
        <v>162</v>
      </c>
      <c r="F1264" s="274"/>
      <c r="G1264" s="274"/>
      <c r="H1264" s="274"/>
      <c r="I1264" s="274"/>
      <c r="J1264" s="274"/>
      <c r="K1264" s="274"/>
      <c r="L1264" s="274"/>
      <c r="M1264" s="274"/>
      <c r="N1264" s="274"/>
      <c r="O1264" s="274"/>
      <c r="P1264" s="274"/>
      <c r="Q1264" s="274"/>
      <c r="R1264" s="229"/>
    </row>
    <row r="1265" spans="1:18" x14ac:dyDescent="0.2">
      <c r="A1265" s="531"/>
      <c r="B1265" s="533" t="str">
        <f>IF(A1265&lt;&gt;"",IFERROR(VLOOKUP(A1265,L!$J$11:$K$260,2,FALSE),"Eingabeart wurde geändert"),"")</f>
        <v/>
      </c>
      <c r="C1265" s="535" t="s">
        <v>925</v>
      </c>
      <c r="D1265" s="189" t="s">
        <v>282</v>
      </c>
      <c r="E1265" s="306" t="s">
        <v>162</v>
      </c>
      <c r="F1265" s="271"/>
      <c r="G1265" s="271"/>
      <c r="H1265" s="271"/>
      <c r="I1265" s="271"/>
      <c r="J1265" s="271"/>
      <c r="K1265" s="271"/>
      <c r="L1265" s="271"/>
      <c r="M1265" s="271"/>
      <c r="N1265" s="271"/>
      <c r="O1265" s="271"/>
      <c r="P1265" s="271"/>
      <c r="Q1265" s="271"/>
      <c r="R1265" s="228" t="str">
        <f t="shared" ref="R1265:R1276" si="66">IF(SUM(F1265:Q1265)&gt;0,SUM(F1265:Q1265),"")</f>
        <v/>
      </c>
    </row>
    <row r="1266" spans="1:18" x14ac:dyDescent="0.2">
      <c r="A1266" s="532"/>
      <c r="B1266" s="534"/>
      <c r="C1266" s="536"/>
      <c r="D1266" s="393" t="s">
        <v>512</v>
      </c>
      <c r="E1266" s="307" t="s">
        <v>162</v>
      </c>
      <c r="F1266" s="272"/>
      <c r="G1266" s="272"/>
      <c r="H1266" s="272"/>
      <c r="I1266" s="272"/>
      <c r="J1266" s="272"/>
      <c r="K1266" s="272"/>
      <c r="L1266" s="272"/>
      <c r="M1266" s="272"/>
      <c r="N1266" s="272"/>
      <c r="O1266" s="272"/>
      <c r="P1266" s="272"/>
      <c r="Q1266" s="272"/>
      <c r="R1266" s="270" t="str">
        <f t="shared" si="66"/>
        <v/>
      </c>
    </row>
    <row r="1267" spans="1:18" x14ac:dyDescent="0.2">
      <c r="A1267" s="532"/>
      <c r="B1267" s="534"/>
      <c r="C1267" s="537" t="s">
        <v>786</v>
      </c>
      <c r="D1267" s="393" t="s">
        <v>282</v>
      </c>
      <c r="E1267" s="307" t="s">
        <v>162</v>
      </c>
      <c r="F1267" s="272"/>
      <c r="G1267" s="272"/>
      <c r="H1267" s="272"/>
      <c r="I1267" s="272"/>
      <c r="J1267" s="272"/>
      <c r="K1267" s="272"/>
      <c r="L1267" s="272"/>
      <c r="M1267" s="272"/>
      <c r="N1267" s="272"/>
      <c r="O1267" s="272"/>
      <c r="P1267" s="272"/>
      <c r="Q1267" s="272"/>
      <c r="R1267" s="270" t="str">
        <f t="shared" si="66"/>
        <v/>
      </c>
    </row>
    <row r="1268" spans="1:18" x14ac:dyDescent="0.2">
      <c r="A1268" s="532"/>
      <c r="B1268" s="534"/>
      <c r="C1268" s="536"/>
      <c r="D1268" s="393" t="s">
        <v>512</v>
      </c>
      <c r="E1268" s="307" t="s">
        <v>162</v>
      </c>
      <c r="F1268" s="272"/>
      <c r="G1268" s="272"/>
      <c r="H1268" s="272"/>
      <c r="I1268" s="272"/>
      <c r="J1268" s="272"/>
      <c r="K1268" s="272"/>
      <c r="L1268" s="272"/>
      <c r="M1268" s="272"/>
      <c r="N1268" s="272"/>
      <c r="O1268" s="272"/>
      <c r="P1268" s="272"/>
      <c r="Q1268" s="272"/>
      <c r="R1268" s="270" t="str">
        <f t="shared" si="66"/>
        <v/>
      </c>
    </row>
    <row r="1269" spans="1:18" x14ac:dyDescent="0.2">
      <c r="A1269" s="532"/>
      <c r="B1269" s="534"/>
      <c r="C1269" s="537" t="s">
        <v>787</v>
      </c>
      <c r="D1269" s="393" t="s">
        <v>282</v>
      </c>
      <c r="E1269" s="307" t="s">
        <v>162</v>
      </c>
      <c r="F1269" s="272"/>
      <c r="G1269" s="272"/>
      <c r="H1269" s="272"/>
      <c r="I1269" s="272"/>
      <c r="J1269" s="272"/>
      <c r="K1269" s="272"/>
      <c r="L1269" s="272"/>
      <c r="M1269" s="272"/>
      <c r="N1269" s="272"/>
      <c r="O1269" s="272"/>
      <c r="P1269" s="272"/>
      <c r="Q1269" s="272"/>
      <c r="R1269" s="270" t="str">
        <f t="shared" si="66"/>
        <v/>
      </c>
    </row>
    <row r="1270" spans="1:18" x14ac:dyDescent="0.2">
      <c r="A1270" s="532"/>
      <c r="B1270" s="534"/>
      <c r="C1270" s="536"/>
      <c r="D1270" s="393" t="s">
        <v>512</v>
      </c>
      <c r="E1270" s="307" t="s">
        <v>162</v>
      </c>
      <c r="F1270" s="272"/>
      <c r="G1270" s="272"/>
      <c r="H1270" s="272"/>
      <c r="I1270" s="272"/>
      <c r="J1270" s="272"/>
      <c r="K1270" s="272"/>
      <c r="L1270" s="272"/>
      <c r="M1270" s="272"/>
      <c r="N1270" s="272"/>
      <c r="O1270" s="272"/>
      <c r="P1270" s="272"/>
      <c r="Q1270" s="272"/>
      <c r="R1270" s="270" t="str">
        <f t="shared" si="66"/>
        <v/>
      </c>
    </row>
    <row r="1271" spans="1:18" x14ac:dyDescent="0.2">
      <c r="A1271" s="532"/>
      <c r="B1271" s="534"/>
      <c r="C1271" s="537" t="s">
        <v>788</v>
      </c>
      <c r="D1271" s="393" t="s">
        <v>282</v>
      </c>
      <c r="E1271" s="307" t="s">
        <v>162</v>
      </c>
      <c r="F1271" s="272"/>
      <c r="G1271" s="272"/>
      <c r="H1271" s="272"/>
      <c r="I1271" s="272"/>
      <c r="J1271" s="272"/>
      <c r="K1271" s="272"/>
      <c r="L1271" s="272"/>
      <c r="M1271" s="272"/>
      <c r="N1271" s="272"/>
      <c r="O1271" s="272"/>
      <c r="P1271" s="272"/>
      <c r="Q1271" s="272"/>
      <c r="R1271" s="270" t="str">
        <f t="shared" si="66"/>
        <v/>
      </c>
    </row>
    <row r="1272" spans="1:18" x14ac:dyDescent="0.2">
      <c r="A1272" s="532"/>
      <c r="B1272" s="534"/>
      <c r="C1272" s="536"/>
      <c r="D1272" s="393" t="s">
        <v>512</v>
      </c>
      <c r="E1272" s="307" t="s">
        <v>162</v>
      </c>
      <c r="F1272" s="272"/>
      <c r="G1272" s="272"/>
      <c r="H1272" s="272"/>
      <c r="I1272" s="272"/>
      <c r="J1272" s="272"/>
      <c r="K1272" s="272"/>
      <c r="L1272" s="272"/>
      <c r="M1272" s="272"/>
      <c r="N1272" s="272"/>
      <c r="O1272" s="272"/>
      <c r="P1272" s="272"/>
      <c r="Q1272" s="272"/>
      <c r="R1272" s="270" t="str">
        <f t="shared" si="66"/>
        <v/>
      </c>
    </row>
    <row r="1273" spans="1:18" x14ac:dyDescent="0.2">
      <c r="A1273" s="532"/>
      <c r="B1273" s="534"/>
      <c r="C1273" s="537" t="s">
        <v>789</v>
      </c>
      <c r="D1273" s="393" t="s">
        <v>282</v>
      </c>
      <c r="E1273" s="307" t="s">
        <v>162</v>
      </c>
      <c r="F1273" s="272"/>
      <c r="G1273" s="273"/>
      <c r="H1273" s="273"/>
      <c r="I1273" s="273"/>
      <c r="J1273" s="273"/>
      <c r="K1273" s="273"/>
      <c r="L1273" s="273"/>
      <c r="M1273" s="273"/>
      <c r="N1273" s="273"/>
      <c r="O1273" s="273"/>
      <c r="P1273" s="273"/>
      <c r="Q1273" s="273"/>
      <c r="R1273" s="268"/>
    </row>
    <row r="1274" spans="1:18" x14ac:dyDescent="0.2">
      <c r="A1274" s="532"/>
      <c r="B1274" s="534"/>
      <c r="C1274" s="536"/>
      <c r="D1274" s="393" t="s">
        <v>512</v>
      </c>
      <c r="E1274" s="307" t="s">
        <v>162</v>
      </c>
      <c r="F1274" s="272"/>
      <c r="G1274" s="304"/>
      <c r="H1274" s="304"/>
      <c r="I1274" s="304"/>
      <c r="J1274" s="304"/>
      <c r="K1274" s="304"/>
      <c r="L1274" s="304"/>
      <c r="M1274" s="304"/>
      <c r="N1274" s="304"/>
      <c r="O1274" s="304"/>
      <c r="P1274" s="304"/>
      <c r="Q1274" s="304"/>
      <c r="R1274" s="305"/>
    </row>
    <row r="1275" spans="1:18" x14ac:dyDescent="0.2">
      <c r="A1275" s="532"/>
      <c r="B1275" s="534"/>
      <c r="C1275" s="538" t="s">
        <v>934</v>
      </c>
      <c r="D1275" s="394" t="s">
        <v>282</v>
      </c>
      <c r="E1275" s="298" t="s">
        <v>162</v>
      </c>
      <c r="F1275" s="303"/>
      <c r="G1275" s="304"/>
      <c r="H1275" s="304"/>
      <c r="I1275" s="304"/>
      <c r="J1275" s="304"/>
      <c r="K1275" s="304"/>
      <c r="L1275" s="304"/>
      <c r="M1275" s="304"/>
      <c r="N1275" s="304"/>
      <c r="O1275" s="304"/>
      <c r="P1275" s="304"/>
      <c r="Q1275" s="304"/>
      <c r="R1275" s="305"/>
    </row>
    <row r="1276" spans="1:18" x14ac:dyDescent="0.2">
      <c r="A1276" s="552"/>
      <c r="B1276" s="553"/>
      <c r="C1276" s="539"/>
      <c r="D1276" s="191" t="s">
        <v>512</v>
      </c>
      <c r="E1276" s="308" t="s">
        <v>162</v>
      </c>
      <c r="F1276" s="274"/>
      <c r="G1276" s="274"/>
      <c r="H1276" s="274"/>
      <c r="I1276" s="274"/>
      <c r="J1276" s="274"/>
      <c r="K1276" s="274"/>
      <c r="L1276" s="274"/>
      <c r="M1276" s="274"/>
      <c r="N1276" s="274"/>
      <c r="O1276" s="274"/>
      <c r="P1276" s="274"/>
      <c r="Q1276" s="274"/>
      <c r="R1276" s="229"/>
    </row>
    <row r="1277" spans="1:18" x14ac:dyDescent="0.2">
      <c r="A1277" s="531"/>
      <c r="B1277" s="533" t="str">
        <f>IF(A1277&lt;&gt;"",IFERROR(VLOOKUP(A1277,L!$J$11:$K$260,2,FALSE),"Eingabeart wurde geändert"),"")</f>
        <v/>
      </c>
      <c r="C1277" s="535" t="s">
        <v>925</v>
      </c>
      <c r="D1277" s="189" t="s">
        <v>282</v>
      </c>
      <c r="E1277" s="306" t="s">
        <v>162</v>
      </c>
      <c r="F1277" s="271"/>
      <c r="G1277" s="271"/>
      <c r="H1277" s="271"/>
      <c r="I1277" s="271"/>
      <c r="J1277" s="271"/>
      <c r="K1277" s="271"/>
      <c r="L1277" s="271"/>
      <c r="M1277" s="271"/>
      <c r="N1277" s="271"/>
      <c r="O1277" s="271"/>
      <c r="P1277" s="271"/>
      <c r="Q1277" s="271"/>
      <c r="R1277" s="228" t="str">
        <f t="shared" ref="R1277:R1288" si="67">IF(SUM(F1277:Q1277)&gt;0,SUM(F1277:Q1277),"")</f>
        <v/>
      </c>
    </row>
    <row r="1278" spans="1:18" x14ac:dyDescent="0.2">
      <c r="A1278" s="532"/>
      <c r="B1278" s="534"/>
      <c r="C1278" s="536"/>
      <c r="D1278" s="393" t="s">
        <v>512</v>
      </c>
      <c r="E1278" s="307" t="s">
        <v>162</v>
      </c>
      <c r="F1278" s="272"/>
      <c r="G1278" s="272"/>
      <c r="H1278" s="272"/>
      <c r="I1278" s="272"/>
      <c r="J1278" s="272"/>
      <c r="K1278" s="272"/>
      <c r="L1278" s="272"/>
      <c r="M1278" s="272"/>
      <c r="N1278" s="272"/>
      <c r="O1278" s="272"/>
      <c r="P1278" s="272"/>
      <c r="Q1278" s="272"/>
      <c r="R1278" s="270" t="str">
        <f t="shared" si="67"/>
        <v/>
      </c>
    </row>
    <row r="1279" spans="1:18" x14ac:dyDescent="0.2">
      <c r="A1279" s="532"/>
      <c r="B1279" s="534"/>
      <c r="C1279" s="537" t="s">
        <v>786</v>
      </c>
      <c r="D1279" s="393" t="s">
        <v>282</v>
      </c>
      <c r="E1279" s="307" t="s">
        <v>162</v>
      </c>
      <c r="F1279" s="272"/>
      <c r="G1279" s="272"/>
      <c r="H1279" s="272"/>
      <c r="I1279" s="272"/>
      <c r="J1279" s="272"/>
      <c r="K1279" s="272"/>
      <c r="L1279" s="272"/>
      <c r="M1279" s="272"/>
      <c r="N1279" s="272"/>
      <c r="O1279" s="272"/>
      <c r="P1279" s="272"/>
      <c r="Q1279" s="272"/>
      <c r="R1279" s="270" t="str">
        <f t="shared" si="67"/>
        <v/>
      </c>
    </row>
    <row r="1280" spans="1:18" x14ac:dyDescent="0.2">
      <c r="A1280" s="532"/>
      <c r="B1280" s="534"/>
      <c r="C1280" s="536"/>
      <c r="D1280" s="393" t="s">
        <v>512</v>
      </c>
      <c r="E1280" s="307" t="s">
        <v>162</v>
      </c>
      <c r="F1280" s="272"/>
      <c r="G1280" s="272"/>
      <c r="H1280" s="272"/>
      <c r="I1280" s="272"/>
      <c r="J1280" s="272"/>
      <c r="K1280" s="272"/>
      <c r="L1280" s="272"/>
      <c r="M1280" s="272"/>
      <c r="N1280" s="272"/>
      <c r="O1280" s="272"/>
      <c r="P1280" s="272"/>
      <c r="Q1280" s="272"/>
      <c r="R1280" s="270" t="str">
        <f t="shared" si="67"/>
        <v/>
      </c>
    </row>
    <row r="1281" spans="1:18" x14ac:dyDescent="0.2">
      <c r="A1281" s="532"/>
      <c r="B1281" s="534"/>
      <c r="C1281" s="537" t="s">
        <v>787</v>
      </c>
      <c r="D1281" s="393" t="s">
        <v>282</v>
      </c>
      <c r="E1281" s="307" t="s">
        <v>162</v>
      </c>
      <c r="F1281" s="272"/>
      <c r="G1281" s="272"/>
      <c r="H1281" s="272"/>
      <c r="I1281" s="272"/>
      <c r="J1281" s="272"/>
      <c r="K1281" s="272"/>
      <c r="L1281" s="272"/>
      <c r="M1281" s="272"/>
      <c r="N1281" s="272"/>
      <c r="O1281" s="272"/>
      <c r="P1281" s="272"/>
      <c r="Q1281" s="272"/>
      <c r="R1281" s="270" t="str">
        <f t="shared" si="67"/>
        <v/>
      </c>
    </row>
    <row r="1282" spans="1:18" x14ac:dyDescent="0.2">
      <c r="A1282" s="532"/>
      <c r="B1282" s="534"/>
      <c r="C1282" s="536"/>
      <c r="D1282" s="393" t="s">
        <v>512</v>
      </c>
      <c r="E1282" s="307" t="s">
        <v>162</v>
      </c>
      <c r="F1282" s="272"/>
      <c r="G1282" s="272"/>
      <c r="H1282" s="272"/>
      <c r="I1282" s="272"/>
      <c r="J1282" s="272"/>
      <c r="K1282" s="272"/>
      <c r="L1282" s="272"/>
      <c r="M1282" s="272"/>
      <c r="N1282" s="272"/>
      <c r="O1282" s="272"/>
      <c r="P1282" s="272"/>
      <c r="Q1282" s="272"/>
      <c r="R1282" s="270" t="str">
        <f t="shared" si="67"/>
        <v/>
      </c>
    </row>
    <row r="1283" spans="1:18" x14ac:dyDescent="0.2">
      <c r="A1283" s="532"/>
      <c r="B1283" s="534"/>
      <c r="C1283" s="537" t="s">
        <v>788</v>
      </c>
      <c r="D1283" s="393" t="s">
        <v>282</v>
      </c>
      <c r="E1283" s="307" t="s">
        <v>162</v>
      </c>
      <c r="F1283" s="272"/>
      <c r="G1283" s="272"/>
      <c r="H1283" s="272"/>
      <c r="I1283" s="272"/>
      <c r="J1283" s="272"/>
      <c r="K1283" s="272"/>
      <c r="L1283" s="272"/>
      <c r="M1283" s="272"/>
      <c r="N1283" s="272"/>
      <c r="O1283" s="272"/>
      <c r="P1283" s="272"/>
      <c r="Q1283" s="272"/>
      <c r="R1283" s="270" t="str">
        <f t="shared" si="67"/>
        <v/>
      </c>
    </row>
    <row r="1284" spans="1:18" x14ac:dyDescent="0.2">
      <c r="A1284" s="532"/>
      <c r="B1284" s="534"/>
      <c r="C1284" s="536"/>
      <c r="D1284" s="393" t="s">
        <v>512</v>
      </c>
      <c r="E1284" s="307" t="s">
        <v>162</v>
      </c>
      <c r="F1284" s="272"/>
      <c r="G1284" s="272"/>
      <c r="H1284" s="272"/>
      <c r="I1284" s="272"/>
      <c r="J1284" s="272"/>
      <c r="K1284" s="272"/>
      <c r="L1284" s="272"/>
      <c r="M1284" s="272"/>
      <c r="N1284" s="272"/>
      <c r="O1284" s="272"/>
      <c r="P1284" s="272"/>
      <c r="Q1284" s="272"/>
      <c r="R1284" s="270" t="str">
        <f t="shared" si="67"/>
        <v/>
      </c>
    </row>
    <row r="1285" spans="1:18" x14ac:dyDescent="0.2">
      <c r="A1285" s="532"/>
      <c r="B1285" s="534"/>
      <c r="C1285" s="537" t="s">
        <v>789</v>
      </c>
      <c r="D1285" s="393" t="s">
        <v>282</v>
      </c>
      <c r="E1285" s="307" t="s">
        <v>162</v>
      </c>
      <c r="F1285" s="272"/>
      <c r="G1285" s="273"/>
      <c r="H1285" s="273"/>
      <c r="I1285" s="273"/>
      <c r="J1285" s="273"/>
      <c r="K1285" s="273"/>
      <c r="L1285" s="273"/>
      <c r="M1285" s="273"/>
      <c r="N1285" s="273"/>
      <c r="O1285" s="273"/>
      <c r="P1285" s="273"/>
      <c r="Q1285" s="273"/>
      <c r="R1285" s="268"/>
    </row>
    <row r="1286" spans="1:18" x14ac:dyDescent="0.2">
      <c r="A1286" s="532"/>
      <c r="B1286" s="534"/>
      <c r="C1286" s="536"/>
      <c r="D1286" s="393" t="s">
        <v>512</v>
      </c>
      <c r="E1286" s="307" t="s">
        <v>162</v>
      </c>
      <c r="F1286" s="272"/>
      <c r="G1286" s="304"/>
      <c r="H1286" s="304"/>
      <c r="I1286" s="304"/>
      <c r="J1286" s="304"/>
      <c r="K1286" s="304"/>
      <c r="L1286" s="304"/>
      <c r="M1286" s="304"/>
      <c r="N1286" s="304"/>
      <c r="O1286" s="304"/>
      <c r="P1286" s="304"/>
      <c r="Q1286" s="304"/>
      <c r="R1286" s="305"/>
    </row>
    <row r="1287" spans="1:18" x14ac:dyDescent="0.2">
      <c r="A1287" s="532"/>
      <c r="B1287" s="534"/>
      <c r="C1287" s="538" t="s">
        <v>934</v>
      </c>
      <c r="D1287" s="394" t="s">
        <v>282</v>
      </c>
      <c r="E1287" s="298" t="s">
        <v>162</v>
      </c>
      <c r="F1287" s="303"/>
      <c r="G1287" s="304"/>
      <c r="H1287" s="304"/>
      <c r="I1287" s="304"/>
      <c r="J1287" s="304"/>
      <c r="K1287" s="304"/>
      <c r="L1287" s="304"/>
      <c r="M1287" s="304"/>
      <c r="N1287" s="304"/>
      <c r="O1287" s="304"/>
      <c r="P1287" s="304"/>
      <c r="Q1287" s="304"/>
      <c r="R1287" s="305"/>
    </row>
    <row r="1288" spans="1:18" x14ac:dyDescent="0.2">
      <c r="A1288" s="552"/>
      <c r="B1288" s="553"/>
      <c r="C1288" s="539"/>
      <c r="D1288" s="191" t="s">
        <v>512</v>
      </c>
      <c r="E1288" s="308" t="s">
        <v>162</v>
      </c>
      <c r="F1288" s="274"/>
      <c r="G1288" s="274"/>
      <c r="H1288" s="274"/>
      <c r="I1288" s="274"/>
      <c r="J1288" s="274"/>
      <c r="K1288" s="274"/>
      <c r="L1288" s="274"/>
      <c r="M1288" s="274"/>
      <c r="N1288" s="274"/>
      <c r="O1288" s="274"/>
      <c r="P1288" s="274"/>
      <c r="Q1288" s="274"/>
      <c r="R1288" s="229"/>
    </row>
    <row r="1289" spans="1:18" x14ac:dyDescent="0.2">
      <c r="A1289" s="531"/>
      <c r="B1289" s="533" t="str">
        <f>IF(A1289&lt;&gt;"",IFERROR(VLOOKUP(A1289,L!$J$11:$K$260,2,FALSE),"Eingabeart wurde geändert"),"")</f>
        <v/>
      </c>
      <c r="C1289" s="535" t="s">
        <v>925</v>
      </c>
      <c r="D1289" s="189" t="s">
        <v>282</v>
      </c>
      <c r="E1289" s="306" t="s">
        <v>162</v>
      </c>
      <c r="F1289" s="271"/>
      <c r="G1289" s="271"/>
      <c r="H1289" s="271"/>
      <c r="I1289" s="271"/>
      <c r="J1289" s="271"/>
      <c r="K1289" s="271"/>
      <c r="L1289" s="271"/>
      <c r="M1289" s="271"/>
      <c r="N1289" s="271"/>
      <c r="O1289" s="271"/>
      <c r="P1289" s="271"/>
      <c r="Q1289" s="271"/>
      <c r="R1289" s="228" t="str">
        <f t="shared" ref="R1289:R1300" si="68">IF(SUM(F1289:Q1289)&gt;0,SUM(F1289:Q1289),"")</f>
        <v/>
      </c>
    </row>
    <row r="1290" spans="1:18" x14ac:dyDescent="0.2">
      <c r="A1290" s="532"/>
      <c r="B1290" s="534"/>
      <c r="C1290" s="536"/>
      <c r="D1290" s="393" t="s">
        <v>512</v>
      </c>
      <c r="E1290" s="307" t="s">
        <v>162</v>
      </c>
      <c r="F1290" s="272"/>
      <c r="G1290" s="272"/>
      <c r="H1290" s="272"/>
      <c r="I1290" s="272"/>
      <c r="J1290" s="272"/>
      <c r="K1290" s="272"/>
      <c r="L1290" s="272"/>
      <c r="M1290" s="272"/>
      <c r="N1290" s="272"/>
      <c r="O1290" s="272"/>
      <c r="P1290" s="272"/>
      <c r="Q1290" s="272"/>
      <c r="R1290" s="270" t="str">
        <f t="shared" si="68"/>
        <v/>
      </c>
    </row>
    <row r="1291" spans="1:18" x14ac:dyDescent="0.2">
      <c r="A1291" s="532"/>
      <c r="B1291" s="534"/>
      <c r="C1291" s="537" t="s">
        <v>786</v>
      </c>
      <c r="D1291" s="393" t="s">
        <v>282</v>
      </c>
      <c r="E1291" s="307" t="s">
        <v>162</v>
      </c>
      <c r="F1291" s="272"/>
      <c r="G1291" s="272"/>
      <c r="H1291" s="272"/>
      <c r="I1291" s="272"/>
      <c r="J1291" s="272"/>
      <c r="K1291" s="272"/>
      <c r="L1291" s="272"/>
      <c r="M1291" s="272"/>
      <c r="N1291" s="272"/>
      <c r="O1291" s="272"/>
      <c r="P1291" s="272"/>
      <c r="Q1291" s="272"/>
      <c r="R1291" s="270" t="str">
        <f t="shared" si="68"/>
        <v/>
      </c>
    </row>
    <row r="1292" spans="1:18" x14ac:dyDescent="0.2">
      <c r="A1292" s="532"/>
      <c r="B1292" s="534"/>
      <c r="C1292" s="536"/>
      <c r="D1292" s="393" t="s">
        <v>512</v>
      </c>
      <c r="E1292" s="307" t="s">
        <v>162</v>
      </c>
      <c r="F1292" s="272"/>
      <c r="G1292" s="272"/>
      <c r="H1292" s="272"/>
      <c r="I1292" s="272"/>
      <c r="J1292" s="272"/>
      <c r="K1292" s="272"/>
      <c r="L1292" s="272"/>
      <c r="M1292" s="272"/>
      <c r="N1292" s="272"/>
      <c r="O1292" s="272"/>
      <c r="P1292" s="272"/>
      <c r="Q1292" s="272"/>
      <c r="R1292" s="270" t="str">
        <f t="shared" si="68"/>
        <v/>
      </c>
    </row>
    <row r="1293" spans="1:18" x14ac:dyDescent="0.2">
      <c r="A1293" s="532"/>
      <c r="B1293" s="534"/>
      <c r="C1293" s="537" t="s">
        <v>787</v>
      </c>
      <c r="D1293" s="393" t="s">
        <v>282</v>
      </c>
      <c r="E1293" s="307" t="s">
        <v>162</v>
      </c>
      <c r="F1293" s="272"/>
      <c r="G1293" s="272"/>
      <c r="H1293" s="272"/>
      <c r="I1293" s="272"/>
      <c r="J1293" s="272"/>
      <c r="K1293" s="272"/>
      <c r="L1293" s="272"/>
      <c r="M1293" s="272"/>
      <c r="N1293" s="272"/>
      <c r="O1293" s="272"/>
      <c r="P1293" s="272"/>
      <c r="Q1293" s="272"/>
      <c r="R1293" s="270" t="str">
        <f t="shared" si="68"/>
        <v/>
      </c>
    </row>
    <row r="1294" spans="1:18" x14ac:dyDescent="0.2">
      <c r="A1294" s="532"/>
      <c r="B1294" s="534"/>
      <c r="C1294" s="536"/>
      <c r="D1294" s="393" t="s">
        <v>512</v>
      </c>
      <c r="E1294" s="307" t="s">
        <v>162</v>
      </c>
      <c r="F1294" s="272"/>
      <c r="G1294" s="272"/>
      <c r="H1294" s="272"/>
      <c r="I1294" s="272"/>
      <c r="J1294" s="272"/>
      <c r="K1294" s="272"/>
      <c r="L1294" s="272"/>
      <c r="M1294" s="272"/>
      <c r="N1294" s="272"/>
      <c r="O1294" s="272"/>
      <c r="P1294" s="272"/>
      <c r="Q1294" s="272"/>
      <c r="R1294" s="270" t="str">
        <f t="shared" si="68"/>
        <v/>
      </c>
    </row>
    <row r="1295" spans="1:18" x14ac:dyDescent="0.2">
      <c r="A1295" s="532"/>
      <c r="B1295" s="534"/>
      <c r="C1295" s="537" t="s">
        <v>788</v>
      </c>
      <c r="D1295" s="393" t="s">
        <v>282</v>
      </c>
      <c r="E1295" s="307" t="s">
        <v>162</v>
      </c>
      <c r="F1295" s="272"/>
      <c r="G1295" s="272"/>
      <c r="H1295" s="272"/>
      <c r="I1295" s="272"/>
      <c r="J1295" s="272"/>
      <c r="K1295" s="272"/>
      <c r="L1295" s="272"/>
      <c r="M1295" s="272"/>
      <c r="N1295" s="272"/>
      <c r="O1295" s="272"/>
      <c r="P1295" s="272"/>
      <c r="Q1295" s="272"/>
      <c r="R1295" s="270" t="str">
        <f t="shared" si="68"/>
        <v/>
      </c>
    </row>
    <row r="1296" spans="1:18" x14ac:dyDescent="0.2">
      <c r="A1296" s="532"/>
      <c r="B1296" s="534"/>
      <c r="C1296" s="536"/>
      <c r="D1296" s="393" t="s">
        <v>512</v>
      </c>
      <c r="E1296" s="307" t="s">
        <v>162</v>
      </c>
      <c r="F1296" s="272"/>
      <c r="G1296" s="272"/>
      <c r="H1296" s="272"/>
      <c r="I1296" s="272"/>
      <c r="J1296" s="272"/>
      <c r="K1296" s="272"/>
      <c r="L1296" s="272"/>
      <c r="M1296" s="272"/>
      <c r="N1296" s="272"/>
      <c r="O1296" s="272"/>
      <c r="P1296" s="272"/>
      <c r="Q1296" s="272"/>
      <c r="R1296" s="270" t="str">
        <f t="shared" si="68"/>
        <v/>
      </c>
    </row>
    <row r="1297" spans="1:18" x14ac:dyDescent="0.2">
      <c r="A1297" s="532"/>
      <c r="B1297" s="534"/>
      <c r="C1297" s="537" t="s">
        <v>789</v>
      </c>
      <c r="D1297" s="393" t="s">
        <v>282</v>
      </c>
      <c r="E1297" s="307" t="s">
        <v>162</v>
      </c>
      <c r="F1297" s="272"/>
      <c r="G1297" s="273"/>
      <c r="H1297" s="273"/>
      <c r="I1297" s="273"/>
      <c r="J1297" s="273"/>
      <c r="K1297" s="273"/>
      <c r="L1297" s="273"/>
      <c r="M1297" s="273"/>
      <c r="N1297" s="273"/>
      <c r="O1297" s="273"/>
      <c r="P1297" s="273"/>
      <c r="Q1297" s="273"/>
      <c r="R1297" s="268"/>
    </row>
    <row r="1298" spans="1:18" x14ac:dyDescent="0.2">
      <c r="A1298" s="532"/>
      <c r="B1298" s="534"/>
      <c r="C1298" s="536"/>
      <c r="D1298" s="393" t="s">
        <v>512</v>
      </c>
      <c r="E1298" s="307" t="s">
        <v>162</v>
      </c>
      <c r="F1298" s="272"/>
      <c r="G1298" s="304"/>
      <c r="H1298" s="304"/>
      <c r="I1298" s="304"/>
      <c r="J1298" s="304"/>
      <c r="K1298" s="304"/>
      <c r="L1298" s="304"/>
      <c r="M1298" s="304"/>
      <c r="N1298" s="304"/>
      <c r="O1298" s="304"/>
      <c r="P1298" s="304"/>
      <c r="Q1298" s="304"/>
      <c r="R1298" s="305"/>
    </row>
    <row r="1299" spans="1:18" x14ac:dyDescent="0.2">
      <c r="A1299" s="532"/>
      <c r="B1299" s="534"/>
      <c r="C1299" s="538" t="s">
        <v>934</v>
      </c>
      <c r="D1299" s="394" t="s">
        <v>282</v>
      </c>
      <c r="E1299" s="298" t="s">
        <v>162</v>
      </c>
      <c r="F1299" s="303"/>
      <c r="G1299" s="304"/>
      <c r="H1299" s="304"/>
      <c r="I1299" s="304"/>
      <c r="J1299" s="304"/>
      <c r="K1299" s="304"/>
      <c r="L1299" s="304"/>
      <c r="M1299" s="304"/>
      <c r="N1299" s="304"/>
      <c r="O1299" s="304"/>
      <c r="P1299" s="304"/>
      <c r="Q1299" s="304"/>
      <c r="R1299" s="305"/>
    </row>
    <row r="1300" spans="1:18" x14ac:dyDescent="0.2">
      <c r="A1300" s="552"/>
      <c r="B1300" s="553"/>
      <c r="C1300" s="539"/>
      <c r="D1300" s="191" t="s">
        <v>512</v>
      </c>
      <c r="E1300" s="308" t="s">
        <v>162</v>
      </c>
      <c r="F1300" s="274"/>
      <c r="G1300" s="274"/>
      <c r="H1300" s="274"/>
      <c r="I1300" s="274"/>
      <c r="J1300" s="274"/>
      <c r="K1300" s="274"/>
      <c r="L1300" s="274"/>
      <c r="M1300" s="274"/>
      <c r="N1300" s="274"/>
      <c r="O1300" s="274"/>
      <c r="P1300" s="274"/>
      <c r="Q1300" s="274"/>
      <c r="R1300" s="229"/>
    </row>
    <row r="1301" spans="1:18" x14ac:dyDescent="0.2">
      <c r="A1301" s="531"/>
      <c r="B1301" s="533" t="str">
        <f>IF(A1301&lt;&gt;"",IFERROR(VLOOKUP(A1301,L!$J$11:$K$260,2,FALSE),"Eingabeart wurde geändert"),"")</f>
        <v/>
      </c>
      <c r="C1301" s="535" t="s">
        <v>925</v>
      </c>
      <c r="D1301" s="189" t="s">
        <v>282</v>
      </c>
      <c r="E1301" s="306" t="s">
        <v>162</v>
      </c>
      <c r="F1301" s="271"/>
      <c r="G1301" s="271"/>
      <c r="H1301" s="271"/>
      <c r="I1301" s="271"/>
      <c r="J1301" s="271"/>
      <c r="K1301" s="271"/>
      <c r="L1301" s="271"/>
      <c r="M1301" s="271"/>
      <c r="N1301" s="271"/>
      <c r="O1301" s="271"/>
      <c r="P1301" s="271"/>
      <c r="Q1301" s="271"/>
      <c r="R1301" s="228" t="str">
        <f t="shared" ref="R1301:R1312" si="69">IF(SUM(F1301:Q1301)&gt;0,SUM(F1301:Q1301),"")</f>
        <v/>
      </c>
    </row>
    <row r="1302" spans="1:18" x14ac:dyDescent="0.2">
      <c r="A1302" s="532"/>
      <c r="B1302" s="534"/>
      <c r="C1302" s="536"/>
      <c r="D1302" s="393" t="s">
        <v>512</v>
      </c>
      <c r="E1302" s="307" t="s">
        <v>162</v>
      </c>
      <c r="F1302" s="272"/>
      <c r="G1302" s="272"/>
      <c r="H1302" s="272"/>
      <c r="I1302" s="272"/>
      <c r="J1302" s="272"/>
      <c r="K1302" s="272"/>
      <c r="L1302" s="272"/>
      <c r="M1302" s="272"/>
      <c r="N1302" s="272"/>
      <c r="O1302" s="272"/>
      <c r="P1302" s="272"/>
      <c r="Q1302" s="272"/>
      <c r="R1302" s="270" t="str">
        <f t="shared" si="69"/>
        <v/>
      </c>
    </row>
    <row r="1303" spans="1:18" x14ac:dyDescent="0.2">
      <c r="A1303" s="532"/>
      <c r="B1303" s="534"/>
      <c r="C1303" s="537" t="s">
        <v>786</v>
      </c>
      <c r="D1303" s="393" t="s">
        <v>282</v>
      </c>
      <c r="E1303" s="307" t="s">
        <v>162</v>
      </c>
      <c r="F1303" s="272"/>
      <c r="G1303" s="272"/>
      <c r="H1303" s="272"/>
      <c r="I1303" s="272"/>
      <c r="J1303" s="272"/>
      <c r="K1303" s="272"/>
      <c r="L1303" s="272"/>
      <c r="M1303" s="272"/>
      <c r="N1303" s="272"/>
      <c r="O1303" s="272"/>
      <c r="P1303" s="272"/>
      <c r="Q1303" s="272"/>
      <c r="R1303" s="270" t="str">
        <f t="shared" si="69"/>
        <v/>
      </c>
    </row>
    <row r="1304" spans="1:18" x14ac:dyDescent="0.2">
      <c r="A1304" s="532"/>
      <c r="B1304" s="534"/>
      <c r="C1304" s="536"/>
      <c r="D1304" s="393" t="s">
        <v>512</v>
      </c>
      <c r="E1304" s="307" t="s">
        <v>162</v>
      </c>
      <c r="F1304" s="272"/>
      <c r="G1304" s="272"/>
      <c r="H1304" s="272"/>
      <c r="I1304" s="272"/>
      <c r="J1304" s="272"/>
      <c r="K1304" s="272"/>
      <c r="L1304" s="272"/>
      <c r="M1304" s="272"/>
      <c r="N1304" s="272"/>
      <c r="O1304" s="272"/>
      <c r="P1304" s="272"/>
      <c r="Q1304" s="272"/>
      <c r="R1304" s="270" t="str">
        <f t="shared" si="69"/>
        <v/>
      </c>
    </row>
    <row r="1305" spans="1:18" x14ac:dyDescent="0.2">
      <c r="A1305" s="532"/>
      <c r="B1305" s="534"/>
      <c r="C1305" s="537" t="s">
        <v>787</v>
      </c>
      <c r="D1305" s="393" t="s">
        <v>282</v>
      </c>
      <c r="E1305" s="307" t="s">
        <v>162</v>
      </c>
      <c r="F1305" s="272"/>
      <c r="G1305" s="272"/>
      <c r="H1305" s="272"/>
      <c r="I1305" s="272"/>
      <c r="J1305" s="272"/>
      <c r="K1305" s="272"/>
      <c r="L1305" s="272"/>
      <c r="M1305" s="272"/>
      <c r="N1305" s="272"/>
      <c r="O1305" s="272"/>
      <c r="P1305" s="272"/>
      <c r="Q1305" s="272"/>
      <c r="R1305" s="270" t="str">
        <f t="shared" si="69"/>
        <v/>
      </c>
    </row>
    <row r="1306" spans="1:18" x14ac:dyDescent="0.2">
      <c r="A1306" s="532"/>
      <c r="B1306" s="534"/>
      <c r="C1306" s="536"/>
      <c r="D1306" s="393" t="s">
        <v>512</v>
      </c>
      <c r="E1306" s="307" t="s">
        <v>162</v>
      </c>
      <c r="F1306" s="272"/>
      <c r="G1306" s="272"/>
      <c r="H1306" s="272"/>
      <c r="I1306" s="272"/>
      <c r="J1306" s="272"/>
      <c r="K1306" s="272"/>
      <c r="L1306" s="272"/>
      <c r="M1306" s="272"/>
      <c r="N1306" s="272"/>
      <c r="O1306" s="272"/>
      <c r="P1306" s="272"/>
      <c r="Q1306" s="272"/>
      <c r="R1306" s="270" t="str">
        <f t="shared" si="69"/>
        <v/>
      </c>
    </row>
    <row r="1307" spans="1:18" x14ac:dyDescent="0.2">
      <c r="A1307" s="532"/>
      <c r="B1307" s="534"/>
      <c r="C1307" s="537" t="s">
        <v>788</v>
      </c>
      <c r="D1307" s="393" t="s">
        <v>282</v>
      </c>
      <c r="E1307" s="307" t="s">
        <v>162</v>
      </c>
      <c r="F1307" s="272"/>
      <c r="G1307" s="272"/>
      <c r="H1307" s="272"/>
      <c r="I1307" s="272"/>
      <c r="J1307" s="272"/>
      <c r="K1307" s="272"/>
      <c r="L1307" s="272"/>
      <c r="M1307" s="272"/>
      <c r="N1307" s="272"/>
      <c r="O1307" s="272"/>
      <c r="P1307" s="272"/>
      <c r="Q1307" s="272"/>
      <c r="R1307" s="270" t="str">
        <f t="shared" si="69"/>
        <v/>
      </c>
    </row>
    <row r="1308" spans="1:18" x14ac:dyDescent="0.2">
      <c r="A1308" s="532"/>
      <c r="B1308" s="534"/>
      <c r="C1308" s="536"/>
      <c r="D1308" s="393" t="s">
        <v>512</v>
      </c>
      <c r="E1308" s="307" t="s">
        <v>162</v>
      </c>
      <c r="F1308" s="272"/>
      <c r="G1308" s="272"/>
      <c r="H1308" s="272"/>
      <c r="I1308" s="272"/>
      <c r="J1308" s="272"/>
      <c r="K1308" s="272"/>
      <c r="L1308" s="272"/>
      <c r="M1308" s="272"/>
      <c r="N1308" s="272"/>
      <c r="O1308" s="272"/>
      <c r="P1308" s="272"/>
      <c r="Q1308" s="272"/>
      <c r="R1308" s="270" t="str">
        <f t="shared" si="69"/>
        <v/>
      </c>
    </row>
    <row r="1309" spans="1:18" x14ac:dyDescent="0.2">
      <c r="A1309" s="532"/>
      <c r="B1309" s="534"/>
      <c r="C1309" s="537" t="s">
        <v>789</v>
      </c>
      <c r="D1309" s="393" t="s">
        <v>282</v>
      </c>
      <c r="E1309" s="307" t="s">
        <v>162</v>
      </c>
      <c r="F1309" s="272"/>
      <c r="G1309" s="273"/>
      <c r="H1309" s="273"/>
      <c r="I1309" s="273"/>
      <c r="J1309" s="273"/>
      <c r="K1309" s="273"/>
      <c r="L1309" s="273"/>
      <c r="M1309" s="273"/>
      <c r="N1309" s="273"/>
      <c r="O1309" s="273"/>
      <c r="P1309" s="273"/>
      <c r="Q1309" s="273"/>
      <c r="R1309" s="268"/>
    </row>
    <row r="1310" spans="1:18" x14ac:dyDescent="0.2">
      <c r="A1310" s="532"/>
      <c r="B1310" s="534"/>
      <c r="C1310" s="536"/>
      <c r="D1310" s="393" t="s">
        <v>512</v>
      </c>
      <c r="E1310" s="307" t="s">
        <v>162</v>
      </c>
      <c r="F1310" s="272"/>
      <c r="G1310" s="304"/>
      <c r="H1310" s="304"/>
      <c r="I1310" s="304"/>
      <c r="J1310" s="304"/>
      <c r="K1310" s="304"/>
      <c r="L1310" s="304"/>
      <c r="M1310" s="304"/>
      <c r="N1310" s="304"/>
      <c r="O1310" s="304"/>
      <c r="P1310" s="304"/>
      <c r="Q1310" s="304"/>
      <c r="R1310" s="305"/>
    </row>
    <row r="1311" spans="1:18" x14ac:dyDescent="0.2">
      <c r="A1311" s="532"/>
      <c r="B1311" s="534"/>
      <c r="C1311" s="538" t="s">
        <v>934</v>
      </c>
      <c r="D1311" s="394" t="s">
        <v>282</v>
      </c>
      <c r="E1311" s="298" t="s">
        <v>162</v>
      </c>
      <c r="F1311" s="303"/>
      <c r="G1311" s="304"/>
      <c r="H1311" s="304"/>
      <c r="I1311" s="304"/>
      <c r="J1311" s="304"/>
      <c r="K1311" s="304"/>
      <c r="L1311" s="304"/>
      <c r="M1311" s="304"/>
      <c r="N1311" s="304"/>
      <c r="O1311" s="304"/>
      <c r="P1311" s="304"/>
      <c r="Q1311" s="304"/>
      <c r="R1311" s="305"/>
    </row>
    <row r="1312" spans="1:18" x14ac:dyDescent="0.2">
      <c r="A1312" s="552"/>
      <c r="B1312" s="553"/>
      <c r="C1312" s="539"/>
      <c r="D1312" s="191" t="s">
        <v>512</v>
      </c>
      <c r="E1312" s="308" t="s">
        <v>162</v>
      </c>
      <c r="F1312" s="274"/>
      <c r="G1312" s="274"/>
      <c r="H1312" s="274"/>
      <c r="I1312" s="274"/>
      <c r="J1312" s="274"/>
      <c r="K1312" s="274"/>
      <c r="L1312" s="274"/>
      <c r="M1312" s="274"/>
      <c r="N1312" s="274"/>
      <c r="O1312" s="274"/>
      <c r="P1312" s="274"/>
      <c r="Q1312" s="274"/>
      <c r="R1312" s="229"/>
    </row>
    <row r="1313" spans="1:18" x14ac:dyDescent="0.2">
      <c r="A1313" s="531"/>
      <c r="B1313" s="533" t="str">
        <f>IF(A1313&lt;&gt;"",IFERROR(VLOOKUP(A1313,L!$J$11:$K$260,2,FALSE),"Eingabeart wurde geändert"),"")</f>
        <v/>
      </c>
      <c r="C1313" s="535" t="s">
        <v>925</v>
      </c>
      <c r="D1313" s="189" t="s">
        <v>282</v>
      </c>
      <c r="E1313" s="306" t="s">
        <v>162</v>
      </c>
      <c r="F1313" s="271"/>
      <c r="G1313" s="271"/>
      <c r="H1313" s="271"/>
      <c r="I1313" s="271"/>
      <c r="J1313" s="271"/>
      <c r="K1313" s="271"/>
      <c r="L1313" s="271"/>
      <c r="M1313" s="271"/>
      <c r="N1313" s="271"/>
      <c r="O1313" s="271"/>
      <c r="P1313" s="271"/>
      <c r="Q1313" s="271"/>
      <c r="R1313" s="228" t="str">
        <f t="shared" ref="R1313:R1324" si="70">IF(SUM(F1313:Q1313)&gt;0,SUM(F1313:Q1313),"")</f>
        <v/>
      </c>
    </row>
    <row r="1314" spans="1:18" x14ac:dyDescent="0.2">
      <c r="A1314" s="532"/>
      <c r="B1314" s="534"/>
      <c r="C1314" s="536"/>
      <c r="D1314" s="393" t="s">
        <v>512</v>
      </c>
      <c r="E1314" s="307" t="s">
        <v>162</v>
      </c>
      <c r="F1314" s="272"/>
      <c r="G1314" s="272"/>
      <c r="H1314" s="272"/>
      <c r="I1314" s="272"/>
      <c r="J1314" s="272"/>
      <c r="K1314" s="272"/>
      <c r="L1314" s="272"/>
      <c r="M1314" s="272"/>
      <c r="N1314" s="272"/>
      <c r="O1314" s="272"/>
      <c r="P1314" s="272"/>
      <c r="Q1314" s="272"/>
      <c r="R1314" s="270" t="str">
        <f t="shared" si="70"/>
        <v/>
      </c>
    </row>
    <row r="1315" spans="1:18" x14ac:dyDescent="0.2">
      <c r="A1315" s="532"/>
      <c r="B1315" s="534"/>
      <c r="C1315" s="537" t="s">
        <v>786</v>
      </c>
      <c r="D1315" s="393" t="s">
        <v>282</v>
      </c>
      <c r="E1315" s="307" t="s">
        <v>162</v>
      </c>
      <c r="F1315" s="272"/>
      <c r="G1315" s="272"/>
      <c r="H1315" s="272"/>
      <c r="I1315" s="272"/>
      <c r="J1315" s="272"/>
      <c r="K1315" s="272"/>
      <c r="L1315" s="272"/>
      <c r="M1315" s="272"/>
      <c r="N1315" s="272"/>
      <c r="O1315" s="272"/>
      <c r="P1315" s="272"/>
      <c r="Q1315" s="272"/>
      <c r="R1315" s="270" t="str">
        <f t="shared" si="70"/>
        <v/>
      </c>
    </row>
    <row r="1316" spans="1:18" x14ac:dyDescent="0.2">
      <c r="A1316" s="532"/>
      <c r="B1316" s="534"/>
      <c r="C1316" s="536"/>
      <c r="D1316" s="393" t="s">
        <v>512</v>
      </c>
      <c r="E1316" s="307" t="s">
        <v>162</v>
      </c>
      <c r="F1316" s="272"/>
      <c r="G1316" s="272"/>
      <c r="H1316" s="272"/>
      <c r="I1316" s="272"/>
      <c r="J1316" s="272"/>
      <c r="K1316" s="272"/>
      <c r="L1316" s="272"/>
      <c r="M1316" s="272"/>
      <c r="N1316" s="272"/>
      <c r="O1316" s="272"/>
      <c r="P1316" s="272"/>
      <c r="Q1316" s="272"/>
      <c r="R1316" s="270" t="str">
        <f t="shared" si="70"/>
        <v/>
      </c>
    </row>
    <row r="1317" spans="1:18" x14ac:dyDescent="0.2">
      <c r="A1317" s="532"/>
      <c r="B1317" s="534"/>
      <c r="C1317" s="537" t="s">
        <v>787</v>
      </c>
      <c r="D1317" s="393" t="s">
        <v>282</v>
      </c>
      <c r="E1317" s="307" t="s">
        <v>162</v>
      </c>
      <c r="F1317" s="272"/>
      <c r="G1317" s="272"/>
      <c r="H1317" s="272"/>
      <c r="I1317" s="272"/>
      <c r="J1317" s="272"/>
      <c r="K1317" s="272"/>
      <c r="L1317" s="272"/>
      <c r="M1317" s="272"/>
      <c r="N1317" s="272"/>
      <c r="O1317" s="272"/>
      <c r="P1317" s="272"/>
      <c r="Q1317" s="272"/>
      <c r="R1317" s="270" t="str">
        <f t="shared" si="70"/>
        <v/>
      </c>
    </row>
    <row r="1318" spans="1:18" x14ac:dyDescent="0.2">
      <c r="A1318" s="532"/>
      <c r="B1318" s="534"/>
      <c r="C1318" s="536"/>
      <c r="D1318" s="393" t="s">
        <v>512</v>
      </c>
      <c r="E1318" s="307" t="s">
        <v>162</v>
      </c>
      <c r="F1318" s="272"/>
      <c r="G1318" s="272"/>
      <c r="H1318" s="272"/>
      <c r="I1318" s="272"/>
      <c r="J1318" s="272"/>
      <c r="K1318" s="272"/>
      <c r="L1318" s="272"/>
      <c r="M1318" s="272"/>
      <c r="N1318" s="272"/>
      <c r="O1318" s="272"/>
      <c r="P1318" s="272"/>
      <c r="Q1318" s="272"/>
      <c r="R1318" s="270" t="str">
        <f t="shared" si="70"/>
        <v/>
      </c>
    </row>
    <row r="1319" spans="1:18" x14ac:dyDescent="0.2">
      <c r="A1319" s="532"/>
      <c r="B1319" s="534"/>
      <c r="C1319" s="537" t="s">
        <v>788</v>
      </c>
      <c r="D1319" s="393" t="s">
        <v>282</v>
      </c>
      <c r="E1319" s="307" t="s">
        <v>162</v>
      </c>
      <c r="F1319" s="272"/>
      <c r="G1319" s="272"/>
      <c r="H1319" s="272"/>
      <c r="I1319" s="272"/>
      <c r="J1319" s="272"/>
      <c r="K1319" s="272"/>
      <c r="L1319" s="272"/>
      <c r="M1319" s="272"/>
      <c r="N1319" s="272"/>
      <c r="O1319" s="272"/>
      <c r="P1319" s="272"/>
      <c r="Q1319" s="272"/>
      <c r="R1319" s="270" t="str">
        <f t="shared" si="70"/>
        <v/>
      </c>
    </row>
    <row r="1320" spans="1:18" x14ac:dyDescent="0.2">
      <c r="A1320" s="532"/>
      <c r="B1320" s="534"/>
      <c r="C1320" s="536"/>
      <c r="D1320" s="393" t="s">
        <v>512</v>
      </c>
      <c r="E1320" s="307" t="s">
        <v>162</v>
      </c>
      <c r="F1320" s="272"/>
      <c r="G1320" s="272"/>
      <c r="H1320" s="272"/>
      <c r="I1320" s="272"/>
      <c r="J1320" s="272"/>
      <c r="K1320" s="272"/>
      <c r="L1320" s="272"/>
      <c r="M1320" s="272"/>
      <c r="N1320" s="272"/>
      <c r="O1320" s="272"/>
      <c r="P1320" s="272"/>
      <c r="Q1320" s="272"/>
      <c r="R1320" s="270" t="str">
        <f t="shared" si="70"/>
        <v/>
      </c>
    </row>
    <row r="1321" spans="1:18" x14ac:dyDescent="0.2">
      <c r="A1321" s="532"/>
      <c r="B1321" s="534"/>
      <c r="C1321" s="537" t="s">
        <v>789</v>
      </c>
      <c r="D1321" s="393" t="s">
        <v>282</v>
      </c>
      <c r="E1321" s="307" t="s">
        <v>162</v>
      </c>
      <c r="F1321" s="272"/>
      <c r="G1321" s="273"/>
      <c r="H1321" s="273"/>
      <c r="I1321" s="273"/>
      <c r="J1321" s="273"/>
      <c r="K1321" s="273"/>
      <c r="L1321" s="273"/>
      <c r="M1321" s="273"/>
      <c r="N1321" s="273"/>
      <c r="O1321" s="273"/>
      <c r="P1321" s="273"/>
      <c r="Q1321" s="273"/>
      <c r="R1321" s="268"/>
    </row>
    <row r="1322" spans="1:18" x14ac:dyDescent="0.2">
      <c r="A1322" s="532"/>
      <c r="B1322" s="534"/>
      <c r="C1322" s="536"/>
      <c r="D1322" s="393" t="s">
        <v>512</v>
      </c>
      <c r="E1322" s="307" t="s">
        <v>162</v>
      </c>
      <c r="F1322" s="272"/>
      <c r="G1322" s="304"/>
      <c r="H1322" s="304"/>
      <c r="I1322" s="304"/>
      <c r="J1322" s="304"/>
      <c r="K1322" s="304"/>
      <c r="L1322" s="304"/>
      <c r="M1322" s="304"/>
      <c r="N1322" s="304"/>
      <c r="O1322" s="304"/>
      <c r="P1322" s="304"/>
      <c r="Q1322" s="304"/>
      <c r="R1322" s="305"/>
    </row>
    <row r="1323" spans="1:18" x14ac:dyDescent="0.2">
      <c r="A1323" s="532"/>
      <c r="B1323" s="534"/>
      <c r="C1323" s="538" t="s">
        <v>934</v>
      </c>
      <c r="D1323" s="394" t="s">
        <v>282</v>
      </c>
      <c r="E1323" s="298" t="s">
        <v>162</v>
      </c>
      <c r="F1323" s="303"/>
      <c r="G1323" s="304"/>
      <c r="H1323" s="304"/>
      <c r="I1323" s="304"/>
      <c r="J1323" s="304"/>
      <c r="K1323" s="304"/>
      <c r="L1323" s="304"/>
      <c r="M1323" s="304"/>
      <c r="N1323" s="304"/>
      <c r="O1323" s="304"/>
      <c r="P1323" s="304"/>
      <c r="Q1323" s="304"/>
      <c r="R1323" s="305"/>
    </row>
    <row r="1324" spans="1:18" x14ac:dyDescent="0.2">
      <c r="A1324" s="552"/>
      <c r="B1324" s="553"/>
      <c r="C1324" s="539"/>
      <c r="D1324" s="191" t="s">
        <v>512</v>
      </c>
      <c r="E1324" s="308" t="s">
        <v>162</v>
      </c>
      <c r="F1324" s="274"/>
      <c r="G1324" s="274"/>
      <c r="H1324" s="274"/>
      <c r="I1324" s="274"/>
      <c r="J1324" s="274"/>
      <c r="K1324" s="274"/>
      <c r="L1324" s="274"/>
      <c r="M1324" s="274"/>
      <c r="N1324" s="274"/>
      <c r="O1324" s="274"/>
      <c r="P1324" s="274"/>
      <c r="Q1324" s="274"/>
      <c r="R1324" s="229"/>
    </row>
    <row r="1325" spans="1:18" x14ac:dyDescent="0.2">
      <c r="A1325" s="531"/>
      <c r="B1325" s="533" t="str">
        <f>IF(A1325&lt;&gt;"",IFERROR(VLOOKUP(A1325,L!$J$11:$K$260,2,FALSE),"Eingabeart wurde geändert"),"")</f>
        <v/>
      </c>
      <c r="C1325" s="535" t="s">
        <v>925</v>
      </c>
      <c r="D1325" s="189" t="s">
        <v>282</v>
      </c>
      <c r="E1325" s="306" t="s">
        <v>162</v>
      </c>
      <c r="F1325" s="271"/>
      <c r="G1325" s="271"/>
      <c r="H1325" s="271"/>
      <c r="I1325" s="271"/>
      <c r="J1325" s="271"/>
      <c r="K1325" s="271"/>
      <c r="L1325" s="271"/>
      <c r="M1325" s="271"/>
      <c r="N1325" s="271"/>
      <c r="O1325" s="271"/>
      <c r="P1325" s="271"/>
      <c r="Q1325" s="271"/>
      <c r="R1325" s="228" t="str">
        <f t="shared" ref="R1325:R1336" si="71">IF(SUM(F1325:Q1325)&gt;0,SUM(F1325:Q1325),"")</f>
        <v/>
      </c>
    </row>
    <row r="1326" spans="1:18" x14ac:dyDescent="0.2">
      <c r="A1326" s="532"/>
      <c r="B1326" s="534"/>
      <c r="C1326" s="536"/>
      <c r="D1326" s="393" t="s">
        <v>512</v>
      </c>
      <c r="E1326" s="307" t="s">
        <v>162</v>
      </c>
      <c r="F1326" s="272"/>
      <c r="G1326" s="272"/>
      <c r="H1326" s="272"/>
      <c r="I1326" s="272"/>
      <c r="J1326" s="272"/>
      <c r="K1326" s="272"/>
      <c r="L1326" s="272"/>
      <c r="M1326" s="272"/>
      <c r="N1326" s="272"/>
      <c r="O1326" s="272"/>
      <c r="P1326" s="272"/>
      <c r="Q1326" s="272"/>
      <c r="R1326" s="270" t="str">
        <f t="shared" si="71"/>
        <v/>
      </c>
    </row>
    <row r="1327" spans="1:18" x14ac:dyDescent="0.2">
      <c r="A1327" s="532"/>
      <c r="B1327" s="534"/>
      <c r="C1327" s="537" t="s">
        <v>786</v>
      </c>
      <c r="D1327" s="393" t="s">
        <v>282</v>
      </c>
      <c r="E1327" s="307" t="s">
        <v>162</v>
      </c>
      <c r="F1327" s="272"/>
      <c r="G1327" s="272"/>
      <c r="H1327" s="272"/>
      <c r="I1327" s="272"/>
      <c r="J1327" s="272"/>
      <c r="K1327" s="272"/>
      <c r="L1327" s="272"/>
      <c r="M1327" s="272"/>
      <c r="N1327" s="272"/>
      <c r="O1327" s="272"/>
      <c r="P1327" s="272"/>
      <c r="Q1327" s="272"/>
      <c r="R1327" s="270" t="str">
        <f t="shared" si="71"/>
        <v/>
      </c>
    </row>
    <row r="1328" spans="1:18" x14ac:dyDescent="0.2">
      <c r="A1328" s="532"/>
      <c r="B1328" s="534"/>
      <c r="C1328" s="536"/>
      <c r="D1328" s="393" t="s">
        <v>512</v>
      </c>
      <c r="E1328" s="307" t="s">
        <v>162</v>
      </c>
      <c r="F1328" s="272"/>
      <c r="G1328" s="272"/>
      <c r="H1328" s="272"/>
      <c r="I1328" s="272"/>
      <c r="J1328" s="272"/>
      <c r="K1328" s="272"/>
      <c r="L1328" s="272"/>
      <c r="M1328" s="272"/>
      <c r="N1328" s="272"/>
      <c r="O1328" s="272"/>
      <c r="P1328" s="272"/>
      <c r="Q1328" s="272"/>
      <c r="R1328" s="270" t="str">
        <f t="shared" si="71"/>
        <v/>
      </c>
    </row>
    <row r="1329" spans="1:18" x14ac:dyDescent="0.2">
      <c r="A1329" s="532"/>
      <c r="B1329" s="534"/>
      <c r="C1329" s="537" t="s">
        <v>787</v>
      </c>
      <c r="D1329" s="393" t="s">
        <v>282</v>
      </c>
      <c r="E1329" s="307" t="s">
        <v>162</v>
      </c>
      <c r="F1329" s="272"/>
      <c r="G1329" s="272"/>
      <c r="H1329" s="272"/>
      <c r="I1329" s="272"/>
      <c r="J1329" s="272"/>
      <c r="K1329" s="272"/>
      <c r="L1329" s="272"/>
      <c r="M1329" s="272"/>
      <c r="N1329" s="272"/>
      <c r="O1329" s="272"/>
      <c r="P1329" s="272"/>
      <c r="Q1329" s="272"/>
      <c r="R1329" s="270" t="str">
        <f t="shared" si="71"/>
        <v/>
      </c>
    </row>
    <row r="1330" spans="1:18" x14ac:dyDescent="0.2">
      <c r="A1330" s="532"/>
      <c r="B1330" s="534"/>
      <c r="C1330" s="536"/>
      <c r="D1330" s="393" t="s">
        <v>512</v>
      </c>
      <c r="E1330" s="307" t="s">
        <v>162</v>
      </c>
      <c r="F1330" s="272"/>
      <c r="G1330" s="272"/>
      <c r="H1330" s="272"/>
      <c r="I1330" s="272"/>
      <c r="J1330" s="272"/>
      <c r="K1330" s="272"/>
      <c r="L1330" s="272"/>
      <c r="M1330" s="272"/>
      <c r="N1330" s="272"/>
      <c r="O1330" s="272"/>
      <c r="P1330" s="272"/>
      <c r="Q1330" s="272"/>
      <c r="R1330" s="270" t="str">
        <f t="shared" si="71"/>
        <v/>
      </c>
    </row>
    <row r="1331" spans="1:18" x14ac:dyDescent="0.2">
      <c r="A1331" s="532"/>
      <c r="B1331" s="534"/>
      <c r="C1331" s="537" t="s">
        <v>788</v>
      </c>
      <c r="D1331" s="393" t="s">
        <v>282</v>
      </c>
      <c r="E1331" s="307" t="s">
        <v>162</v>
      </c>
      <c r="F1331" s="272"/>
      <c r="G1331" s="272"/>
      <c r="H1331" s="272"/>
      <c r="I1331" s="272"/>
      <c r="J1331" s="272"/>
      <c r="K1331" s="272"/>
      <c r="L1331" s="272"/>
      <c r="M1331" s="272"/>
      <c r="N1331" s="272"/>
      <c r="O1331" s="272"/>
      <c r="P1331" s="272"/>
      <c r="Q1331" s="272"/>
      <c r="R1331" s="270" t="str">
        <f t="shared" si="71"/>
        <v/>
      </c>
    </row>
    <row r="1332" spans="1:18" x14ac:dyDescent="0.2">
      <c r="A1332" s="532"/>
      <c r="B1332" s="534"/>
      <c r="C1332" s="536"/>
      <c r="D1332" s="393" t="s">
        <v>512</v>
      </c>
      <c r="E1332" s="307" t="s">
        <v>162</v>
      </c>
      <c r="F1332" s="272"/>
      <c r="G1332" s="272"/>
      <c r="H1332" s="272"/>
      <c r="I1332" s="272"/>
      <c r="J1332" s="272"/>
      <c r="K1332" s="272"/>
      <c r="L1332" s="272"/>
      <c r="M1332" s="272"/>
      <c r="N1332" s="272"/>
      <c r="O1332" s="272"/>
      <c r="P1332" s="272"/>
      <c r="Q1332" s="272"/>
      <c r="R1332" s="270" t="str">
        <f t="shared" si="71"/>
        <v/>
      </c>
    </row>
    <row r="1333" spans="1:18" x14ac:dyDescent="0.2">
      <c r="A1333" s="532"/>
      <c r="B1333" s="534"/>
      <c r="C1333" s="537" t="s">
        <v>789</v>
      </c>
      <c r="D1333" s="393" t="s">
        <v>282</v>
      </c>
      <c r="E1333" s="307" t="s">
        <v>162</v>
      </c>
      <c r="F1333" s="272"/>
      <c r="G1333" s="273"/>
      <c r="H1333" s="273"/>
      <c r="I1333" s="273"/>
      <c r="J1333" s="273"/>
      <c r="K1333" s="273"/>
      <c r="L1333" s="273"/>
      <c r="M1333" s="273"/>
      <c r="N1333" s="273"/>
      <c r="O1333" s="273"/>
      <c r="P1333" s="273"/>
      <c r="Q1333" s="273"/>
      <c r="R1333" s="268"/>
    </row>
    <row r="1334" spans="1:18" x14ac:dyDescent="0.2">
      <c r="A1334" s="532"/>
      <c r="B1334" s="534"/>
      <c r="C1334" s="536"/>
      <c r="D1334" s="393" t="s">
        <v>512</v>
      </c>
      <c r="E1334" s="307" t="s">
        <v>162</v>
      </c>
      <c r="F1334" s="272"/>
      <c r="G1334" s="304"/>
      <c r="H1334" s="304"/>
      <c r="I1334" s="304"/>
      <c r="J1334" s="304"/>
      <c r="K1334" s="304"/>
      <c r="L1334" s="304"/>
      <c r="M1334" s="304"/>
      <c r="N1334" s="304"/>
      <c r="O1334" s="304"/>
      <c r="P1334" s="304"/>
      <c r="Q1334" s="304"/>
      <c r="R1334" s="305"/>
    </row>
    <row r="1335" spans="1:18" x14ac:dyDescent="0.2">
      <c r="A1335" s="532"/>
      <c r="B1335" s="534"/>
      <c r="C1335" s="538" t="s">
        <v>934</v>
      </c>
      <c r="D1335" s="394" t="s">
        <v>282</v>
      </c>
      <c r="E1335" s="298" t="s">
        <v>162</v>
      </c>
      <c r="F1335" s="303"/>
      <c r="G1335" s="304"/>
      <c r="H1335" s="304"/>
      <c r="I1335" s="304"/>
      <c r="J1335" s="304"/>
      <c r="K1335" s="304"/>
      <c r="L1335" s="304"/>
      <c r="M1335" s="304"/>
      <c r="N1335" s="304"/>
      <c r="O1335" s="304"/>
      <c r="P1335" s="304"/>
      <c r="Q1335" s="304"/>
      <c r="R1335" s="305"/>
    </row>
    <row r="1336" spans="1:18" x14ac:dyDescent="0.2">
      <c r="A1336" s="552"/>
      <c r="B1336" s="553"/>
      <c r="C1336" s="539"/>
      <c r="D1336" s="191" t="s">
        <v>512</v>
      </c>
      <c r="E1336" s="308" t="s">
        <v>162</v>
      </c>
      <c r="F1336" s="274"/>
      <c r="G1336" s="274"/>
      <c r="H1336" s="274"/>
      <c r="I1336" s="274"/>
      <c r="J1336" s="274"/>
      <c r="K1336" s="274"/>
      <c r="L1336" s="274"/>
      <c r="M1336" s="274"/>
      <c r="N1336" s="274"/>
      <c r="O1336" s="274"/>
      <c r="P1336" s="274"/>
      <c r="Q1336" s="274"/>
      <c r="R1336" s="229"/>
    </row>
    <row r="1337" spans="1:18" x14ac:dyDescent="0.2">
      <c r="A1337" s="531"/>
      <c r="B1337" s="533" t="str">
        <f>IF(A1337&lt;&gt;"",IFERROR(VLOOKUP(A1337,L!$J$11:$K$260,2,FALSE),"Eingabeart wurde geändert"),"")</f>
        <v/>
      </c>
      <c r="C1337" s="535" t="s">
        <v>925</v>
      </c>
      <c r="D1337" s="189" t="s">
        <v>282</v>
      </c>
      <c r="E1337" s="306" t="s">
        <v>162</v>
      </c>
      <c r="F1337" s="271"/>
      <c r="G1337" s="271"/>
      <c r="H1337" s="271"/>
      <c r="I1337" s="271"/>
      <c r="J1337" s="271"/>
      <c r="K1337" s="271"/>
      <c r="L1337" s="271"/>
      <c r="M1337" s="271"/>
      <c r="N1337" s="271"/>
      <c r="O1337" s="271"/>
      <c r="P1337" s="271"/>
      <c r="Q1337" s="271"/>
      <c r="R1337" s="228" t="str">
        <f t="shared" ref="R1337:R1348" si="72">IF(SUM(F1337:Q1337)&gt;0,SUM(F1337:Q1337),"")</f>
        <v/>
      </c>
    </row>
    <row r="1338" spans="1:18" x14ac:dyDescent="0.2">
      <c r="A1338" s="532"/>
      <c r="B1338" s="534"/>
      <c r="C1338" s="536"/>
      <c r="D1338" s="393" t="s">
        <v>512</v>
      </c>
      <c r="E1338" s="307" t="s">
        <v>162</v>
      </c>
      <c r="F1338" s="272"/>
      <c r="G1338" s="272"/>
      <c r="H1338" s="272"/>
      <c r="I1338" s="272"/>
      <c r="J1338" s="272"/>
      <c r="K1338" s="272"/>
      <c r="L1338" s="272"/>
      <c r="M1338" s="272"/>
      <c r="N1338" s="272"/>
      <c r="O1338" s="272"/>
      <c r="P1338" s="272"/>
      <c r="Q1338" s="272"/>
      <c r="R1338" s="270" t="str">
        <f t="shared" si="72"/>
        <v/>
      </c>
    </row>
    <row r="1339" spans="1:18" x14ac:dyDescent="0.2">
      <c r="A1339" s="532"/>
      <c r="B1339" s="534"/>
      <c r="C1339" s="537" t="s">
        <v>786</v>
      </c>
      <c r="D1339" s="393" t="s">
        <v>282</v>
      </c>
      <c r="E1339" s="307" t="s">
        <v>162</v>
      </c>
      <c r="F1339" s="272"/>
      <c r="G1339" s="272"/>
      <c r="H1339" s="272"/>
      <c r="I1339" s="272"/>
      <c r="J1339" s="272"/>
      <c r="K1339" s="272"/>
      <c r="L1339" s="272"/>
      <c r="M1339" s="272"/>
      <c r="N1339" s="272"/>
      <c r="O1339" s="272"/>
      <c r="P1339" s="272"/>
      <c r="Q1339" s="272"/>
      <c r="R1339" s="270" t="str">
        <f t="shared" si="72"/>
        <v/>
      </c>
    </row>
    <row r="1340" spans="1:18" x14ac:dyDescent="0.2">
      <c r="A1340" s="532"/>
      <c r="B1340" s="534"/>
      <c r="C1340" s="536"/>
      <c r="D1340" s="393" t="s">
        <v>512</v>
      </c>
      <c r="E1340" s="307" t="s">
        <v>162</v>
      </c>
      <c r="F1340" s="272"/>
      <c r="G1340" s="272"/>
      <c r="H1340" s="272"/>
      <c r="I1340" s="272"/>
      <c r="J1340" s="272"/>
      <c r="K1340" s="272"/>
      <c r="L1340" s="272"/>
      <c r="M1340" s="272"/>
      <c r="N1340" s="272"/>
      <c r="O1340" s="272"/>
      <c r="P1340" s="272"/>
      <c r="Q1340" s="272"/>
      <c r="R1340" s="270" t="str">
        <f t="shared" si="72"/>
        <v/>
      </c>
    </row>
    <row r="1341" spans="1:18" x14ac:dyDescent="0.2">
      <c r="A1341" s="532"/>
      <c r="B1341" s="534"/>
      <c r="C1341" s="537" t="s">
        <v>787</v>
      </c>
      <c r="D1341" s="393" t="s">
        <v>282</v>
      </c>
      <c r="E1341" s="307" t="s">
        <v>162</v>
      </c>
      <c r="F1341" s="272"/>
      <c r="G1341" s="272"/>
      <c r="H1341" s="272"/>
      <c r="I1341" s="272"/>
      <c r="J1341" s="272"/>
      <c r="K1341" s="272"/>
      <c r="L1341" s="272"/>
      <c r="M1341" s="272"/>
      <c r="N1341" s="272"/>
      <c r="O1341" s="272"/>
      <c r="P1341" s="272"/>
      <c r="Q1341" s="272"/>
      <c r="R1341" s="270" t="str">
        <f t="shared" si="72"/>
        <v/>
      </c>
    </row>
    <row r="1342" spans="1:18" x14ac:dyDescent="0.2">
      <c r="A1342" s="532"/>
      <c r="B1342" s="534"/>
      <c r="C1342" s="536"/>
      <c r="D1342" s="393" t="s">
        <v>512</v>
      </c>
      <c r="E1342" s="307" t="s">
        <v>162</v>
      </c>
      <c r="F1342" s="272"/>
      <c r="G1342" s="272"/>
      <c r="H1342" s="272"/>
      <c r="I1342" s="272"/>
      <c r="J1342" s="272"/>
      <c r="K1342" s="272"/>
      <c r="L1342" s="272"/>
      <c r="M1342" s="272"/>
      <c r="N1342" s="272"/>
      <c r="O1342" s="272"/>
      <c r="P1342" s="272"/>
      <c r="Q1342" s="272"/>
      <c r="R1342" s="270" t="str">
        <f t="shared" si="72"/>
        <v/>
      </c>
    </row>
    <row r="1343" spans="1:18" x14ac:dyDescent="0.2">
      <c r="A1343" s="532"/>
      <c r="B1343" s="534"/>
      <c r="C1343" s="537" t="s">
        <v>788</v>
      </c>
      <c r="D1343" s="393" t="s">
        <v>282</v>
      </c>
      <c r="E1343" s="307" t="s">
        <v>162</v>
      </c>
      <c r="F1343" s="272"/>
      <c r="G1343" s="272"/>
      <c r="H1343" s="272"/>
      <c r="I1343" s="272"/>
      <c r="J1343" s="272"/>
      <c r="K1343" s="272"/>
      <c r="L1343" s="272"/>
      <c r="M1343" s="272"/>
      <c r="N1343" s="272"/>
      <c r="O1343" s="272"/>
      <c r="P1343" s="272"/>
      <c r="Q1343" s="272"/>
      <c r="R1343" s="270" t="str">
        <f t="shared" si="72"/>
        <v/>
      </c>
    </row>
    <row r="1344" spans="1:18" x14ac:dyDescent="0.2">
      <c r="A1344" s="532"/>
      <c r="B1344" s="534"/>
      <c r="C1344" s="536"/>
      <c r="D1344" s="393" t="s">
        <v>512</v>
      </c>
      <c r="E1344" s="307" t="s">
        <v>162</v>
      </c>
      <c r="F1344" s="272"/>
      <c r="G1344" s="272"/>
      <c r="H1344" s="272"/>
      <c r="I1344" s="272"/>
      <c r="J1344" s="272"/>
      <c r="K1344" s="272"/>
      <c r="L1344" s="272"/>
      <c r="M1344" s="272"/>
      <c r="N1344" s="272"/>
      <c r="O1344" s="272"/>
      <c r="P1344" s="272"/>
      <c r="Q1344" s="272"/>
      <c r="R1344" s="270" t="str">
        <f t="shared" si="72"/>
        <v/>
      </c>
    </row>
    <row r="1345" spans="1:18" x14ac:dyDescent="0.2">
      <c r="A1345" s="532"/>
      <c r="B1345" s="534"/>
      <c r="C1345" s="537" t="s">
        <v>789</v>
      </c>
      <c r="D1345" s="393" t="s">
        <v>282</v>
      </c>
      <c r="E1345" s="307" t="s">
        <v>162</v>
      </c>
      <c r="F1345" s="272"/>
      <c r="G1345" s="273"/>
      <c r="H1345" s="273"/>
      <c r="I1345" s="273"/>
      <c r="J1345" s="273"/>
      <c r="K1345" s="273"/>
      <c r="L1345" s="273"/>
      <c r="M1345" s="273"/>
      <c r="N1345" s="273"/>
      <c r="O1345" s="273"/>
      <c r="P1345" s="273"/>
      <c r="Q1345" s="273"/>
      <c r="R1345" s="268"/>
    </row>
    <row r="1346" spans="1:18" x14ac:dyDescent="0.2">
      <c r="A1346" s="532"/>
      <c r="B1346" s="534"/>
      <c r="C1346" s="536"/>
      <c r="D1346" s="393" t="s">
        <v>512</v>
      </c>
      <c r="E1346" s="307" t="s">
        <v>162</v>
      </c>
      <c r="F1346" s="272"/>
      <c r="G1346" s="304"/>
      <c r="H1346" s="304"/>
      <c r="I1346" s="304"/>
      <c r="J1346" s="304"/>
      <c r="K1346" s="304"/>
      <c r="L1346" s="304"/>
      <c r="M1346" s="304"/>
      <c r="N1346" s="304"/>
      <c r="O1346" s="304"/>
      <c r="P1346" s="304"/>
      <c r="Q1346" s="304"/>
      <c r="R1346" s="305"/>
    </row>
    <row r="1347" spans="1:18" x14ac:dyDescent="0.2">
      <c r="A1347" s="532"/>
      <c r="B1347" s="534"/>
      <c r="C1347" s="538" t="s">
        <v>934</v>
      </c>
      <c r="D1347" s="394" t="s">
        <v>282</v>
      </c>
      <c r="E1347" s="298" t="s">
        <v>162</v>
      </c>
      <c r="F1347" s="303"/>
      <c r="G1347" s="304"/>
      <c r="H1347" s="304"/>
      <c r="I1347" s="304"/>
      <c r="J1347" s="304"/>
      <c r="K1347" s="304"/>
      <c r="L1347" s="304"/>
      <c r="M1347" s="304"/>
      <c r="N1347" s="304"/>
      <c r="O1347" s="304"/>
      <c r="P1347" s="304"/>
      <c r="Q1347" s="304"/>
      <c r="R1347" s="305"/>
    </row>
    <row r="1348" spans="1:18" x14ac:dyDescent="0.2">
      <c r="A1348" s="552"/>
      <c r="B1348" s="553"/>
      <c r="C1348" s="539"/>
      <c r="D1348" s="191" t="s">
        <v>512</v>
      </c>
      <c r="E1348" s="308" t="s">
        <v>162</v>
      </c>
      <c r="F1348" s="274"/>
      <c r="G1348" s="274"/>
      <c r="H1348" s="274"/>
      <c r="I1348" s="274"/>
      <c r="J1348" s="274"/>
      <c r="K1348" s="274"/>
      <c r="L1348" s="274"/>
      <c r="M1348" s="274"/>
      <c r="N1348" s="274"/>
      <c r="O1348" s="274"/>
      <c r="P1348" s="274"/>
      <c r="Q1348" s="274"/>
      <c r="R1348" s="229"/>
    </row>
    <row r="1349" spans="1:18" x14ac:dyDescent="0.2">
      <c r="A1349" s="531"/>
      <c r="B1349" s="533" t="str">
        <f>IF(A1349&lt;&gt;"",IFERROR(VLOOKUP(A1349,L!$J$11:$K$260,2,FALSE),"Eingabeart wurde geändert"),"")</f>
        <v/>
      </c>
      <c r="C1349" s="535" t="s">
        <v>925</v>
      </c>
      <c r="D1349" s="189" t="s">
        <v>282</v>
      </c>
      <c r="E1349" s="306" t="s">
        <v>162</v>
      </c>
      <c r="F1349" s="271"/>
      <c r="G1349" s="271"/>
      <c r="H1349" s="271"/>
      <c r="I1349" s="271"/>
      <c r="J1349" s="271"/>
      <c r="K1349" s="271"/>
      <c r="L1349" s="271"/>
      <c r="M1349" s="271"/>
      <c r="N1349" s="271"/>
      <c r="O1349" s="271"/>
      <c r="P1349" s="271"/>
      <c r="Q1349" s="271"/>
      <c r="R1349" s="228" t="str">
        <f t="shared" ref="R1349:R1360" si="73">IF(SUM(F1349:Q1349)&gt;0,SUM(F1349:Q1349),"")</f>
        <v/>
      </c>
    </row>
    <row r="1350" spans="1:18" x14ac:dyDescent="0.2">
      <c r="A1350" s="532"/>
      <c r="B1350" s="534"/>
      <c r="C1350" s="536"/>
      <c r="D1350" s="393" t="s">
        <v>512</v>
      </c>
      <c r="E1350" s="307" t="s">
        <v>162</v>
      </c>
      <c r="F1350" s="272"/>
      <c r="G1350" s="272"/>
      <c r="H1350" s="272"/>
      <c r="I1350" s="272"/>
      <c r="J1350" s="272"/>
      <c r="K1350" s="272"/>
      <c r="L1350" s="272"/>
      <c r="M1350" s="272"/>
      <c r="N1350" s="272"/>
      <c r="O1350" s="272"/>
      <c r="P1350" s="272"/>
      <c r="Q1350" s="272"/>
      <c r="R1350" s="270" t="str">
        <f t="shared" si="73"/>
        <v/>
      </c>
    </row>
    <row r="1351" spans="1:18" x14ac:dyDescent="0.2">
      <c r="A1351" s="532"/>
      <c r="B1351" s="534"/>
      <c r="C1351" s="537" t="s">
        <v>786</v>
      </c>
      <c r="D1351" s="393" t="s">
        <v>282</v>
      </c>
      <c r="E1351" s="307" t="s">
        <v>162</v>
      </c>
      <c r="F1351" s="272"/>
      <c r="G1351" s="272"/>
      <c r="H1351" s="272"/>
      <c r="I1351" s="272"/>
      <c r="J1351" s="272"/>
      <c r="K1351" s="272"/>
      <c r="L1351" s="272"/>
      <c r="M1351" s="272"/>
      <c r="N1351" s="272"/>
      <c r="O1351" s="272"/>
      <c r="P1351" s="272"/>
      <c r="Q1351" s="272"/>
      <c r="R1351" s="270" t="str">
        <f t="shared" si="73"/>
        <v/>
      </c>
    </row>
    <row r="1352" spans="1:18" x14ac:dyDescent="0.2">
      <c r="A1352" s="532"/>
      <c r="B1352" s="534"/>
      <c r="C1352" s="536"/>
      <c r="D1352" s="393" t="s">
        <v>512</v>
      </c>
      <c r="E1352" s="307" t="s">
        <v>162</v>
      </c>
      <c r="F1352" s="272"/>
      <c r="G1352" s="272"/>
      <c r="H1352" s="272"/>
      <c r="I1352" s="272"/>
      <c r="J1352" s="272"/>
      <c r="K1352" s="272"/>
      <c r="L1352" s="272"/>
      <c r="M1352" s="272"/>
      <c r="N1352" s="272"/>
      <c r="O1352" s="272"/>
      <c r="P1352" s="272"/>
      <c r="Q1352" s="272"/>
      <c r="R1352" s="270" t="str">
        <f t="shared" si="73"/>
        <v/>
      </c>
    </row>
    <row r="1353" spans="1:18" x14ac:dyDescent="0.2">
      <c r="A1353" s="532"/>
      <c r="B1353" s="534"/>
      <c r="C1353" s="537" t="s">
        <v>787</v>
      </c>
      <c r="D1353" s="393" t="s">
        <v>282</v>
      </c>
      <c r="E1353" s="307" t="s">
        <v>162</v>
      </c>
      <c r="F1353" s="272"/>
      <c r="G1353" s="272"/>
      <c r="H1353" s="272"/>
      <c r="I1353" s="272"/>
      <c r="J1353" s="272"/>
      <c r="K1353" s="272"/>
      <c r="L1353" s="272"/>
      <c r="M1353" s="272"/>
      <c r="N1353" s="272"/>
      <c r="O1353" s="272"/>
      <c r="P1353" s="272"/>
      <c r="Q1353" s="272"/>
      <c r="R1353" s="270" t="str">
        <f t="shared" si="73"/>
        <v/>
      </c>
    </row>
    <row r="1354" spans="1:18" x14ac:dyDescent="0.2">
      <c r="A1354" s="532"/>
      <c r="B1354" s="534"/>
      <c r="C1354" s="536"/>
      <c r="D1354" s="393" t="s">
        <v>512</v>
      </c>
      <c r="E1354" s="307" t="s">
        <v>162</v>
      </c>
      <c r="F1354" s="272"/>
      <c r="G1354" s="272"/>
      <c r="H1354" s="272"/>
      <c r="I1354" s="272"/>
      <c r="J1354" s="272"/>
      <c r="K1354" s="272"/>
      <c r="L1354" s="272"/>
      <c r="M1354" s="272"/>
      <c r="N1354" s="272"/>
      <c r="O1354" s="272"/>
      <c r="P1354" s="272"/>
      <c r="Q1354" s="272"/>
      <c r="R1354" s="270" t="str">
        <f t="shared" si="73"/>
        <v/>
      </c>
    </row>
    <row r="1355" spans="1:18" x14ac:dyDescent="0.2">
      <c r="A1355" s="532"/>
      <c r="B1355" s="534"/>
      <c r="C1355" s="537" t="s">
        <v>788</v>
      </c>
      <c r="D1355" s="393" t="s">
        <v>282</v>
      </c>
      <c r="E1355" s="307" t="s">
        <v>162</v>
      </c>
      <c r="F1355" s="272"/>
      <c r="G1355" s="272"/>
      <c r="H1355" s="272"/>
      <c r="I1355" s="272"/>
      <c r="J1355" s="272"/>
      <c r="K1355" s="272"/>
      <c r="L1355" s="272"/>
      <c r="M1355" s="272"/>
      <c r="N1355" s="272"/>
      <c r="O1355" s="272"/>
      <c r="P1355" s="272"/>
      <c r="Q1355" s="272"/>
      <c r="R1355" s="270" t="str">
        <f t="shared" si="73"/>
        <v/>
      </c>
    </row>
    <row r="1356" spans="1:18" x14ac:dyDescent="0.2">
      <c r="A1356" s="532"/>
      <c r="B1356" s="534"/>
      <c r="C1356" s="536"/>
      <c r="D1356" s="393" t="s">
        <v>512</v>
      </c>
      <c r="E1356" s="307" t="s">
        <v>162</v>
      </c>
      <c r="F1356" s="272"/>
      <c r="G1356" s="272"/>
      <c r="H1356" s="272"/>
      <c r="I1356" s="272"/>
      <c r="J1356" s="272"/>
      <c r="K1356" s="272"/>
      <c r="L1356" s="272"/>
      <c r="M1356" s="272"/>
      <c r="N1356" s="272"/>
      <c r="O1356" s="272"/>
      <c r="P1356" s="272"/>
      <c r="Q1356" s="272"/>
      <c r="R1356" s="270" t="str">
        <f t="shared" si="73"/>
        <v/>
      </c>
    </row>
    <row r="1357" spans="1:18" x14ac:dyDescent="0.2">
      <c r="A1357" s="532"/>
      <c r="B1357" s="534"/>
      <c r="C1357" s="537" t="s">
        <v>789</v>
      </c>
      <c r="D1357" s="393" t="s">
        <v>282</v>
      </c>
      <c r="E1357" s="307" t="s">
        <v>162</v>
      </c>
      <c r="F1357" s="272"/>
      <c r="G1357" s="273"/>
      <c r="H1357" s="273"/>
      <c r="I1357" s="273"/>
      <c r="J1357" s="273"/>
      <c r="K1357" s="273"/>
      <c r="L1357" s="273"/>
      <c r="M1357" s="273"/>
      <c r="N1357" s="273"/>
      <c r="O1357" s="273"/>
      <c r="P1357" s="273"/>
      <c r="Q1357" s="273"/>
      <c r="R1357" s="268"/>
    </row>
    <row r="1358" spans="1:18" x14ac:dyDescent="0.2">
      <c r="A1358" s="532"/>
      <c r="B1358" s="534"/>
      <c r="C1358" s="536"/>
      <c r="D1358" s="393" t="s">
        <v>512</v>
      </c>
      <c r="E1358" s="307" t="s">
        <v>162</v>
      </c>
      <c r="F1358" s="272"/>
      <c r="G1358" s="304"/>
      <c r="H1358" s="304"/>
      <c r="I1358" s="304"/>
      <c r="J1358" s="304"/>
      <c r="K1358" s="304"/>
      <c r="L1358" s="304"/>
      <c r="M1358" s="304"/>
      <c r="N1358" s="304"/>
      <c r="O1358" s="304"/>
      <c r="P1358" s="304"/>
      <c r="Q1358" s="304"/>
      <c r="R1358" s="305"/>
    </row>
    <row r="1359" spans="1:18" x14ac:dyDescent="0.2">
      <c r="A1359" s="532"/>
      <c r="B1359" s="534"/>
      <c r="C1359" s="538" t="s">
        <v>934</v>
      </c>
      <c r="D1359" s="394" t="s">
        <v>282</v>
      </c>
      <c r="E1359" s="298" t="s">
        <v>162</v>
      </c>
      <c r="F1359" s="303"/>
      <c r="G1359" s="304"/>
      <c r="H1359" s="304"/>
      <c r="I1359" s="304"/>
      <c r="J1359" s="304"/>
      <c r="K1359" s="304"/>
      <c r="L1359" s="304"/>
      <c r="M1359" s="304"/>
      <c r="N1359" s="304"/>
      <c r="O1359" s="304"/>
      <c r="P1359" s="304"/>
      <c r="Q1359" s="304"/>
      <c r="R1359" s="305"/>
    </row>
    <row r="1360" spans="1:18" x14ac:dyDescent="0.2">
      <c r="A1360" s="552"/>
      <c r="B1360" s="553"/>
      <c r="C1360" s="539"/>
      <c r="D1360" s="191" t="s">
        <v>512</v>
      </c>
      <c r="E1360" s="308" t="s">
        <v>162</v>
      </c>
      <c r="F1360" s="274"/>
      <c r="G1360" s="274"/>
      <c r="H1360" s="274"/>
      <c r="I1360" s="274"/>
      <c r="J1360" s="274"/>
      <c r="K1360" s="274"/>
      <c r="L1360" s="274"/>
      <c r="M1360" s="274"/>
      <c r="N1360" s="274"/>
      <c r="O1360" s="274"/>
      <c r="P1360" s="274"/>
      <c r="Q1360" s="274"/>
      <c r="R1360" s="229"/>
    </row>
    <row r="1361" spans="1:18" x14ac:dyDescent="0.2">
      <c r="A1361" s="531"/>
      <c r="B1361" s="533" t="str">
        <f>IF(A1361&lt;&gt;"",IFERROR(VLOOKUP(A1361,L!$J$11:$K$260,2,FALSE),"Eingabeart wurde geändert"),"")</f>
        <v/>
      </c>
      <c r="C1361" s="535" t="s">
        <v>925</v>
      </c>
      <c r="D1361" s="189" t="s">
        <v>282</v>
      </c>
      <c r="E1361" s="306" t="s">
        <v>162</v>
      </c>
      <c r="F1361" s="271"/>
      <c r="G1361" s="271"/>
      <c r="H1361" s="271"/>
      <c r="I1361" s="271"/>
      <c r="J1361" s="271"/>
      <c r="K1361" s="271"/>
      <c r="L1361" s="271"/>
      <c r="M1361" s="271"/>
      <c r="N1361" s="271"/>
      <c r="O1361" s="271"/>
      <c r="P1361" s="271"/>
      <c r="Q1361" s="271"/>
      <c r="R1361" s="228" t="str">
        <f t="shared" ref="R1361:R1372" si="74">IF(SUM(F1361:Q1361)&gt;0,SUM(F1361:Q1361),"")</f>
        <v/>
      </c>
    </row>
    <row r="1362" spans="1:18" x14ac:dyDescent="0.2">
      <c r="A1362" s="532"/>
      <c r="B1362" s="534"/>
      <c r="C1362" s="536"/>
      <c r="D1362" s="393" t="s">
        <v>512</v>
      </c>
      <c r="E1362" s="307" t="s">
        <v>162</v>
      </c>
      <c r="F1362" s="272"/>
      <c r="G1362" s="272"/>
      <c r="H1362" s="272"/>
      <c r="I1362" s="272"/>
      <c r="J1362" s="272"/>
      <c r="K1362" s="272"/>
      <c r="L1362" s="272"/>
      <c r="M1362" s="272"/>
      <c r="N1362" s="272"/>
      <c r="O1362" s="272"/>
      <c r="P1362" s="272"/>
      <c r="Q1362" s="272"/>
      <c r="R1362" s="270" t="str">
        <f t="shared" si="74"/>
        <v/>
      </c>
    </row>
    <row r="1363" spans="1:18" x14ac:dyDescent="0.2">
      <c r="A1363" s="532"/>
      <c r="B1363" s="534"/>
      <c r="C1363" s="537" t="s">
        <v>786</v>
      </c>
      <c r="D1363" s="393" t="s">
        <v>282</v>
      </c>
      <c r="E1363" s="307" t="s">
        <v>162</v>
      </c>
      <c r="F1363" s="272"/>
      <c r="G1363" s="272"/>
      <c r="H1363" s="272"/>
      <c r="I1363" s="272"/>
      <c r="J1363" s="272"/>
      <c r="K1363" s="272"/>
      <c r="L1363" s="272"/>
      <c r="M1363" s="272"/>
      <c r="N1363" s="272"/>
      <c r="O1363" s="272"/>
      <c r="P1363" s="272"/>
      <c r="Q1363" s="272"/>
      <c r="R1363" s="270" t="str">
        <f t="shared" si="74"/>
        <v/>
      </c>
    </row>
    <row r="1364" spans="1:18" x14ac:dyDescent="0.2">
      <c r="A1364" s="532"/>
      <c r="B1364" s="534"/>
      <c r="C1364" s="536"/>
      <c r="D1364" s="393" t="s">
        <v>512</v>
      </c>
      <c r="E1364" s="307" t="s">
        <v>162</v>
      </c>
      <c r="F1364" s="272"/>
      <c r="G1364" s="272"/>
      <c r="H1364" s="272"/>
      <c r="I1364" s="272"/>
      <c r="J1364" s="272"/>
      <c r="K1364" s="272"/>
      <c r="L1364" s="272"/>
      <c r="M1364" s="272"/>
      <c r="N1364" s="272"/>
      <c r="O1364" s="272"/>
      <c r="P1364" s="272"/>
      <c r="Q1364" s="272"/>
      <c r="R1364" s="270" t="str">
        <f t="shared" si="74"/>
        <v/>
      </c>
    </row>
    <row r="1365" spans="1:18" x14ac:dyDescent="0.2">
      <c r="A1365" s="532"/>
      <c r="B1365" s="534"/>
      <c r="C1365" s="537" t="s">
        <v>787</v>
      </c>
      <c r="D1365" s="393" t="s">
        <v>282</v>
      </c>
      <c r="E1365" s="307" t="s">
        <v>162</v>
      </c>
      <c r="F1365" s="272"/>
      <c r="G1365" s="272"/>
      <c r="H1365" s="272"/>
      <c r="I1365" s="272"/>
      <c r="J1365" s="272"/>
      <c r="K1365" s="272"/>
      <c r="L1365" s="272"/>
      <c r="M1365" s="272"/>
      <c r="N1365" s="272"/>
      <c r="O1365" s="272"/>
      <c r="P1365" s="272"/>
      <c r="Q1365" s="272"/>
      <c r="R1365" s="270" t="str">
        <f t="shared" si="74"/>
        <v/>
      </c>
    </row>
    <row r="1366" spans="1:18" x14ac:dyDescent="0.2">
      <c r="A1366" s="532"/>
      <c r="B1366" s="534"/>
      <c r="C1366" s="536"/>
      <c r="D1366" s="393" t="s">
        <v>512</v>
      </c>
      <c r="E1366" s="307" t="s">
        <v>162</v>
      </c>
      <c r="F1366" s="272"/>
      <c r="G1366" s="272"/>
      <c r="H1366" s="272"/>
      <c r="I1366" s="272"/>
      <c r="J1366" s="272"/>
      <c r="K1366" s="272"/>
      <c r="L1366" s="272"/>
      <c r="M1366" s="272"/>
      <c r="N1366" s="272"/>
      <c r="O1366" s="272"/>
      <c r="P1366" s="272"/>
      <c r="Q1366" s="272"/>
      <c r="R1366" s="270" t="str">
        <f t="shared" si="74"/>
        <v/>
      </c>
    </row>
    <row r="1367" spans="1:18" x14ac:dyDescent="0.2">
      <c r="A1367" s="532"/>
      <c r="B1367" s="534"/>
      <c r="C1367" s="537" t="s">
        <v>788</v>
      </c>
      <c r="D1367" s="393" t="s">
        <v>282</v>
      </c>
      <c r="E1367" s="307" t="s">
        <v>162</v>
      </c>
      <c r="F1367" s="272"/>
      <c r="G1367" s="272"/>
      <c r="H1367" s="272"/>
      <c r="I1367" s="272"/>
      <c r="J1367" s="272"/>
      <c r="K1367" s="272"/>
      <c r="L1367" s="272"/>
      <c r="M1367" s="272"/>
      <c r="N1367" s="272"/>
      <c r="O1367" s="272"/>
      <c r="P1367" s="272"/>
      <c r="Q1367" s="272"/>
      <c r="R1367" s="270" t="str">
        <f t="shared" si="74"/>
        <v/>
      </c>
    </row>
    <row r="1368" spans="1:18" x14ac:dyDescent="0.2">
      <c r="A1368" s="532"/>
      <c r="B1368" s="534"/>
      <c r="C1368" s="536"/>
      <c r="D1368" s="393" t="s">
        <v>512</v>
      </c>
      <c r="E1368" s="307" t="s">
        <v>162</v>
      </c>
      <c r="F1368" s="272"/>
      <c r="G1368" s="272"/>
      <c r="H1368" s="272"/>
      <c r="I1368" s="272"/>
      <c r="J1368" s="272"/>
      <c r="K1368" s="272"/>
      <c r="L1368" s="272"/>
      <c r="M1368" s="272"/>
      <c r="N1368" s="272"/>
      <c r="O1368" s="272"/>
      <c r="P1368" s="272"/>
      <c r="Q1368" s="272"/>
      <c r="R1368" s="270" t="str">
        <f t="shared" si="74"/>
        <v/>
      </c>
    </row>
    <row r="1369" spans="1:18" x14ac:dyDescent="0.2">
      <c r="A1369" s="532"/>
      <c r="B1369" s="534"/>
      <c r="C1369" s="537" t="s">
        <v>789</v>
      </c>
      <c r="D1369" s="393" t="s">
        <v>282</v>
      </c>
      <c r="E1369" s="307" t="s">
        <v>162</v>
      </c>
      <c r="F1369" s="272"/>
      <c r="G1369" s="273"/>
      <c r="H1369" s="273"/>
      <c r="I1369" s="273"/>
      <c r="J1369" s="273"/>
      <c r="K1369" s="273"/>
      <c r="L1369" s="273"/>
      <c r="M1369" s="273"/>
      <c r="N1369" s="273"/>
      <c r="O1369" s="273"/>
      <c r="P1369" s="273"/>
      <c r="Q1369" s="273"/>
      <c r="R1369" s="268"/>
    </row>
    <row r="1370" spans="1:18" x14ac:dyDescent="0.2">
      <c r="A1370" s="532"/>
      <c r="B1370" s="534"/>
      <c r="C1370" s="536"/>
      <c r="D1370" s="393" t="s">
        <v>512</v>
      </c>
      <c r="E1370" s="307" t="s">
        <v>162</v>
      </c>
      <c r="F1370" s="272"/>
      <c r="G1370" s="304"/>
      <c r="H1370" s="304"/>
      <c r="I1370" s="304"/>
      <c r="J1370" s="304"/>
      <c r="K1370" s="304"/>
      <c r="L1370" s="304"/>
      <c r="M1370" s="304"/>
      <c r="N1370" s="304"/>
      <c r="O1370" s="304"/>
      <c r="P1370" s="304"/>
      <c r="Q1370" s="304"/>
      <c r="R1370" s="305"/>
    </row>
    <row r="1371" spans="1:18" x14ac:dyDescent="0.2">
      <c r="A1371" s="532"/>
      <c r="B1371" s="534"/>
      <c r="C1371" s="538" t="s">
        <v>934</v>
      </c>
      <c r="D1371" s="394" t="s">
        <v>282</v>
      </c>
      <c r="E1371" s="298" t="s">
        <v>162</v>
      </c>
      <c r="F1371" s="303"/>
      <c r="G1371" s="304"/>
      <c r="H1371" s="304"/>
      <c r="I1371" s="304"/>
      <c r="J1371" s="304"/>
      <c r="K1371" s="304"/>
      <c r="L1371" s="304"/>
      <c r="M1371" s="304"/>
      <c r="N1371" s="304"/>
      <c r="O1371" s="304"/>
      <c r="P1371" s="304"/>
      <c r="Q1371" s="304"/>
      <c r="R1371" s="305"/>
    </row>
    <row r="1372" spans="1:18" x14ac:dyDescent="0.2">
      <c r="A1372" s="552"/>
      <c r="B1372" s="553"/>
      <c r="C1372" s="539"/>
      <c r="D1372" s="191" t="s">
        <v>512</v>
      </c>
      <c r="E1372" s="308" t="s">
        <v>162</v>
      </c>
      <c r="F1372" s="274"/>
      <c r="G1372" s="274"/>
      <c r="H1372" s="274"/>
      <c r="I1372" s="274"/>
      <c r="J1372" s="274"/>
      <c r="K1372" s="274"/>
      <c r="L1372" s="274"/>
      <c r="M1372" s="274"/>
      <c r="N1372" s="274"/>
      <c r="O1372" s="274"/>
      <c r="P1372" s="274"/>
      <c r="Q1372" s="274"/>
      <c r="R1372" s="229"/>
    </row>
    <row r="1373" spans="1:18" x14ac:dyDescent="0.2">
      <c r="A1373" s="531"/>
      <c r="B1373" s="533" t="str">
        <f>IF(A1373&lt;&gt;"",IFERROR(VLOOKUP(A1373,L!$J$11:$K$260,2,FALSE),"Eingabeart wurde geändert"),"")</f>
        <v/>
      </c>
      <c r="C1373" s="535" t="s">
        <v>925</v>
      </c>
      <c r="D1373" s="189" t="s">
        <v>282</v>
      </c>
      <c r="E1373" s="306" t="s">
        <v>162</v>
      </c>
      <c r="F1373" s="271"/>
      <c r="G1373" s="271"/>
      <c r="H1373" s="271"/>
      <c r="I1373" s="271"/>
      <c r="J1373" s="271"/>
      <c r="K1373" s="271"/>
      <c r="L1373" s="271"/>
      <c r="M1373" s="271"/>
      <c r="N1373" s="271"/>
      <c r="O1373" s="271"/>
      <c r="P1373" s="271"/>
      <c r="Q1373" s="271"/>
      <c r="R1373" s="228" t="str">
        <f t="shared" ref="R1373:R1384" si="75">IF(SUM(F1373:Q1373)&gt;0,SUM(F1373:Q1373),"")</f>
        <v/>
      </c>
    </row>
    <row r="1374" spans="1:18" x14ac:dyDescent="0.2">
      <c r="A1374" s="532"/>
      <c r="B1374" s="534"/>
      <c r="C1374" s="536"/>
      <c r="D1374" s="393" t="s">
        <v>512</v>
      </c>
      <c r="E1374" s="307" t="s">
        <v>162</v>
      </c>
      <c r="F1374" s="272"/>
      <c r="G1374" s="272"/>
      <c r="H1374" s="272"/>
      <c r="I1374" s="272"/>
      <c r="J1374" s="272"/>
      <c r="K1374" s="272"/>
      <c r="L1374" s="272"/>
      <c r="M1374" s="272"/>
      <c r="N1374" s="272"/>
      <c r="O1374" s="272"/>
      <c r="P1374" s="272"/>
      <c r="Q1374" s="272"/>
      <c r="R1374" s="270" t="str">
        <f t="shared" si="75"/>
        <v/>
      </c>
    </row>
    <row r="1375" spans="1:18" x14ac:dyDescent="0.2">
      <c r="A1375" s="532"/>
      <c r="B1375" s="534"/>
      <c r="C1375" s="537" t="s">
        <v>786</v>
      </c>
      <c r="D1375" s="393" t="s">
        <v>282</v>
      </c>
      <c r="E1375" s="307" t="s">
        <v>162</v>
      </c>
      <c r="F1375" s="272"/>
      <c r="G1375" s="272"/>
      <c r="H1375" s="272"/>
      <c r="I1375" s="272"/>
      <c r="J1375" s="272"/>
      <c r="K1375" s="272"/>
      <c r="L1375" s="272"/>
      <c r="M1375" s="272"/>
      <c r="N1375" s="272"/>
      <c r="O1375" s="272"/>
      <c r="P1375" s="272"/>
      <c r="Q1375" s="272"/>
      <c r="R1375" s="270" t="str">
        <f t="shared" si="75"/>
        <v/>
      </c>
    </row>
    <row r="1376" spans="1:18" x14ac:dyDescent="0.2">
      <c r="A1376" s="532"/>
      <c r="B1376" s="534"/>
      <c r="C1376" s="536"/>
      <c r="D1376" s="393" t="s">
        <v>512</v>
      </c>
      <c r="E1376" s="307" t="s">
        <v>162</v>
      </c>
      <c r="F1376" s="272"/>
      <c r="G1376" s="272"/>
      <c r="H1376" s="272"/>
      <c r="I1376" s="272"/>
      <c r="J1376" s="272"/>
      <c r="K1376" s="272"/>
      <c r="L1376" s="272"/>
      <c r="M1376" s="272"/>
      <c r="N1376" s="272"/>
      <c r="O1376" s="272"/>
      <c r="P1376" s="272"/>
      <c r="Q1376" s="272"/>
      <c r="R1376" s="270" t="str">
        <f t="shared" si="75"/>
        <v/>
      </c>
    </row>
    <row r="1377" spans="1:18" x14ac:dyDescent="0.2">
      <c r="A1377" s="532"/>
      <c r="B1377" s="534"/>
      <c r="C1377" s="537" t="s">
        <v>787</v>
      </c>
      <c r="D1377" s="393" t="s">
        <v>282</v>
      </c>
      <c r="E1377" s="307" t="s">
        <v>162</v>
      </c>
      <c r="F1377" s="272"/>
      <c r="G1377" s="272"/>
      <c r="H1377" s="272"/>
      <c r="I1377" s="272"/>
      <c r="J1377" s="272"/>
      <c r="K1377" s="272"/>
      <c r="L1377" s="272"/>
      <c r="M1377" s="272"/>
      <c r="N1377" s="272"/>
      <c r="O1377" s="272"/>
      <c r="P1377" s="272"/>
      <c r="Q1377" s="272"/>
      <c r="R1377" s="270" t="str">
        <f t="shared" si="75"/>
        <v/>
      </c>
    </row>
    <row r="1378" spans="1:18" x14ac:dyDescent="0.2">
      <c r="A1378" s="532"/>
      <c r="B1378" s="534"/>
      <c r="C1378" s="536"/>
      <c r="D1378" s="393" t="s">
        <v>512</v>
      </c>
      <c r="E1378" s="307" t="s">
        <v>162</v>
      </c>
      <c r="F1378" s="272"/>
      <c r="G1378" s="272"/>
      <c r="H1378" s="272"/>
      <c r="I1378" s="272"/>
      <c r="J1378" s="272"/>
      <c r="K1378" s="272"/>
      <c r="L1378" s="272"/>
      <c r="M1378" s="272"/>
      <c r="N1378" s="272"/>
      <c r="O1378" s="272"/>
      <c r="P1378" s="272"/>
      <c r="Q1378" s="272"/>
      <c r="R1378" s="270" t="str">
        <f t="shared" si="75"/>
        <v/>
      </c>
    </row>
    <row r="1379" spans="1:18" x14ac:dyDescent="0.2">
      <c r="A1379" s="532"/>
      <c r="B1379" s="534"/>
      <c r="C1379" s="537" t="s">
        <v>788</v>
      </c>
      <c r="D1379" s="393" t="s">
        <v>282</v>
      </c>
      <c r="E1379" s="307" t="s">
        <v>162</v>
      </c>
      <c r="F1379" s="272"/>
      <c r="G1379" s="272"/>
      <c r="H1379" s="272"/>
      <c r="I1379" s="272"/>
      <c r="J1379" s="272"/>
      <c r="K1379" s="272"/>
      <c r="L1379" s="272"/>
      <c r="M1379" s="272"/>
      <c r="N1379" s="272"/>
      <c r="O1379" s="272"/>
      <c r="P1379" s="272"/>
      <c r="Q1379" s="272"/>
      <c r="R1379" s="270" t="str">
        <f t="shared" si="75"/>
        <v/>
      </c>
    </row>
    <row r="1380" spans="1:18" x14ac:dyDescent="0.2">
      <c r="A1380" s="532"/>
      <c r="B1380" s="534"/>
      <c r="C1380" s="536"/>
      <c r="D1380" s="393" t="s">
        <v>512</v>
      </c>
      <c r="E1380" s="307" t="s">
        <v>162</v>
      </c>
      <c r="F1380" s="272"/>
      <c r="G1380" s="272"/>
      <c r="H1380" s="272"/>
      <c r="I1380" s="272"/>
      <c r="J1380" s="272"/>
      <c r="K1380" s="272"/>
      <c r="L1380" s="272"/>
      <c r="M1380" s="272"/>
      <c r="N1380" s="272"/>
      <c r="O1380" s="272"/>
      <c r="P1380" s="272"/>
      <c r="Q1380" s="272"/>
      <c r="R1380" s="270" t="str">
        <f t="shared" si="75"/>
        <v/>
      </c>
    </row>
    <row r="1381" spans="1:18" x14ac:dyDescent="0.2">
      <c r="A1381" s="532"/>
      <c r="B1381" s="534"/>
      <c r="C1381" s="537" t="s">
        <v>789</v>
      </c>
      <c r="D1381" s="393" t="s">
        <v>282</v>
      </c>
      <c r="E1381" s="307" t="s">
        <v>162</v>
      </c>
      <c r="F1381" s="272"/>
      <c r="G1381" s="273"/>
      <c r="H1381" s="273"/>
      <c r="I1381" s="273"/>
      <c r="J1381" s="273"/>
      <c r="K1381" s="273"/>
      <c r="L1381" s="273"/>
      <c r="M1381" s="273"/>
      <c r="N1381" s="273"/>
      <c r="O1381" s="273"/>
      <c r="P1381" s="273"/>
      <c r="Q1381" s="273"/>
      <c r="R1381" s="268"/>
    </row>
    <row r="1382" spans="1:18" x14ac:dyDescent="0.2">
      <c r="A1382" s="532"/>
      <c r="B1382" s="534"/>
      <c r="C1382" s="536"/>
      <c r="D1382" s="393" t="s">
        <v>512</v>
      </c>
      <c r="E1382" s="307" t="s">
        <v>162</v>
      </c>
      <c r="F1382" s="272"/>
      <c r="G1382" s="304"/>
      <c r="H1382" s="304"/>
      <c r="I1382" s="304"/>
      <c r="J1382" s="304"/>
      <c r="K1382" s="304"/>
      <c r="L1382" s="304"/>
      <c r="M1382" s="304"/>
      <c r="N1382" s="304"/>
      <c r="O1382" s="304"/>
      <c r="P1382" s="304"/>
      <c r="Q1382" s="304"/>
      <c r="R1382" s="305"/>
    </row>
    <row r="1383" spans="1:18" x14ac:dyDescent="0.2">
      <c r="A1383" s="532"/>
      <c r="B1383" s="534"/>
      <c r="C1383" s="538" t="s">
        <v>934</v>
      </c>
      <c r="D1383" s="394" t="s">
        <v>282</v>
      </c>
      <c r="E1383" s="298" t="s">
        <v>162</v>
      </c>
      <c r="F1383" s="303"/>
      <c r="G1383" s="304"/>
      <c r="H1383" s="304"/>
      <c r="I1383" s="304"/>
      <c r="J1383" s="304"/>
      <c r="K1383" s="304"/>
      <c r="L1383" s="304"/>
      <c r="M1383" s="304"/>
      <c r="N1383" s="304"/>
      <c r="O1383" s="304"/>
      <c r="P1383" s="304"/>
      <c r="Q1383" s="304"/>
      <c r="R1383" s="305"/>
    </row>
    <row r="1384" spans="1:18" x14ac:dyDescent="0.2">
      <c r="A1384" s="552"/>
      <c r="B1384" s="553"/>
      <c r="C1384" s="539"/>
      <c r="D1384" s="191" t="s">
        <v>512</v>
      </c>
      <c r="E1384" s="308" t="s">
        <v>162</v>
      </c>
      <c r="F1384" s="274"/>
      <c r="G1384" s="274"/>
      <c r="H1384" s="274"/>
      <c r="I1384" s="274"/>
      <c r="J1384" s="274"/>
      <c r="K1384" s="274"/>
      <c r="L1384" s="274"/>
      <c r="M1384" s="274"/>
      <c r="N1384" s="274"/>
      <c r="O1384" s="274"/>
      <c r="P1384" s="274"/>
      <c r="Q1384" s="274"/>
      <c r="R1384" s="229"/>
    </row>
    <row r="1385" spans="1:18" x14ac:dyDescent="0.2">
      <c r="A1385" s="531"/>
      <c r="B1385" s="533" t="str">
        <f>IF(A1385&lt;&gt;"",IFERROR(VLOOKUP(A1385,L!$J$11:$K$260,2,FALSE),"Eingabeart wurde geändert"),"")</f>
        <v/>
      </c>
      <c r="C1385" s="535" t="s">
        <v>925</v>
      </c>
      <c r="D1385" s="189" t="s">
        <v>282</v>
      </c>
      <c r="E1385" s="306" t="s">
        <v>162</v>
      </c>
      <c r="F1385" s="271"/>
      <c r="G1385" s="271"/>
      <c r="H1385" s="271"/>
      <c r="I1385" s="271"/>
      <c r="J1385" s="271"/>
      <c r="K1385" s="271"/>
      <c r="L1385" s="271"/>
      <c r="M1385" s="271"/>
      <c r="N1385" s="271"/>
      <c r="O1385" s="271"/>
      <c r="P1385" s="271"/>
      <c r="Q1385" s="271"/>
      <c r="R1385" s="228" t="str">
        <f t="shared" ref="R1385:R1396" si="76">IF(SUM(F1385:Q1385)&gt;0,SUM(F1385:Q1385),"")</f>
        <v/>
      </c>
    </row>
    <row r="1386" spans="1:18" x14ac:dyDescent="0.2">
      <c r="A1386" s="532"/>
      <c r="B1386" s="534"/>
      <c r="C1386" s="536"/>
      <c r="D1386" s="393" t="s">
        <v>512</v>
      </c>
      <c r="E1386" s="307" t="s">
        <v>162</v>
      </c>
      <c r="F1386" s="272"/>
      <c r="G1386" s="272"/>
      <c r="H1386" s="272"/>
      <c r="I1386" s="272"/>
      <c r="J1386" s="272"/>
      <c r="K1386" s="272"/>
      <c r="L1386" s="272"/>
      <c r="M1386" s="272"/>
      <c r="N1386" s="272"/>
      <c r="O1386" s="272"/>
      <c r="P1386" s="272"/>
      <c r="Q1386" s="272"/>
      <c r="R1386" s="270" t="str">
        <f t="shared" si="76"/>
        <v/>
      </c>
    </row>
    <row r="1387" spans="1:18" x14ac:dyDescent="0.2">
      <c r="A1387" s="532"/>
      <c r="B1387" s="534"/>
      <c r="C1387" s="537" t="s">
        <v>786</v>
      </c>
      <c r="D1387" s="393" t="s">
        <v>282</v>
      </c>
      <c r="E1387" s="307" t="s">
        <v>162</v>
      </c>
      <c r="F1387" s="272"/>
      <c r="G1387" s="272"/>
      <c r="H1387" s="272"/>
      <c r="I1387" s="272"/>
      <c r="J1387" s="272"/>
      <c r="K1387" s="272"/>
      <c r="L1387" s="272"/>
      <c r="M1387" s="272"/>
      <c r="N1387" s="272"/>
      <c r="O1387" s="272"/>
      <c r="P1387" s="272"/>
      <c r="Q1387" s="272"/>
      <c r="R1387" s="270" t="str">
        <f t="shared" si="76"/>
        <v/>
      </c>
    </row>
    <row r="1388" spans="1:18" x14ac:dyDescent="0.2">
      <c r="A1388" s="532"/>
      <c r="B1388" s="534"/>
      <c r="C1388" s="536"/>
      <c r="D1388" s="393" t="s">
        <v>512</v>
      </c>
      <c r="E1388" s="307" t="s">
        <v>162</v>
      </c>
      <c r="F1388" s="272"/>
      <c r="G1388" s="272"/>
      <c r="H1388" s="272"/>
      <c r="I1388" s="272"/>
      <c r="J1388" s="272"/>
      <c r="K1388" s="272"/>
      <c r="L1388" s="272"/>
      <c r="M1388" s="272"/>
      <c r="N1388" s="272"/>
      <c r="O1388" s="272"/>
      <c r="P1388" s="272"/>
      <c r="Q1388" s="272"/>
      <c r="R1388" s="270" t="str">
        <f t="shared" si="76"/>
        <v/>
      </c>
    </row>
    <row r="1389" spans="1:18" x14ac:dyDescent="0.2">
      <c r="A1389" s="532"/>
      <c r="B1389" s="534"/>
      <c r="C1389" s="537" t="s">
        <v>787</v>
      </c>
      <c r="D1389" s="393" t="s">
        <v>282</v>
      </c>
      <c r="E1389" s="307" t="s">
        <v>162</v>
      </c>
      <c r="F1389" s="272"/>
      <c r="G1389" s="272"/>
      <c r="H1389" s="272"/>
      <c r="I1389" s="272"/>
      <c r="J1389" s="272"/>
      <c r="K1389" s="272"/>
      <c r="L1389" s="272"/>
      <c r="M1389" s="272"/>
      <c r="N1389" s="272"/>
      <c r="O1389" s="272"/>
      <c r="P1389" s="272"/>
      <c r="Q1389" s="272"/>
      <c r="R1389" s="270" t="str">
        <f t="shared" si="76"/>
        <v/>
      </c>
    </row>
    <row r="1390" spans="1:18" x14ac:dyDescent="0.2">
      <c r="A1390" s="532"/>
      <c r="B1390" s="534"/>
      <c r="C1390" s="536"/>
      <c r="D1390" s="393" t="s">
        <v>512</v>
      </c>
      <c r="E1390" s="307" t="s">
        <v>162</v>
      </c>
      <c r="F1390" s="272"/>
      <c r="G1390" s="272"/>
      <c r="H1390" s="272"/>
      <c r="I1390" s="272"/>
      <c r="J1390" s="272"/>
      <c r="K1390" s="272"/>
      <c r="L1390" s="272"/>
      <c r="M1390" s="272"/>
      <c r="N1390" s="272"/>
      <c r="O1390" s="272"/>
      <c r="P1390" s="272"/>
      <c r="Q1390" s="272"/>
      <c r="R1390" s="270" t="str">
        <f t="shared" si="76"/>
        <v/>
      </c>
    </row>
    <row r="1391" spans="1:18" x14ac:dyDescent="0.2">
      <c r="A1391" s="532"/>
      <c r="B1391" s="534"/>
      <c r="C1391" s="537" t="s">
        <v>788</v>
      </c>
      <c r="D1391" s="393" t="s">
        <v>282</v>
      </c>
      <c r="E1391" s="307" t="s">
        <v>162</v>
      </c>
      <c r="F1391" s="272"/>
      <c r="G1391" s="272"/>
      <c r="H1391" s="272"/>
      <c r="I1391" s="272"/>
      <c r="J1391" s="272"/>
      <c r="K1391" s="272"/>
      <c r="L1391" s="272"/>
      <c r="M1391" s="272"/>
      <c r="N1391" s="272"/>
      <c r="O1391" s="272"/>
      <c r="P1391" s="272"/>
      <c r="Q1391" s="272"/>
      <c r="R1391" s="270" t="str">
        <f t="shared" si="76"/>
        <v/>
      </c>
    </row>
    <row r="1392" spans="1:18" x14ac:dyDescent="0.2">
      <c r="A1392" s="532"/>
      <c r="B1392" s="534"/>
      <c r="C1392" s="536"/>
      <c r="D1392" s="393" t="s">
        <v>512</v>
      </c>
      <c r="E1392" s="307" t="s">
        <v>162</v>
      </c>
      <c r="F1392" s="272"/>
      <c r="G1392" s="272"/>
      <c r="H1392" s="272"/>
      <c r="I1392" s="272"/>
      <c r="J1392" s="272"/>
      <c r="K1392" s="272"/>
      <c r="L1392" s="272"/>
      <c r="M1392" s="272"/>
      <c r="N1392" s="272"/>
      <c r="O1392" s="272"/>
      <c r="P1392" s="272"/>
      <c r="Q1392" s="272"/>
      <c r="R1392" s="270" t="str">
        <f t="shared" si="76"/>
        <v/>
      </c>
    </row>
    <row r="1393" spans="1:18" x14ac:dyDescent="0.2">
      <c r="A1393" s="532"/>
      <c r="B1393" s="534"/>
      <c r="C1393" s="537" t="s">
        <v>789</v>
      </c>
      <c r="D1393" s="393" t="s">
        <v>282</v>
      </c>
      <c r="E1393" s="307" t="s">
        <v>162</v>
      </c>
      <c r="F1393" s="272"/>
      <c r="G1393" s="273"/>
      <c r="H1393" s="273"/>
      <c r="I1393" s="273"/>
      <c r="J1393" s="273"/>
      <c r="K1393" s="273"/>
      <c r="L1393" s="273"/>
      <c r="M1393" s="273"/>
      <c r="N1393" s="273"/>
      <c r="O1393" s="273"/>
      <c r="P1393" s="273"/>
      <c r="Q1393" s="273"/>
      <c r="R1393" s="268"/>
    </row>
    <row r="1394" spans="1:18" x14ac:dyDescent="0.2">
      <c r="A1394" s="532"/>
      <c r="B1394" s="534"/>
      <c r="C1394" s="536"/>
      <c r="D1394" s="393" t="s">
        <v>512</v>
      </c>
      <c r="E1394" s="307" t="s">
        <v>162</v>
      </c>
      <c r="F1394" s="272"/>
      <c r="G1394" s="304"/>
      <c r="H1394" s="304"/>
      <c r="I1394" s="304"/>
      <c r="J1394" s="304"/>
      <c r="K1394" s="304"/>
      <c r="L1394" s="304"/>
      <c r="M1394" s="304"/>
      <c r="N1394" s="304"/>
      <c r="O1394" s="304"/>
      <c r="P1394" s="304"/>
      <c r="Q1394" s="304"/>
      <c r="R1394" s="305"/>
    </row>
    <row r="1395" spans="1:18" x14ac:dyDescent="0.2">
      <c r="A1395" s="532"/>
      <c r="B1395" s="534"/>
      <c r="C1395" s="538" t="s">
        <v>934</v>
      </c>
      <c r="D1395" s="394" t="s">
        <v>282</v>
      </c>
      <c r="E1395" s="298" t="s">
        <v>162</v>
      </c>
      <c r="F1395" s="303"/>
      <c r="G1395" s="304"/>
      <c r="H1395" s="304"/>
      <c r="I1395" s="304"/>
      <c r="J1395" s="304"/>
      <c r="K1395" s="304"/>
      <c r="L1395" s="304"/>
      <c r="M1395" s="304"/>
      <c r="N1395" s="304"/>
      <c r="O1395" s="304"/>
      <c r="P1395" s="304"/>
      <c r="Q1395" s="304"/>
      <c r="R1395" s="305"/>
    </row>
    <row r="1396" spans="1:18" x14ac:dyDescent="0.2">
      <c r="A1396" s="552"/>
      <c r="B1396" s="553"/>
      <c r="C1396" s="539"/>
      <c r="D1396" s="191" t="s">
        <v>512</v>
      </c>
      <c r="E1396" s="308" t="s">
        <v>162</v>
      </c>
      <c r="F1396" s="274"/>
      <c r="G1396" s="274"/>
      <c r="H1396" s="274"/>
      <c r="I1396" s="274"/>
      <c r="J1396" s="274"/>
      <c r="K1396" s="274"/>
      <c r="L1396" s="274"/>
      <c r="M1396" s="274"/>
      <c r="N1396" s="274"/>
      <c r="O1396" s="274"/>
      <c r="P1396" s="274"/>
      <c r="Q1396" s="274"/>
      <c r="R1396" s="229"/>
    </row>
    <row r="1397" spans="1:18" x14ac:dyDescent="0.2">
      <c r="A1397" s="531"/>
      <c r="B1397" s="533" t="str">
        <f>IF(A1397&lt;&gt;"",IFERROR(VLOOKUP(A1397,L!$J$11:$K$260,2,FALSE),"Eingabeart wurde geändert"),"")</f>
        <v/>
      </c>
      <c r="C1397" s="535" t="s">
        <v>925</v>
      </c>
      <c r="D1397" s="189" t="s">
        <v>282</v>
      </c>
      <c r="E1397" s="306" t="s">
        <v>162</v>
      </c>
      <c r="F1397" s="271"/>
      <c r="G1397" s="271"/>
      <c r="H1397" s="271"/>
      <c r="I1397" s="271"/>
      <c r="J1397" s="271"/>
      <c r="K1397" s="271"/>
      <c r="L1397" s="271"/>
      <c r="M1397" s="271"/>
      <c r="N1397" s="271"/>
      <c r="O1397" s="271"/>
      <c r="P1397" s="271"/>
      <c r="Q1397" s="271"/>
      <c r="R1397" s="228" t="str">
        <f t="shared" ref="R1397:R1408" si="77">IF(SUM(F1397:Q1397)&gt;0,SUM(F1397:Q1397),"")</f>
        <v/>
      </c>
    </row>
    <row r="1398" spans="1:18" x14ac:dyDescent="0.2">
      <c r="A1398" s="532"/>
      <c r="B1398" s="534"/>
      <c r="C1398" s="536"/>
      <c r="D1398" s="393" t="s">
        <v>512</v>
      </c>
      <c r="E1398" s="307" t="s">
        <v>162</v>
      </c>
      <c r="F1398" s="272"/>
      <c r="G1398" s="272"/>
      <c r="H1398" s="272"/>
      <c r="I1398" s="272"/>
      <c r="J1398" s="272"/>
      <c r="K1398" s="272"/>
      <c r="L1398" s="272"/>
      <c r="M1398" s="272"/>
      <c r="N1398" s="272"/>
      <c r="O1398" s="272"/>
      <c r="P1398" s="272"/>
      <c r="Q1398" s="272"/>
      <c r="R1398" s="270" t="str">
        <f t="shared" si="77"/>
        <v/>
      </c>
    </row>
    <row r="1399" spans="1:18" x14ac:dyDescent="0.2">
      <c r="A1399" s="532"/>
      <c r="B1399" s="534"/>
      <c r="C1399" s="537" t="s">
        <v>786</v>
      </c>
      <c r="D1399" s="393" t="s">
        <v>282</v>
      </c>
      <c r="E1399" s="307" t="s">
        <v>162</v>
      </c>
      <c r="F1399" s="272"/>
      <c r="G1399" s="272"/>
      <c r="H1399" s="272"/>
      <c r="I1399" s="272"/>
      <c r="J1399" s="272"/>
      <c r="K1399" s="272"/>
      <c r="L1399" s="272"/>
      <c r="M1399" s="272"/>
      <c r="N1399" s="272"/>
      <c r="O1399" s="272"/>
      <c r="P1399" s="272"/>
      <c r="Q1399" s="272"/>
      <c r="R1399" s="270" t="str">
        <f t="shared" si="77"/>
        <v/>
      </c>
    </row>
    <row r="1400" spans="1:18" x14ac:dyDescent="0.2">
      <c r="A1400" s="532"/>
      <c r="B1400" s="534"/>
      <c r="C1400" s="536"/>
      <c r="D1400" s="393" t="s">
        <v>512</v>
      </c>
      <c r="E1400" s="307" t="s">
        <v>162</v>
      </c>
      <c r="F1400" s="272"/>
      <c r="G1400" s="272"/>
      <c r="H1400" s="272"/>
      <c r="I1400" s="272"/>
      <c r="J1400" s="272"/>
      <c r="K1400" s="272"/>
      <c r="L1400" s="272"/>
      <c r="M1400" s="272"/>
      <c r="N1400" s="272"/>
      <c r="O1400" s="272"/>
      <c r="P1400" s="272"/>
      <c r="Q1400" s="272"/>
      <c r="R1400" s="270" t="str">
        <f t="shared" si="77"/>
        <v/>
      </c>
    </row>
    <row r="1401" spans="1:18" x14ac:dyDescent="0.2">
      <c r="A1401" s="532"/>
      <c r="B1401" s="534"/>
      <c r="C1401" s="537" t="s">
        <v>787</v>
      </c>
      <c r="D1401" s="393" t="s">
        <v>282</v>
      </c>
      <c r="E1401" s="307" t="s">
        <v>162</v>
      </c>
      <c r="F1401" s="272"/>
      <c r="G1401" s="272"/>
      <c r="H1401" s="272"/>
      <c r="I1401" s="272"/>
      <c r="J1401" s="272"/>
      <c r="K1401" s="272"/>
      <c r="L1401" s="272"/>
      <c r="M1401" s="272"/>
      <c r="N1401" s="272"/>
      <c r="O1401" s="272"/>
      <c r="P1401" s="272"/>
      <c r="Q1401" s="272"/>
      <c r="R1401" s="270" t="str">
        <f t="shared" si="77"/>
        <v/>
      </c>
    </row>
    <row r="1402" spans="1:18" x14ac:dyDescent="0.2">
      <c r="A1402" s="532"/>
      <c r="B1402" s="534"/>
      <c r="C1402" s="536"/>
      <c r="D1402" s="393" t="s">
        <v>512</v>
      </c>
      <c r="E1402" s="307" t="s">
        <v>162</v>
      </c>
      <c r="F1402" s="272"/>
      <c r="G1402" s="272"/>
      <c r="H1402" s="272"/>
      <c r="I1402" s="272"/>
      <c r="J1402" s="272"/>
      <c r="K1402" s="272"/>
      <c r="L1402" s="272"/>
      <c r="M1402" s="272"/>
      <c r="N1402" s="272"/>
      <c r="O1402" s="272"/>
      <c r="P1402" s="272"/>
      <c r="Q1402" s="272"/>
      <c r="R1402" s="270" t="str">
        <f t="shared" si="77"/>
        <v/>
      </c>
    </row>
    <row r="1403" spans="1:18" x14ac:dyDescent="0.2">
      <c r="A1403" s="532"/>
      <c r="B1403" s="534"/>
      <c r="C1403" s="537" t="s">
        <v>788</v>
      </c>
      <c r="D1403" s="393" t="s">
        <v>282</v>
      </c>
      <c r="E1403" s="307" t="s">
        <v>162</v>
      </c>
      <c r="F1403" s="272"/>
      <c r="G1403" s="272"/>
      <c r="H1403" s="272"/>
      <c r="I1403" s="272"/>
      <c r="J1403" s="272"/>
      <c r="K1403" s="272"/>
      <c r="L1403" s="272"/>
      <c r="M1403" s="272"/>
      <c r="N1403" s="272"/>
      <c r="O1403" s="272"/>
      <c r="P1403" s="272"/>
      <c r="Q1403" s="272"/>
      <c r="R1403" s="270" t="str">
        <f t="shared" si="77"/>
        <v/>
      </c>
    </row>
    <row r="1404" spans="1:18" x14ac:dyDescent="0.2">
      <c r="A1404" s="532"/>
      <c r="B1404" s="534"/>
      <c r="C1404" s="536"/>
      <c r="D1404" s="393" t="s">
        <v>512</v>
      </c>
      <c r="E1404" s="307" t="s">
        <v>162</v>
      </c>
      <c r="F1404" s="272"/>
      <c r="G1404" s="272"/>
      <c r="H1404" s="272"/>
      <c r="I1404" s="272"/>
      <c r="J1404" s="272"/>
      <c r="K1404" s="272"/>
      <c r="L1404" s="272"/>
      <c r="M1404" s="272"/>
      <c r="N1404" s="272"/>
      <c r="O1404" s="272"/>
      <c r="P1404" s="272"/>
      <c r="Q1404" s="272"/>
      <c r="R1404" s="270" t="str">
        <f t="shared" si="77"/>
        <v/>
      </c>
    </row>
    <row r="1405" spans="1:18" x14ac:dyDescent="0.2">
      <c r="A1405" s="532"/>
      <c r="B1405" s="534"/>
      <c r="C1405" s="537" t="s">
        <v>789</v>
      </c>
      <c r="D1405" s="393" t="s">
        <v>282</v>
      </c>
      <c r="E1405" s="307" t="s">
        <v>162</v>
      </c>
      <c r="F1405" s="272"/>
      <c r="G1405" s="273"/>
      <c r="H1405" s="273"/>
      <c r="I1405" s="273"/>
      <c r="J1405" s="273"/>
      <c r="K1405" s="273"/>
      <c r="L1405" s="273"/>
      <c r="M1405" s="273"/>
      <c r="N1405" s="273"/>
      <c r="O1405" s="273"/>
      <c r="P1405" s="273"/>
      <c r="Q1405" s="273"/>
      <c r="R1405" s="268"/>
    </row>
    <row r="1406" spans="1:18" x14ac:dyDescent="0.2">
      <c r="A1406" s="532"/>
      <c r="B1406" s="534"/>
      <c r="C1406" s="536"/>
      <c r="D1406" s="393" t="s">
        <v>512</v>
      </c>
      <c r="E1406" s="307" t="s">
        <v>162</v>
      </c>
      <c r="F1406" s="272"/>
      <c r="G1406" s="304"/>
      <c r="H1406" s="304"/>
      <c r="I1406" s="304"/>
      <c r="J1406" s="304"/>
      <c r="K1406" s="304"/>
      <c r="L1406" s="304"/>
      <c r="M1406" s="304"/>
      <c r="N1406" s="304"/>
      <c r="O1406" s="304"/>
      <c r="P1406" s="304"/>
      <c r="Q1406" s="304"/>
      <c r="R1406" s="305"/>
    </row>
    <row r="1407" spans="1:18" x14ac:dyDescent="0.2">
      <c r="A1407" s="532"/>
      <c r="B1407" s="534"/>
      <c r="C1407" s="538" t="s">
        <v>934</v>
      </c>
      <c r="D1407" s="394" t="s">
        <v>282</v>
      </c>
      <c r="E1407" s="298" t="s">
        <v>162</v>
      </c>
      <c r="F1407" s="303"/>
      <c r="G1407" s="304"/>
      <c r="H1407" s="304"/>
      <c r="I1407" s="304"/>
      <c r="J1407" s="304"/>
      <c r="K1407" s="304"/>
      <c r="L1407" s="304"/>
      <c r="M1407" s="304"/>
      <c r="N1407" s="304"/>
      <c r="O1407" s="304"/>
      <c r="P1407" s="304"/>
      <c r="Q1407" s="304"/>
      <c r="R1407" s="305"/>
    </row>
    <row r="1408" spans="1:18" x14ac:dyDescent="0.2">
      <c r="A1408" s="552"/>
      <c r="B1408" s="553"/>
      <c r="C1408" s="539"/>
      <c r="D1408" s="191" t="s">
        <v>512</v>
      </c>
      <c r="E1408" s="308" t="s">
        <v>162</v>
      </c>
      <c r="F1408" s="274"/>
      <c r="G1408" s="274"/>
      <c r="H1408" s="274"/>
      <c r="I1408" s="274"/>
      <c r="J1408" s="274"/>
      <c r="K1408" s="274"/>
      <c r="L1408" s="274"/>
      <c r="M1408" s="274"/>
      <c r="N1408" s="274"/>
      <c r="O1408" s="274"/>
      <c r="P1408" s="274"/>
      <c r="Q1408" s="274"/>
      <c r="R1408" s="229"/>
    </row>
    <row r="1409" spans="1:18" x14ac:dyDescent="0.2">
      <c r="A1409" s="531"/>
      <c r="B1409" s="533" t="str">
        <f>IF(A1409&lt;&gt;"",IFERROR(VLOOKUP(A1409,L!$J$11:$K$260,2,FALSE),"Eingabeart wurde geändert"),"")</f>
        <v/>
      </c>
      <c r="C1409" s="535" t="s">
        <v>925</v>
      </c>
      <c r="D1409" s="189" t="s">
        <v>282</v>
      </c>
      <c r="E1409" s="306" t="s">
        <v>162</v>
      </c>
      <c r="F1409" s="271"/>
      <c r="G1409" s="271"/>
      <c r="H1409" s="271"/>
      <c r="I1409" s="271"/>
      <c r="J1409" s="271"/>
      <c r="K1409" s="271"/>
      <c r="L1409" s="271"/>
      <c r="M1409" s="271"/>
      <c r="N1409" s="271"/>
      <c r="O1409" s="271"/>
      <c r="P1409" s="271"/>
      <c r="Q1409" s="271"/>
      <c r="R1409" s="228" t="str">
        <f t="shared" ref="R1409:R1420" si="78">IF(SUM(F1409:Q1409)&gt;0,SUM(F1409:Q1409),"")</f>
        <v/>
      </c>
    </row>
    <row r="1410" spans="1:18" x14ac:dyDescent="0.2">
      <c r="A1410" s="532"/>
      <c r="B1410" s="534"/>
      <c r="C1410" s="536"/>
      <c r="D1410" s="393" t="s">
        <v>512</v>
      </c>
      <c r="E1410" s="307" t="s">
        <v>162</v>
      </c>
      <c r="F1410" s="272"/>
      <c r="G1410" s="272"/>
      <c r="H1410" s="272"/>
      <c r="I1410" s="272"/>
      <c r="J1410" s="272"/>
      <c r="K1410" s="272"/>
      <c r="L1410" s="272"/>
      <c r="M1410" s="272"/>
      <c r="N1410" s="272"/>
      <c r="O1410" s="272"/>
      <c r="P1410" s="272"/>
      <c r="Q1410" s="272"/>
      <c r="R1410" s="270" t="str">
        <f t="shared" si="78"/>
        <v/>
      </c>
    </row>
    <row r="1411" spans="1:18" x14ac:dyDescent="0.2">
      <c r="A1411" s="532"/>
      <c r="B1411" s="534"/>
      <c r="C1411" s="537" t="s">
        <v>786</v>
      </c>
      <c r="D1411" s="393" t="s">
        <v>282</v>
      </c>
      <c r="E1411" s="307" t="s">
        <v>162</v>
      </c>
      <c r="F1411" s="272"/>
      <c r="G1411" s="272"/>
      <c r="H1411" s="272"/>
      <c r="I1411" s="272"/>
      <c r="J1411" s="272"/>
      <c r="K1411" s="272"/>
      <c r="L1411" s="272"/>
      <c r="M1411" s="272"/>
      <c r="N1411" s="272"/>
      <c r="O1411" s="272"/>
      <c r="P1411" s="272"/>
      <c r="Q1411" s="272"/>
      <c r="R1411" s="270" t="str">
        <f t="shared" si="78"/>
        <v/>
      </c>
    </row>
    <row r="1412" spans="1:18" x14ac:dyDescent="0.2">
      <c r="A1412" s="532"/>
      <c r="B1412" s="534"/>
      <c r="C1412" s="536"/>
      <c r="D1412" s="393" t="s">
        <v>512</v>
      </c>
      <c r="E1412" s="307" t="s">
        <v>162</v>
      </c>
      <c r="F1412" s="272"/>
      <c r="G1412" s="272"/>
      <c r="H1412" s="272"/>
      <c r="I1412" s="272"/>
      <c r="J1412" s="272"/>
      <c r="K1412" s="272"/>
      <c r="L1412" s="272"/>
      <c r="M1412" s="272"/>
      <c r="N1412" s="272"/>
      <c r="O1412" s="272"/>
      <c r="P1412" s="272"/>
      <c r="Q1412" s="272"/>
      <c r="R1412" s="270" t="str">
        <f t="shared" si="78"/>
        <v/>
      </c>
    </row>
    <row r="1413" spans="1:18" x14ac:dyDescent="0.2">
      <c r="A1413" s="532"/>
      <c r="B1413" s="534"/>
      <c r="C1413" s="537" t="s">
        <v>787</v>
      </c>
      <c r="D1413" s="393" t="s">
        <v>282</v>
      </c>
      <c r="E1413" s="307" t="s">
        <v>162</v>
      </c>
      <c r="F1413" s="272"/>
      <c r="G1413" s="272"/>
      <c r="H1413" s="272"/>
      <c r="I1413" s="272"/>
      <c r="J1413" s="272"/>
      <c r="K1413" s="272"/>
      <c r="L1413" s="272"/>
      <c r="M1413" s="272"/>
      <c r="N1413" s="272"/>
      <c r="O1413" s="272"/>
      <c r="P1413" s="272"/>
      <c r="Q1413" s="272"/>
      <c r="R1413" s="270" t="str">
        <f t="shared" si="78"/>
        <v/>
      </c>
    </row>
    <row r="1414" spans="1:18" x14ac:dyDescent="0.2">
      <c r="A1414" s="532"/>
      <c r="B1414" s="534"/>
      <c r="C1414" s="536"/>
      <c r="D1414" s="393" t="s">
        <v>512</v>
      </c>
      <c r="E1414" s="307" t="s">
        <v>162</v>
      </c>
      <c r="F1414" s="272"/>
      <c r="G1414" s="272"/>
      <c r="H1414" s="272"/>
      <c r="I1414" s="272"/>
      <c r="J1414" s="272"/>
      <c r="K1414" s="272"/>
      <c r="L1414" s="272"/>
      <c r="M1414" s="272"/>
      <c r="N1414" s="272"/>
      <c r="O1414" s="272"/>
      <c r="P1414" s="272"/>
      <c r="Q1414" s="272"/>
      <c r="R1414" s="270" t="str">
        <f t="shared" si="78"/>
        <v/>
      </c>
    </row>
    <row r="1415" spans="1:18" x14ac:dyDescent="0.2">
      <c r="A1415" s="532"/>
      <c r="B1415" s="534"/>
      <c r="C1415" s="537" t="s">
        <v>788</v>
      </c>
      <c r="D1415" s="393" t="s">
        <v>282</v>
      </c>
      <c r="E1415" s="307" t="s">
        <v>162</v>
      </c>
      <c r="F1415" s="272"/>
      <c r="G1415" s="272"/>
      <c r="H1415" s="272"/>
      <c r="I1415" s="272"/>
      <c r="J1415" s="272"/>
      <c r="K1415" s="272"/>
      <c r="L1415" s="272"/>
      <c r="M1415" s="272"/>
      <c r="N1415" s="272"/>
      <c r="O1415" s="272"/>
      <c r="P1415" s="272"/>
      <c r="Q1415" s="272"/>
      <c r="R1415" s="270" t="str">
        <f t="shared" si="78"/>
        <v/>
      </c>
    </row>
    <row r="1416" spans="1:18" x14ac:dyDescent="0.2">
      <c r="A1416" s="532"/>
      <c r="B1416" s="534"/>
      <c r="C1416" s="536"/>
      <c r="D1416" s="393" t="s">
        <v>512</v>
      </c>
      <c r="E1416" s="307" t="s">
        <v>162</v>
      </c>
      <c r="F1416" s="272"/>
      <c r="G1416" s="272"/>
      <c r="H1416" s="272"/>
      <c r="I1416" s="272"/>
      <c r="J1416" s="272"/>
      <c r="K1416" s="272"/>
      <c r="L1416" s="272"/>
      <c r="M1416" s="272"/>
      <c r="N1416" s="272"/>
      <c r="O1416" s="272"/>
      <c r="P1416" s="272"/>
      <c r="Q1416" s="272"/>
      <c r="R1416" s="270" t="str">
        <f t="shared" si="78"/>
        <v/>
      </c>
    </row>
    <row r="1417" spans="1:18" x14ac:dyDescent="0.2">
      <c r="A1417" s="532"/>
      <c r="B1417" s="534"/>
      <c r="C1417" s="537" t="s">
        <v>789</v>
      </c>
      <c r="D1417" s="393" t="s">
        <v>282</v>
      </c>
      <c r="E1417" s="307" t="s">
        <v>162</v>
      </c>
      <c r="F1417" s="272"/>
      <c r="G1417" s="273"/>
      <c r="H1417" s="273"/>
      <c r="I1417" s="273"/>
      <c r="J1417" s="273"/>
      <c r="K1417" s="273"/>
      <c r="L1417" s="273"/>
      <c r="M1417" s="273"/>
      <c r="N1417" s="273"/>
      <c r="O1417" s="273"/>
      <c r="P1417" s="273"/>
      <c r="Q1417" s="273"/>
      <c r="R1417" s="268"/>
    </row>
    <row r="1418" spans="1:18" x14ac:dyDescent="0.2">
      <c r="A1418" s="532"/>
      <c r="B1418" s="534"/>
      <c r="C1418" s="536"/>
      <c r="D1418" s="393" t="s">
        <v>512</v>
      </c>
      <c r="E1418" s="307" t="s">
        <v>162</v>
      </c>
      <c r="F1418" s="272"/>
      <c r="G1418" s="304"/>
      <c r="H1418" s="304"/>
      <c r="I1418" s="304"/>
      <c r="J1418" s="304"/>
      <c r="K1418" s="304"/>
      <c r="L1418" s="304"/>
      <c r="M1418" s="304"/>
      <c r="N1418" s="304"/>
      <c r="O1418" s="304"/>
      <c r="P1418" s="304"/>
      <c r="Q1418" s="304"/>
      <c r="R1418" s="305"/>
    </row>
    <row r="1419" spans="1:18" x14ac:dyDescent="0.2">
      <c r="A1419" s="532"/>
      <c r="B1419" s="534"/>
      <c r="C1419" s="538" t="s">
        <v>934</v>
      </c>
      <c r="D1419" s="394" t="s">
        <v>282</v>
      </c>
      <c r="E1419" s="298" t="s">
        <v>162</v>
      </c>
      <c r="F1419" s="303"/>
      <c r="G1419" s="304"/>
      <c r="H1419" s="304"/>
      <c r="I1419" s="304"/>
      <c r="J1419" s="304"/>
      <c r="K1419" s="304"/>
      <c r="L1419" s="304"/>
      <c r="M1419" s="304"/>
      <c r="N1419" s="304"/>
      <c r="O1419" s="304"/>
      <c r="P1419" s="304"/>
      <c r="Q1419" s="304"/>
      <c r="R1419" s="305"/>
    </row>
    <row r="1420" spans="1:18" x14ac:dyDescent="0.2">
      <c r="A1420" s="552"/>
      <c r="B1420" s="553"/>
      <c r="C1420" s="539"/>
      <c r="D1420" s="191" t="s">
        <v>512</v>
      </c>
      <c r="E1420" s="308" t="s">
        <v>162</v>
      </c>
      <c r="F1420" s="274"/>
      <c r="G1420" s="274"/>
      <c r="H1420" s="274"/>
      <c r="I1420" s="274"/>
      <c r="J1420" s="274"/>
      <c r="K1420" s="274"/>
      <c r="L1420" s="274"/>
      <c r="M1420" s="274"/>
      <c r="N1420" s="274"/>
      <c r="O1420" s="274"/>
      <c r="P1420" s="274"/>
      <c r="Q1420" s="274"/>
      <c r="R1420" s="229"/>
    </row>
    <row r="1421" spans="1:18" x14ac:dyDescent="0.2">
      <c r="A1421" s="531"/>
      <c r="B1421" s="533" t="str">
        <f>IF(A1421&lt;&gt;"",IFERROR(VLOOKUP(A1421,L!$J$11:$K$260,2,FALSE),"Eingabeart wurde geändert"),"")</f>
        <v/>
      </c>
      <c r="C1421" s="535" t="s">
        <v>925</v>
      </c>
      <c r="D1421" s="189" t="s">
        <v>282</v>
      </c>
      <c r="E1421" s="306" t="s">
        <v>162</v>
      </c>
      <c r="F1421" s="271"/>
      <c r="G1421" s="271"/>
      <c r="H1421" s="271"/>
      <c r="I1421" s="271"/>
      <c r="J1421" s="271"/>
      <c r="K1421" s="271"/>
      <c r="L1421" s="271"/>
      <c r="M1421" s="271"/>
      <c r="N1421" s="271"/>
      <c r="O1421" s="271"/>
      <c r="P1421" s="271"/>
      <c r="Q1421" s="271"/>
      <c r="R1421" s="228" t="str">
        <f t="shared" ref="R1421:R1432" si="79">IF(SUM(F1421:Q1421)&gt;0,SUM(F1421:Q1421),"")</f>
        <v/>
      </c>
    </row>
    <row r="1422" spans="1:18" x14ac:dyDescent="0.2">
      <c r="A1422" s="532"/>
      <c r="B1422" s="534"/>
      <c r="C1422" s="536"/>
      <c r="D1422" s="393" t="s">
        <v>512</v>
      </c>
      <c r="E1422" s="307" t="s">
        <v>162</v>
      </c>
      <c r="F1422" s="272"/>
      <c r="G1422" s="272"/>
      <c r="H1422" s="272"/>
      <c r="I1422" s="272"/>
      <c r="J1422" s="272"/>
      <c r="K1422" s="272"/>
      <c r="L1422" s="272"/>
      <c r="M1422" s="272"/>
      <c r="N1422" s="272"/>
      <c r="O1422" s="272"/>
      <c r="P1422" s="272"/>
      <c r="Q1422" s="272"/>
      <c r="R1422" s="270" t="str">
        <f t="shared" si="79"/>
        <v/>
      </c>
    </row>
    <row r="1423" spans="1:18" x14ac:dyDescent="0.2">
      <c r="A1423" s="532"/>
      <c r="B1423" s="534"/>
      <c r="C1423" s="537" t="s">
        <v>786</v>
      </c>
      <c r="D1423" s="393" t="s">
        <v>282</v>
      </c>
      <c r="E1423" s="307" t="s">
        <v>162</v>
      </c>
      <c r="F1423" s="272"/>
      <c r="G1423" s="272"/>
      <c r="H1423" s="272"/>
      <c r="I1423" s="272"/>
      <c r="J1423" s="272"/>
      <c r="K1423" s="272"/>
      <c r="L1423" s="272"/>
      <c r="M1423" s="272"/>
      <c r="N1423" s="272"/>
      <c r="O1423" s="272"/>
      <c r="P1423" s="272"/>
      <c r="Q1423" s="272"/>
      <c r="R1423" s="270" t="str">
        <f t="shared" si="79"/>
        <v/>
      </c>
    </row>
    <row r="1424" spans="1:18" x14ac:dyDescent="0.2">
      <c r="A1424" s="532"/>
      <c r="B1424" s="534"/>
      <c r="C1424" s="536"/>
      <c r="D1424" s="393" t="s">
        <v>512</v>
      </c>
      <c r="E1424" s="307" t="s">
        <v>162</v>
      </c>
      <c r="F1424" s="272"/>
      <c r="G1424" s="272"/>
      <c r="H1424" s="272"/>
      <c r="I1424" s="272"/>
      <c r="J1424" s="272"/>
      <c r="K1424" s="272"/>
      <c r="L1424" s="272"/>
      <c r="M1424" s="272"/>
      <c r="N1424" s="272"/>
      <c r="O1424" s="272"/>
      <c r="P1424" s="272"/>
      <c r="Q1424" s="272"/>
      <c r="R1424" s="270" t="str">
        <f t="shared" si="79"/>
        <v/>
      </c>
    </row>
    <row r="1425" spans="1:18" x14ac:dyDescent="0.2">
      <c r="A1425" s="532"/>
      <c r="B1425" s="534"/>
      <c r="C1425" s="537" t="s">
        <v>787</v>
      </c>
      <c r="D1425" s="393" t="s">
        <v>282</v>
      </c>
      <c r="E1425" s="307" t="s">
        <v>162</v>
      </c>
      <c r="F1425" s="272"/>
      <c r="G1425" s="272"/>
      <c r="H1425" s="272"/>
      <c r="I1425" s="272"/>
      <c r="J1425" s="272"/>
      <c r="K1425" s="272"/>
      <c r="L1425" s="272"/>
      <c r="M1425" s="272"/>
      <c r="N1425" s="272"/>
      <c r="O1425" s="272"/>
      <c r="P1425" s="272"/>
      <c r="Q1425" s="272"/>
      <c r="R1425" s="270" t="str">
        <f t="shared" si="79"/>
        <v/>
      </c>
    </row>
    <row r="1426" spans="1:18" x14ac:dyDescent="0.2">
      <c r="A1426" s="532"/>
      <c r="B1426" s="534"/>
      <c r="C1426" s="536"/>
      <c r="D1426" s="393" t="s">
        <v>512</v>
      </c>
      <c r="E1426" s="307" t="s">
        <v>162</v>
      </c>
      <c r="F1426" s="272"/>
      <c r="G1426" s="272"/>
      <c r="H1426" s="272"/>
      <c r="I1426" s="272"/>
      <c r="J1426" s="272"/>
      <c r="K1426" s="272"/>
      <c r="L1426" s="272"/>
      <c r="M1426" s="272"/>
      <c r="N1426" s="272"/>
      <c r="O1426" s="272"/>
      <c r="P1426" s="272"/>
      <c r="Q1426" s="272"/>
      <c r="R1426" s="270" t="str">
        <f t="shared" si="79"/>
        <v/>
      </c>
    </row>
    <row r="1427" spans="1:18" x14ac:dyDescent="0.2">
      <c r="A1427" s="532"/>
      <c r="B1427" s="534"/>
      <c r="C1427" s="537" t="s">
        <v>788</v>
      </c>
      <c r="D1427" s="393" t="s">
        <v>282</v>
      </c>
      <c r="E1427" s="307" t="s">
        <v>162</v>
      </c>
      <c r="F1427" s="272"/>
      <c r="G1427" s="272"/>
      <c r="H1427" s="272"/>
      <c r="I1427" s="272"/>
      <c r="J1427" s="272"/>
      <c r="K1427" s="272"/>
      <c r="L1427" s="272"/>
      <c r="M1427" s="272"/>
      <c r="N1427" s="272"/>
      <c r="O1427" s="272"/>
      <c r="P1427" s="272"/>
      <c r="Q1427" s="272"/>
      <c r="R1427" s="270" t="str">
        <f t="shared" si="79"/>
        <v/>
      </c>
    </row>
    <row r="1428" spans="1:18" x14ac:dyDescent="0.2">
      <c r="A1428" s="532"/>
      <c r="B1428" s="534"/>
      <c r="C1428" s="536"/>
      <c r="D1428" s="393" t="s">
        <v>512</v>
      </c>
      <c r="E1428" s="307" t="s">
        <v>162</v>
      </c>
      <c r="F1428" s="272"/>
      <c r="G1428" s="272"/>
      <c r="H1428" s="272"/>
      <c r="I1428" s="272"/>
      <c r="J1428" s="272"/>
      <c r="K1428" s="272"/>
      <c r="L1428" s="272"/>
      <c r="M1428" s="272"/>
      <c r="N1428" s="272"/>
      <c r="O1428" s="272"/>
      <c r="P1428" s="272"/>
      <c r="Q1428" s="272"/>
      <c r="R1428" s="270" t="str">
        <f t="shared" si="79"/>
        <v/>
      </c>
    </row>
    <row r="1429" spans="1:18" x14ac:dyDescent="0.2">
      <c r="A1429" s="532"/>
      <c r="B1429" s="534"/>
      <c r="C1429" s="537" t="s">
        <v>789</v>
      </c>
      <c r="D1429" s="393" t="s">
        <v>282</v>
      </c>
      <c r="E1429" s="307" t="s">
        <v>162</v>
      </c>
      <c r="F1429" s="272"/>
      <c r="G1429" s="273"/>
      <c r="H1429" s="273"/>
      <c r="I1429" s="273"/>
      <c r="J1429" s="273"/>
      <c r="K1429" s="273"/>
      <c r="L1429" s="273"/>
      <c r="M1429" s="273"/>
      <c r="N1429" s="273"/>
      <c r="O1429" s="273"/>
      <c r="P1429" s="273"/>
      <c r="Q1429" s="273"/>
      <c r="R1429" s="268"/>
    </row>
    <row r="1430" spans="1:18" x14ac:dyDescent="0.2">
      <c r="A1430" s="532"/>
      <c r="B1430" s="534"/>
      <c r="C1430" s="536"/>
      <c r="D1430" s="393" t="s">
        <v>512</v>
      </c>
      <c r="E1430" s="307" t="s">
        <v>162</v>
      </c>
      <c r="F1430" s="272"/>
      <c r="G1430" s="304"/>
      <c r="H1430" s="304"/>
      <c r="I1430" s="304"/>
      <c r="J1430" s="304"/>
      <c r="K1430" s="304"/>
      <c r="L1430" s="304"/>
      <c r="M1430" s="304"/>
      <c r="N1430" s="304"/>
      <c r="O1430" s="304"/>
      <c r="P1430" s="304"/>
      <c r="Q1430" s="304"/>
      <c r="R1430" s="305"/>
    </row>
    <row r="1431" spans="1:18" x14ac:dyDescent="0.2">
      <c r="A1431" s="532"/>
      <c r="B1431" s="534"/>
      <c r="C1431" s="538" t="s">
        <v>934</v>
      </c>
      <c r="D1431" s="394" t="s">
        <v>282</v>
      </c>
      <c r="E1431" s="298" t="s">
        <v>162</v>
      </c>
      <c r="F1431" s="303"/>
      <c r="G1431" s="304"/>
      <c r="H1431" s="304"/>
      <c r="I1431" s="304"/>
      <c r="J1431" s="304"/>
      <c r="K1431" s="304"/>
      <c r="L1431" s="304"/>
      <c r="M1431" s="304"/>
      <c r="N1431" s="304"/>
      <c r="O1431" s="304"/>
      <c r="P1431" s="304"/>
      <c r="Q1431" s="304"/>
      <c r="R1431" s="305"/>
    </row>
    <row r="1432" spans="1:18" x14ac:dyDescent="0.2">
      <c r="A1432" s="552"/>
      <c r="B1432" s="553"/>
      <c r="C1432" s="539"/>
      <c r="D1432" s="191" t="s">
        <v>512</v>
      </c>
      <c r="E1432" s="308" t="s">
        <v>162</v>
      </c>
      <c r="F1432" s="274"/>
      <c r="G1432" s="274"/>
      <c r="H1432" s="274"/>
      <c r="I1432" s="274"/>
      <c r="J1432" s="274"/>
      <c r="K1432" s="274"/>
      <c r="L1432" s="274"/>
      <c r="M1432" s="274"/>
      <c r="N1432" s="274"/>
      <c r="O1432" s="274"/>
      <c r="P1432" s="274"/>
      <c r="Q1432" s="274"/>
      <c r="R1432" s="229"/>
    </row>
    <row r="1433" spans="1:18" x14ac:dyDescent="0.2">
      <c r="A1433" s="531"/>
      <c r="B1433" s="533" t="str">
        <f>IF(A1433&lt;&gt;"",IFERROR(VLOOKUP(A1433,L!$J$11:$K$260,2,FALSE),"Eingabeart wurde geändert"),"")</f>
        <v/>
      </c>
      <c r="C1433" s="535" t="s">
        <v>925</v>
      </c>
      <c r="D1433" s="189" t="s">
        <v>282</v>
      </c>
      <c r="E1433" s="306" t="s">
        <v>162</v>
      </c>
      <c r="F1433" s="271"/>
      <c r="G1433" s="271"/>
      <c r="H1433" s="271"/>
      <c r="I1433" s="271"/>
      <c r="J1433" s="271"/>
      <c r="K1433" s="271"/>
      <c r="L1433" s="271"/>
      <c r="M1433" s="271"/>
      <c r="N1433" s="271"/>
      <c r="O1433" s="271"/>
      <c r="P1433" s="271"/>
      <c r="Q1433" s="271"/>
      <c r="R1433" s="228" t="str">
        <f t="shared" ref="R1433:R1444" si="80">IF(SUM(F1433:Q1433)&gt;0,SUM(F1433:Q1433),"")</f>
        <v/>
      </c>
    </row>
    <row r="1434" spans="1:18" x14ac:dyDescent="0.2">
      <c r="A1434" s="532"/>
      <c r="B1434" s="534"/>
      <c r="C1434" s="536"/>
      <c r="D1434" s="393" t="s">
        <v>512</v>
      </c>
      <c r="E1434" s="307" t="s">
        <v>162</v>
      </c>
      <c r="F1434" s="272"/>
      <c r="G1434" s="272"/>
      <c r="H1434" s="272"/>
      <c r="I1434" s="272"/>
      <c r="J1434" s="272"/>
      <c r="K1434" s="272"/>
      <c r="L1434" s="272"/>
      <c r="M1434" s="272"/>
      <c r="N1434" s="272"/>
      <c r="O1434" s="272"/>
      <c r="P1434" s="272"/>
      <c r="Q1434" s="272"/>
      <c r="R1434" s="270" t="str">
        <f t="shared" si="80"/>
        <v/>
      </c>
    </row>
    <row r="1435" spans="1:18" x14ac:dyDescent="0.2">
      <c r="A1435" s="532"/>
      <c r="B1435" s="534"/>
      <c r="C1435" s="537" t="s">
        <v>786</v>
      </c>
      <c r="D1435" s="393" t="s">
        <v>282</v>
      </c>
      <c r="E1435" s="307" t="s">
        <v>162</v>
      </c>
      <c r="F1435" s="272"/>
      <c r="G1435" s="272"/>
      <c r="H1435" s="272"/>
      <c r="I1435" s="272"/>
      <c r="J1435" s="272"/>
      <c r="K1435" s="272"/>
      <c r="L1435" s="272"/>
      <c r="M1435" s="272"/>
      <c r="N1435" s="272"/>
      <c r="O1435" s="272"/>
      <c r="P1435" s="272"/>
      <c r="Q1435" s="272"/>
      <c r="R1435" s="270" t="str">
        <f t="shared" si="80"/>
        <v/>
      </c>
    </row>
    <row r="1436" spans="1:18" x14ac:dyDescent="0.2">
      <c r="A1436" s="532"/>
      <c r="B1436" s="534"/>
      <c r="C1436" s="536"/>
      <c r="D1436" s="393" t="s">
        <v>512</v>
      </c>
      <c r="E1436" s="307" t="s">
        <v>162</v>
      </c>
      <c r="F1436" s="272"/>
      <c r="G1436" s="272"/>
      <c r="H1436" s="272"/>
      <c r="I1436" s="272"/>
      <c r="J1436" s="272"/>
      <c r="K1436" s="272"/>
      <c r="L1436" s="272"/>
      <c r="M1436" s="272"/>
      <c r="N1436" s="272"/>
      <c r="O1436" s="272"/>
      <c r="P1436" s="272"/>
      <c r="Q1436" s="272"/>
      <c r="R1436" s="270" t="str">
        <f t="shared" si="80"/>
        <v/>
      </c>
    </row>
    <row r="1437" spans="1:18" x14ac:dyDescent="0.2">
      <c r="A1437" s="532"/>
      <c r="B1437" s="534"/>
      <c r="C1437" s="537" t="s">
        <v>787</v>
      </c>
      <c r="D1437" s="393" t="s">
        <v>282</v>
      </c>
      <c r="E1437" s="307" t="s">
        <v>162</v>
      </c>
      <c r="F1437" s="272"/>
      <c r="G1437" s="272"/>
      <c r="H1437" s="272"/>
      <c r="I1437" s="272"/>
      <c r="J1437" s="272"/>
      <c r="K1437" s="272"/>
      <c r="L1437" s="272"/>
      <c r="M1437" s="272"/>
      <c r="N1437" s="272"/>
      <c r="O1437" s="272"/>
      <c r="P1437" s="272"/>
      <c r="Q1437" s="272"/>
      <c r="R1437" s="270" t="str">
        <f t="shared" si="80"/>
        <v/>
      </c>
    </row>
    <row r="1438" spans="1:18" x14ac:dyDescent="0.2">
      <c r="A1438" s="532"/>
      <c r="B1438" s="534"/>
      <c r="C1438" s="536"/>
      <c r="D1438" s="393" t="s">
        <v>512</v>
      </c>
      <c r="E1438" s="307" t="s">
        <v>162</v>
      </c>
      <c r="F1438" s="272"/>
      <c r="G1438" s="272"/>
      <c r="H1438" s="272"/>
      <c r="I1438" s="272"/>
      <c r="J1438" s="272"/>
      <c r="K1438" s="272"/>
      <c r="L1438" s="272"/>
      <c r="M1438" s="272"/>
      <c r="N1438" s="272"/>
      <c r="O1438" s="272"/>
      <c r="P1438" s="272"/>
      <c r="Q1438" s="272"/>
      <c r="R1438" s="270" t="str">
        <f t="shared" si="80"/>
        <v/>
      </c>
    </row>
    <row r="1439" spans="1:18" x14ac:dyDescent="0.2">
      <c r="A1439" s="532"/>
      <c r="B1439" s="534"/>
      <c r="C1439" s="537" t="s">
        <v>788</v>
      </c>
      <c r="D1439" s="393" t="s">
        <v>282</v>
      </c>
      <c r="E1439" s="307" t="s">
        <v>162</v>
      </c>
      <c r="F1439" s="272"/>
      <c r="G1439" s="272"/>
      <c r="H1439" s="272"/>
      <c r="I1439" s="272"/>
      <c r="J1439" s="272"/>
      <c r="K1439" s="272"/>
      <c r="L1439" s="272"/>
      <c r="M1439" s="272"/>
      <c r="N1439" s="272"/>
      <c r="O1439" s="272"/>
      <c r="P1439" s="272"/>
      <c r="Q1439" s="272"/>
      <c r="R1439" s="270" t="str">
        <f t="shared" si="80"/>
        <v/>
      </c>
    </row>
    <row r="1440" spans="1:18" x14ac:dyDescent="0.2">
      <c r="A1440" s="532"/>
      <c r="B1440" s="534"/>
      <c r="C1440" s="536"/>
      <c r="D1440" s="393" t="s">
        <v>512</v>
      </c>
      <c r="E1440" s="307" t="s">
        <v>162</v>
      </c>
      <c r="F1440" s="272"/>
      <c r="G1440" s="272"/>
      <c r="H1440" s="272"/>
      <c r="I1440" s="272"/>
      <c r="J1440" s="272"/>
      <c r="K1440" s="272"/>
      <c r="L1440" s="272"/>
      <c r="M1440" s="272"/>
      <c r="N1440" s="272"/>
      <c r="O1440" s="272"/>
      <c r="P1440" s="272"/>
      <c r="Q1440" s="272"/>
      <c r="R1440" s="270" t="str">
        <f t="shared" si="80"/>
        <v/>
      </c>
    </row>
    <row r="1441" spans="1:18" x14ac:dyDescent="0.2">
      <c r="A1441" s="532"/>
      <c r="B1441" s="534"/>
      <c r="C1441" s="537" t="s">
        <v>789</v>
      </c>
      <c r="D1441" s="393" t="s">
        <v>282</v>
      </c>
      <c r="E1441" s="307" t="s">
        <v>162</v>
      </c>
      <c r="F1441" s="272"/>
      <c r="G1441" s="273"/>
      <c r="H1441" s="273"/>
      <c r="I1441" s="273"/>
      <c r="J1441" s="273"/>
      <c r="K1441" s="273"/>
      <c r="L1441" s="273"/>
      <c r="M1441" s="273"/>
      <c r="N1441" s="273"/>
      <c r="O1441" s="273"/>
      <c r="P1441" s="273"/>
      <c r="Q1441" s="273"/>
      <c r="R1441" s="268"/>
    </row>
    <row r="1442" spans="1:18" x14ac:dyDescent="0.2">
      <c r="A1442" s="532"/>
      <c r="B1442" s="534"/>
      <c r="C1442" s="536"/>
      <c r="D1442" s="393" t="s">
        <v>512</v>
      </c>
      <c r="E1442" s="307" t="s">
        <v>162</v>
      </c>
      <c r="F1442" s="272"/>
      <c r="G1442" s="304"/>
      <c r="H1442" s="304"/>
      <c r="I1442" s="304"/>
      <c r="J1442" s="304"/>
      <c r="K1442" s="304"/>
      <c r="L1442" s="304"/>
      <c r="M1442" s="304"/>
      <c r="N1442" s="304"/>
      <c r="O1442" s="304"/>
      <c r="P1442" s="304"/>
      <c r="Q1442" s="304"/>
      <c r="R1442" s="305"/>
    </row>
    <row r="1443" spans="1:18" x14ac:dyDescent="0.2">
      <c r="A1443" s="532"/>
      <c r="B1443" s="534"/>
      <c r="C1443" s="538" t="s">
        <v>934</v>
      </c>
      <c r="D1443" s="394" t="s">
        <v>282</v>
      </c>
      <c r="E1443" s="298" t="s">
        <v>162</v>
      </c>
      <c r="F1443" s="303"/>
      <c r="G1443" s="304"/>
      <c r="H1443" s="304"/>
      <c r="I1443" s="304"/>
      <c r="J1443" s="304"/>
      <c r="K1443" s="304"/>
      <c r="L1443" s="304"/>
      <c r="M1443" s="304"/>
      <c r="N1443" s="304"/>
      <c r="O1443" s="304"/>
      <c r="P1443" s="304"/>
      <c r="Q1443" s="304"/>
      <c r="R1443" s="305"/>
    </row>
    <row r="1444" spans="1:18" x14ac:dyDescent="0.2">
      <c r="A1444" s="552"/>
      <c r="B1444" s="553"/>
      <c r="C1444" s="539"/>
      <c r="D1444" s="191" t="s">
        <v>512</v>
      </c>
      <c r="E1444" s="308" t="s">
        <v>162</v>
      </c>
      <c r="F1444" s="274"/>
      <c r="G1444" s="274"/>
      <c r="H1444" s="274"/>
      <c r="I1444" s="274"/>
      <c r="J1444" s="274"/>
      <c r="K1444" s="274"/>
      <c r="L1444" s="274"/>
      <c r="M1444" s="274"/>
      <c r="N1444" s="274"/>
      <c r="O1444" s="274"/>
      <c r="P1444" s="274"/>
      <c r="Q1444" s="274"/>
      <c r="R1444" s="229"/>
    </row>
    <row r="1445" spans="1:18" x14ac:dyDescent="0.2">
      <c r="A1445" s="531"/>
      <c r="B1445" s="533" t="str">
        <f>IF(A1445&lt;&gt;"",IFERROR(VLOOKUP(A1445,L!$J$11:$K$260,2,FALSE),"Eingabeart wurde geändert"),"")</f>
        <v/>
      </c>
      <c r="C1445" s="535" t="s">
        <v>925</v>
      </c>
      <c r="D1445" s="189" t="s">
        <v>282</v>
      </c>
      <c r="E1445" s="306" t="s">
        <v>162</v>
      </c>
      <c r="F1445" s="271"/>
      <c r="G1445" s="271"/>
      <c r="H1445" s="271"/>
      <c r="I1445" s="271"/>
      <c r="J1445" s="271"/>
      <c r="K1445" s="271"/>
      <c r="L1445" s="271"/>
      <c r="M1445" s="271"/>
      <c r="N1445" s="271"/>
      <c r="O1445" s="271"/>
      <c r="P1445" s="271"/>
      <c r="Q1445" s="271"/>
      <c r="R1445" s="228" t="str">
        <f t="shared" ref="R1445:R1456" si="81">IF(SUM(F1445:Q1445)&gt;0,SUM(F1445:Q1445),"")</f>
        <v/>
      </c>
    </row>
    <row r="1446" spans="1:18" x14ac:dyDescent="0.2">
      <c r="A1446" s="532"/>
      <c r="B1446" s="534"/>
      <c r="C1446" s="536"/>
      <c r="D1446" s="393" t="s">
        <v>512</v>
      </c>
      <c r="E1446" s="307" t="s">
        <v>162</v>
      </c>
      <c r="F1446" s="272"/>
      <c r="G1446" s="272"/>
      <c r="H1446" s="272"/>
      <c r="I1446" s="272"/>
      <c r="J1446" s="272"/>
      <c r="K1446" s="272"/>
      <c r="L1446" s="272"/>
      <c r="M1446" s="272"/>
      <c r="N1446" s="272"/>
      <c r="O1446" s="272"/>
      <c r="P1446" s="272"/>
      <c r="Q1446" s="272"/>
      <c r="R1446" s="270" t="str">
        <f t="shared" si="81"/>
        <v/>
      </c>
    </row>
    <row r="1447" spans="1:18" x14ac:dyDescent="0.2">
      <c r="A1447" s="532"/>
      <c r="B1447" s="534"/>
      <c r="C1447" s="537" t="s">
        <v>786</v>
      </c>
      <c r="D1447" s="393" t="s">
        <v>282</v>
      </c>
      <c r="E1447" s="307" t="s">
        <v>162</v>
      </c>
      <c r="F1447" s="272"/>
      <c r="G1447" s="272"/>
      <c r="H1447" s="272"/>
      <c r="I1447" s="272"/>
      <c r="J1447" s="272"/>
      <c r="K1447" s="272"/>
      <c r="L1447" s="272"/>
      <c r="M1447" s="272"/>
      <c r="N1447" s="272"/>
      <c r="O1447" s="272"/>
      <c r="P1447" s="272"/>
      <c r="Q1447" s="272"/>
      <c r="R1447" s="270" t="str">
        <f t="shared" si="81"/>
        <v/>
      </c>
    </row>
    <row r="1448" spans="1:18" x14ac:dyDescent="0.2">
      <c r="A1448" s="532"/>
      <c r="B1448" s="534"/>
      <c r="C1448" s="536"/>
      <c r="D1448" s="393" t="s">
        <v>512</v>
      </c>
      <c r="E1448" s="307" t="s">
        <v>162</v>
      </c>
      <c r="F1448" s="272"/>
      <c r="G1448" s="272"/>
      <c r="H1448" s="272"/>
      <c r="I1448" s="272"/>
      <c r="J1448" s="272"/>
      <c r="K1448" s="272"/>
      <c r="L1448" s="272"/>
      <c r="M1448" s="272"/>
      <c r="N1448" s="272"/>
      <c r="O1448" s="272"/>
      <c r="P1448" s="272"/>
      <c r="Q1448" s="272"/>
      <c r="R1448" s="270" t="str">
        <f t="shared" si="81"/>
        <v/>
      </c>
    </row>
    <row r="1449" spans="1:18" x14ac:dyDescent="0.2">
      <c r="A1449" s="532"/>
      <c r="B1449" s="534"/>
      <c r="C1449" s="537" t="s">
        <v>787</v>
      </c>
      <c r="D1449" s="393" t="s">
        <v>282</v>
      </c>
      <c r="E1449" s="307" t="s">
        <v>162</v>
      </c>
      <c r="F1449" s="272"/>
      <c r="G1449" s="272"/>
      <c r="H1449" s="272"/>
      <c r="I1449" s="272"/>
      <c r="J1449" s="272"/>
      <c r="K1449" s="272"/>
      <c r="L1449" s="272"/>
      <c r="M1449" s="272"/>
      <c r="N1449" s="272"/>
      <c r="O1449" s="272"/>
      <c r="P1449" s="272"/>
      <c r="Q1449" s="272"/>
      <c r="R1449" s="270" t="str">
        <f t="shared" si="81"/>
        <v/>
      </c>
    </row>
    <row r="1450" spans="1:18" x14ac:dyDescent="0.2">
      <c r="A1450" s="532"/>
      <c r="B1450" s="534"/>
      <c r="C1450" s="536"/>
      <c r="D1450" s="393" t="s">
        <v>512</v>
      </c>
      <c r="E1450" s="307" t="s">
        <v>162</v>
      </c>
      <c r="F1450" s="272"/>
      <c r="G1450" s="272"/>
      <c r="H1450" s="272"/>
      <c r="I1450" s="272"/>
      <c r="J1450" s="272"/>
      <c r="K1450" s="272"/>
      <c r="L1450" s="272"/>
      <c r="M1450" s="272"/>
      <c r="N1450" s="272"/>
      <c r="O1450" s="272"/>
      <c r="P1450" s="272"/>
      <c r="Q1450" s="272"/>
      <c r="R1450" s="270" t="str">
        <f t="shared" si="81"/>
        <v/>
      </c>
    </row>
    <row r="1451" spans="1:18" x14ac:dyDescent="0.2">
      <c r="A1451" s="532"/>
      <c r="B1451" s="534"/>
      <c r="C1451" s="537" t="s">
        <v>788</v>
      </c>
      <c r="D1451" s="393" t="s">
        <v>282</v>
      </c>
      <c r="E1451" s="307" t="s">
        <v>162</v>
      </c>
      <c r="F1451" s="272"/>
      <c r="G1451" s="272"/>
      <c r="H1451" s="272"/>
      <c r="I1451" s="272"/>
      <c r="J1451" s="272"/>
      <c r="K1451" s="272"/>
      <c r="L1451" s="272"/>
      <c r="M1451" s="272"/>
      <c r="N1451" s="272"/>
      <c r="O1451" s="272"/>
      <c r="P1451" s="272"/>
      <c r="Q1451" s="272"/>
      <c r="R1451" s="270" t="str">
        <f t="shared" si="81"/>
        <v/>
      </c>
    </row>
    <row r="1452" spans="1:18" x14ac:dyDescent="0.2">
      <c r="A1452" s="532"/>
      <c r="B1452" s="534"/>
      <c r="C1452" s="536"/>
      <c r="D1452" s="393" t="s">
        <v>512</v>
      </c>
      <c r="E1452" s="307" t="s">
        <v>162</v>
      </c>
      <c r="F1452" s="272"/>
      <c r="G1452" s="272"/>
      <c r="H1452" s="272"/>
      <c r="I1452" s="272"/>
      <c r="J1452" s="272"/>
      <c r="K1452" s="272"/>
      <c r="L1452" s="272"/>
      <c r="M1452" s="272"/>
      <c r="N1452" s="272"/>
      <c r="O1452" s="272"/>
      <c r="P1452" s="272"/>
      <c r="Q1452" s="272"/>
      <c r="R1452" s="270" t="str">
        <f t="shared" si="81"/>
        <v/>
      </c>
    </row>
    <row r="1453" spans="1:18" x14ac:dyDescent="0.2">
      <c r="A1453" s="532"/>
      <c r="B1453" s="534"/>
      <c r="C1453" s="537" t="s">
        <v>789</v>
      </c>
      <c r="D1453" s="393" t="s">
        <v>282</v>
      </c>
      <c r="E1453" s="307" t="s">
        <v>162</v>
      </c>
      <c r="F1453" s="272"/>
      <c r="G1453" s="273"/>
      <c r="H1453" s="273"/>
      <c r="I1453" s="273"/>
      <c r="J1453" s="273"/>
      <c r="K1453" s="273"/>
      <c r="L1453" s="273"/>
      <c r="M1453" s="273"/>
      <c r="N1453" s="273"/>
      <c r="O1453" s="273"/>
      <c r="P1453" s="273"/>
      <c r="Q1453" s="273"/>
      <c r="R1453" s="268"/>
    </row>
    <row r="1454" spans="1:18" x14ac:dyDescent="0.2">
      <c r="A1454" s="532"/>
      <c r="B1454" s="534"/>
      <c r="C1454" s="536"/>
      <c r="D1454" s="393" t="s">
        <v>512</v>
      </c>
      <c r="E1454" s="307" t="s">
        <v>162</v>
      </c>
      <c r="F1454" s="272"/>
      <c r="G1454" s="304"/>
      <c r="H1454" s="304"/>
      <c r="I1454" s="304"/>
      <c r="J1454" s="304"/>
      <c r="K1454" s="304"/>
      <c r="L1454" s="304"/>
      <c r="M1454" s="304"/>
      <c r="N1454" s="304"/>
      <c r="O1454" s="304"/>
      <c r="P1454" s="304"/>
      <c r="Q1454" s="304"/>
      <c r="R1454" s="305"/>
    </row>
    <row r="1455" spans="1:18" x14ac:dyDescent="0.2">
      <c r="A1455" s="532"/>
      <c r="B1455" s="534"/>
      <c r="C1455" s="538" t="s">
        <v>934</v>
      </c>
      <c r="D1455" s="394" t="s">
        <v>282</v>
      </c>
      <c r="E1455" s="298" t="s">
        <v>162</v>
      </c>
      <c r="F1455" s="303"/>
      <c r="G1455" s="304"/>
      <c r="H1455" s="304"/>
      <c r="I1455" s="304"/>
      <c r="J1455" s="304"/>
      <c r="K1455" s="304"/>
      <c r="L1455" s="304"/>
      <c r="M1455" s="304"/>
      <c r="N1455" s="304"/>
      <c r="O1455" s="304"/>
      <c r="P1455" s="304"/>
      <c r="Q1455" s="304"/>
      <c r="R1455" s="305"/>
    </row>
    <row r="1456" spans="1:18" x14ac:dyDescent="0.2">
      <c r="A1456" s="552"/>
      <c r="B1456" s="553"/>
      <c r="C1456" s="539"/>
      <c r="D1456" s="191" t="s">
        <v>512</v>
      </c>
      <c r="E1456" s="308" t="s">
        <v>162</v>
      </c>
      <c r="F1456" s="274"/>
      <c r="G1456" s="274"/>
      <c r="H1456" s="274"/>
      <c r="I1456" s="274"/>
      <c r="J1456" s="274"/>
      <c r="K1456" s="274"/>
      <c r="L1456" s="274"/>
      <c r="M1456" s="274"/>
      <c r="N1456" s="274"/>
      <c r="O1456" s="274"/>
      <c r="P1456" s="274"/>
      <c r="Q1456" s="274"/>
      <c r="R1456" s="229"/>
    </row>
    <row r="1457" spans="1:18" x14ac:dyDescent="0.2">
      <c r="A1457" s="531"/>
      <c r="B1457" s="533" t="str">
        <f>IF(A1457&lt;&gt;"",IFERROR(VLOOKUP(A1457,L!$J$11:$K$260,2,FALSE),"Eingabeart wurde geändert"),"")</f>
        <v/>
      </c>
      <c r="C1457" s="535" t="s">
        <v>925</v>
      </c>
      <c r="D1457" s="189" t="s">
        <v>282</v>
      </c>
      <c r="E1457" s="306" t="s">
        <v>162</v>
      </c>
      <c r="F1457" s="271"/>
      <c r="G1457" s="271"/>
      <c r="H1457" s="271"/>
      <c r="I1457" s="271"/>
      <c r="J1457" s="271"/>
      <c r="K1457" s="271"/>
      <c r="L1457" s="271"/>
      <c r="M1457" s="271"/>
      <c r="N1457" s="271"/>
      <c r="O1457" s="271"/>
      <c r="P1457" s="271"/>
      <c r="Q1457" s="271"/>
      <c r="R1457" s="228" t="str">
        <f t="shared" ref="R1457:R1468" si="82">IF(SUM(F1457:Q1457)&gt;0,SUM(F1457:Q1457),"")</f>
        <v/>
      </c>
    </row>
    <row r="1458" spans="1:18" x14ac:dyDescent="0.2">
      <c r="A1458" s="532"/>
      <c r="B1458" s="534"/>
      <c r="C1458" s="536"/>
      <c r="D1458" s="393" t="s">
        <v>512</v>
      </c>
      <c r="E1458" s="307" t="s">
        <v>162</v>
      </c>
      <c r="F1458" s="272"/>
      <c r="G1458" s="272"/>
      <c r="H1458" s="272"/>
      <c r="I1458" s="272"/>
      <c r="J1458" s="272"/>
      <c r="K1458" s="272"/>
      <c r="L1458" s="272"/>
      <c r="M1458" s="272"/>
      <c r="N1458" s="272"/>
      <c r="O1458" s="272"/>
      <c r="P1458" s="272"/>
      <c r="Q1458" s="272"/>
      <c r="R1458" s="270" t="str">
        <f t="shared" si="82"/>
        <v/>
      </c>
    </row>
    <row r="1459" spans="1:18" x14ac:dyDescent="0.2">
      <c r="A1459" s="532"/>
      <c r="B1459" s="534"/>
      <c r="C1459" s="537" t="s">
        <v>786</v>
      </c>
      <c r="D1459" s="393" t="s">
        <v>282</v>
      </c>
      <c r="E1459" s="307" t="s">
        <v>162</v>
      </c>
      <c r="F1459" s="272"/>
      <c r="G1459" s="272"/>
      <c r="H1459" s="272"/>
      <c r="I1459" s="272"/>
      <c r="J1459" s="272"/>
      <c r="K1459" s="272"/>
      <c r="L1459" s="272"/>
      <c r="M1459" s="272"/>
      <c r="N1459" s="272"/>
      <c r="O1459" s="272"/>
      <c r="P1459" s="272"/>
      <c r="Q1459" s="272"/>
      <c r="R1459" s="270" t="str">
        <f t="shared" si="82"/>
        <v/>
      </c>
    </row>
    <row r="1460" spans="1:18" x14ac:dyDescent="0.2">
      <c r="A1460" s="532"/>
      <c r="B1460" s="534"/>
      <c r="C1460" s="536"/>
      <c r="D1460" s="393" t="s">
        <v>512</v>
      </c>
      <c r="E1460" s="307" t="s">
        <v>162</v>
      </c>
      <c r="F1460" s="272"/>
      <c r="G1460" s="272"/>
      <c r="H1460" s="272"/>
      <c r="I1460" s="272"/>
      <c r="J1460" s="272"/>
      <c r="K1460" s="272"/>
      <c r="L1460" s="272"/>
      <c r="M1460" s="272"/>
      <c r="N1460" s="272"/>
      <c r="O1460" s="272"/>
      <c r="P1460" s="272"/>
      <c r="Q1460" s="272"/>
      <c r="R1460" s="270" t="str">
        <f t="shared" si="82"/>
        <v/>
      </c>
    </row>
    <row r="1461" spans="1:18" x14ac:dyDescent="0.2">
      <c r="A1461" s="532"/>
      <c r="B1461" s="534"/>
      <c r="C1461" s="537" t="s">
        <v>787</v>
      </c>
      <c r="D1461" s="393" t="s">
        <v>282</v>
      </c>
      <c r="E1461" s="307" t="s">
        <v>162</v>
      </c>
      <c r="F1461" s="272"/>
      <c r="G1461" s="272"/>
      <c r="H1461" s="272"/>
      <c r="I1461" s="272"/>
      <c r="J1461" s="272"/>
      <c r="K1461" s="272"/>
      <c r="L1461" s="272"/>
      <c r="M1461" s="272"/>
      <c r="N1461" s="272"/>
      <c r="O1461" s="272"/>
      <c r="P1461" s="272"/>
      <c r="Q1461" s="272"/>
      <c r="R1461" s="270" t="str">
        <f t="shared" si="82"/>
        <v/>
      </c>
    </row>
    <row r="1462" spans="1:18" x14ac:dyDescent="0.2">
      <c r="A1462" s="532"/>
      <c r="B1462" s="534"/>
      <c r="C1462" s="536"/>
      <c r="D1462" s="393" t="s">
        <v>512</v>
      </c>
      <c r="E1462" s="307" t="s">
        <v>162</v>
      </c>
      <c r="F1462" s="272"/>
      <c r="G1462" s="272"/>
      <c r="H1462" s="272"/>
      <c r="I1462" s="272"/>
      <c r="J1462" s="272"/>
      <c r="K1462" s="272"/>
      <c r="L1462" s="272"/>
      <c r="M1462" s="272"/>
      <c r="N1462" s="272"/>
      <c r="O1462" s="272"/>
      <c r="P1462" s="272"/>
      <c r="Q1462" s="272"/>
      <c r="R1462" s="270" t="str">
        <f t="shared" si="82"/>
        <v/>
      </c>
    </row>
    <row r="1463" spans="1:18" x14ac:dyDescent="0.2">
      <c r="A1463" s="532"/>
      <c r="B1463" s="534"/>
      <c r="C1463" s="537" t="s">
        <v>788</v>
      </c>
      <c r="D1463" s="393" t="s">
        <v>282</v>
      </c>
      <c r="E1463" s="307" t="s">
        <v>162</v>
      </c>
      <c r="F1463" s="272"/>
      <c r="G1463" s="272"/>
      <c r="H1463" s="272"/>
      <c r="I1463" s="272"/>
      <c r="J1463" s="272"/>
      <c r="K1463" s="272"/>
      <c r="L1463" s="272"/>
      <c r="M1463" s="272"/>
      <c r="N1463" s="272"/>
      <c r="O1463" s="272"/>
      <c r="P1463" s="272"/>
      <c r="Q1463" s="272"/>
      <c r="R1463" s="270" t="str">
        <f t="shared" si="82"/>
        <v/>
      </c>
    </row>
    <row r="1464" spans="1:18" x14ac:dyDescent="0.2">
      <c r="A1464" s="532"/>
      <c r="B1464" s="534"/>
      <c r="C1464" s="536"/>
      <c r="D1464" s="393" t="s">
        <v>512</v>
      </c>
      <c r="E1464" s="307" t="s">
        <v>162</v>
      </c>
      <c r="F1464" s="272"/>
      <c r="G1464" s="272"/>
      <c r="H1464" s="272"/>
      <c r="I1464" s="272"/>
      <c r="J1464" s="272"/>
      <c r="K1464" s="272"/>
      <c r="L1464" s="272"/>
      <c r="M1464" s="272"/>
      <c r="N1464" s="272"/>
      <c r="O1464" s="272"/>
      <c r="P1464" s="272"/>
      <c r="Q1464" s="272"/>
      <c r="R1464" s="270" t="str">
        <f t="shared" si="82"/>
        <v/>
      </c>
    </row>
    <row r="1465" spans="1:18" x14ac:dyDescent="0.2">
      <c r="A1465" s="532"/>
      <c r="B1465" s="534"/>
      <c r="C1465" s="537" t="s">
        <v>789</v>
      </c>
      <c r="D1465" s="393" t="s">
        <v>282</v>
      </c>
      <c r="E1465" s="307" t="s">
        <v>162</v>
      </c>
      <c r="F1465" s="272"/>
      <c r="G1465" s="273"/>
      <c r="H1465" s="273"/>
      <c r="I1465" s="273"/>
      <c r="J1465" s="273"/>
      <c r="K1465" s="273"/>
      <c r="L1465" s="273"/>
      <c r="M1465" s="273"/>
      <c r="N1465" s="273"/>
      <c r="O1465" s="273"/>
      <c r="P1465" s="273"/>
      <c r="Q1465" s="273"/>
      <c r="R1465" s="268"/>
    </row>
    <row r="1466" spans="1:18" x14ac:dyDescent="0.2">
      <c r="A1466" s="532"/>
      <c r="B1466" s="534"/>
      <c r="C1466" s="536"/>
      <c r="D1466" s="393" t="s">
        <v>512</v>
      </c>
      <c r="E1466" s="307" t="s">
        <v>162</v>
      </c>
      <c r="F1466" s="272"/>
      <c r="G1466" s="304"/>
      <c r="H1466" s="304"/>
      <c r="I1466" s="304"/>
      <c r="J1466" s="304"/>
      <c r="K1466" s="304"/>
      <c r="L1466" s="304"/>
      <c r="M1466" s="304"/>
      <c r="N1466" s="304"/>
      <c r="O1466" s="304"/>
      <c r="P1466" s="304"/>
      <c r="Q1466" s="304"/>
      <c r="R1466" s="305"/>
    </row>
    <row r="1467" spans="1:18" x14ac:dyDescent="0.2">
      <c r="A1467" s="532"/>
      <c r="B1467" s="534"/>
      <c r="C1467" s="538" t="s">
        <v>934</v>
      </c>
      <c r="D1467" s="394" t="s">
        <v>282</v>
      </c>
      <c r="E1467" s="298" t="s">
        <v>162</v>
      </c>
      <c r="F1467" s="303"/>
      <c r="G1467" s="304"/>
      <c r="H1467" s="304"/>
      <c r="I1467" s="304"/>
      <c r="J1467" s="304"/>
      <c r="K1467" s="304"/>
      <c r="L1467" s="304"/>
      <c r="M1467" s="304"/>
      <c r="N1467" s="304"/>
      <c r="O1467" s="304"/>
      <c r="P1467" s="304"/>
      <c r="Q1467" s="304"/>
      <c r="R1467" s="305"/>
    </row>
    <row r="1468" spans="1:18" x14ac:dyDescent="0.2">
      <c r="A1468" s="552"/>
      <c r="B1468" s="553"/>
      <c r="C1468" s="539"/>
      <c r="D1468" s="191" t="s">
        <v>512</v>
      </c>
      <c r="E1468" s="308" t="s">
        <v>162</v>
      </c>
      <c r="F1468" s="274"/>
      <c r="G1468" s="274"/>
      <c r="H1468" s="274"/>
      <c r="I1468" s="274"/>
      <c r="J1468" s="274"/>
      <c r="K1468" s="274"/>
      <c r="L1468" s="274"/>
      <c r="M1468" s="274"/>
      <c r="N1468" s="274"/>
      <c r="O1468" s="274"/>
      <c r="P1468" s="274"/>
      <c r="Q1468" s="274"/>
      <c r="R1468" s="229"/>
    </row>
    <row r="1469" spans="1:18" x14ac:dyDescent="0.2">
      <c r="A1469" s="531"/>
      <c r="B1469" s="533" t="str">
        <f>IF(A1469&lt;&gt;"",IFERROR(VLOOKUP(A1469,L!$J$11:$K$260,2,FALSE),"Eingabeart wurde geändert"),"")</f>
        <v/>
      </c>
      <c r="C1469" s="535" t="s">
        <v>925</v>
      </c>
      <c r="D1469" s="189" t="s">
        <v>282</v>
      </c>
      <c r="E1469" s="306" t="s">
        <v>162</v>
      </c>
      <c r="F1469" s="271"/>
      <c r="G1469" s="271"/>
      <c r="H1469" s="271"/>
      <c r="I1469" s="271"/>
      <c r="J1469" s="271"/>
      <c r="K1469" s="271"/>
      <c r="L1469" s="271"/>
      <c r="M1469" s="271"/>
      <c r="N1469" s="271"/>
      <c r="O1469" s="271"/>
      <c r="P1469" s="271"/>
      <c r="Q1469" s="271"/>
      <c r="R1469" s="228" t="str">
        <f t="shared" ref="R1469:R1480" si="83">IF(SUM(F1469:Q1469)&gt;0,SUM(F1469:Q1469),"")</f>
        <v/>
      </c>
    </row>
    <row r="1470" spans="1:18" x14ac:dyDescent="0.2">
      <c r="A1470" s="532"/>
      <c r="B1470" s="534"/>
      <c r="C1470" s="536"/>
      <c r="D1470" s="393" t="s">
        <v>512</v>
      </c>
      <c r="E1470" s="307" t="s">
        <v>162</v>
      </c>
      <c r="F1470" s="272"/>
      <c r="G1470" s="272"/>
      <c r="H1470" s="272"/>
      <c r="I1470" s="272"/>
      <c r="J1470" s="272"/>
      <c r="K1470" s="272"/>
      <c r="L1470" s="272"/>
      <c r="M1470" s="272"/>
      <c r="N1470" s="272"/>
      <c r="O1470" s="272"/>
      <c r="P1470" s="272"/>
      <c r="Q1470" s="272"/>
      <c r="R1470" s="270" t="str">
        <f t="shared" si="83"/>
        <v/>
      </c>
    </row>
    <row r="1471" spans="1:18" x14ac:dyDescent="0.2">
      <c r="A1471" s="532"/>
      <c r="B1471" s="534"/>
      <c r="C1471" s="537" t="s">
        <v>786</v>
      </c>
      <c r="D1471" s="393" t="s">
        <v>282</v>
      </c>
      <c r="E1471" s="307" t="s">
        <v>162</v>
      </c>
      <c r="F1471" s="272"/>
      <c r="G1471" s="272"/>
      <c r="H1471" s="272"/>
      <c r="I1471" s="272"/>
      <c r="J1471" s="272"/>
      <c r="K1471" s="272"/>
      <c r="L1471" s="272"/>
      <c r="M1471" s="272"/>
      <c r="N1471" s="272"/>
      <c r="O1471" s="272"/>
      <c r="P1471" s="272"/>
      <c r="Q1471" s="272"/>
      <c r="R1471" s="270" t="str">
        <f t="shared" si="83"/>
        <v/>
      </c>
    </row>
    <row r="1472" spans="1:18" x14ac:dyDescent="0.2">
      <c r="A1472" s="532"/>
      <c r="B1472" s="534"/>
      <c r="C1472" s="536"/>
      <c r="D1472" s="393" t="s">
        <v>512</v>
      </c>
      <c r="E1472" s="307" t="s">
        <v>162</v>
      </c>
      <c r="F1472" s="272"/>
      <c r="G1472" s="272"/>
      <c r="H1472" s="272"/>
      <c r="I1472" s="272"/>
      <c r="J1472" s="272"/>
      <c r="K1472" s="272"/>
      <c r="L1472" s="272"/>
      <c r="M1472" s="272"/>
      <c r="N1472" s="272"/>
      <c r="O1472" s="272"/>
      <c r="P1472" s="272"/>
      <c r="Q1472" s="272"/>
      <c r="R1472" s="270" t="str">
        <f t="shared" si="83"/>
        <v/>
      </c>
    </row>
    <row r="1473" spans="1:18" x14ac:dyDescent="0.2">
      <c r="A1473" s="532"/>
      <c r="B1473" s="534"/>
      <c r="C1473" s="537" t="s">
        <v>787</v>
      </c>
      <c r="D1473" s="393" t="s">
        <v>282</v>
      </c>
      <c r="E1473" s="307" t="s">
        <v>162</v>
      </c>
      <c r="F1473" s="272"/>
      <c r="G1473" s="272"/>
      <c r="H1473" s="272"/>
      <c r="I1473" s="272"/>
      <c r="J1473" s="272"/>
      <c r="K1473" s="272"/>
      <c r="L1473" s="272"/>
      <c r="M1473" s="272"/>
      <c r="N1473" s="272"/>
      <c r="O1473" s="272"/>
      <c r="P1473" s="272"/>
      <c r="Q1473" s="272"/>
      <c r="R1473" s="270" t="str">
        <f t="shared" si="83"/>
        <v/>
      </c>
    </row>
    <row r="1474" spans="1:18" x14ac:dyDescent="0.2">
      <c r="A1474" s="532"/>
      <c r="B1474" s="534"/>
      <c r="C1474" s="536"/>
      <c r="D1474" s="393" t="s">
        <v>512</v>
      </c>
      <c r="E1474" s="307" t="s">
        <v>162</v>
      </c>
      <c r="F1474" s="272"/>
      <c r="G1474" s="272"/>
      <c r="H1474" s="272"/>
      <c r="I1474" s="272"/>
      <c r="J1474" s="272"/>
      <c r="K1474" s="272"/>
      <c r="L1474" s="272"/>
      <c r="M1474" s="272"/>
      <c r="N1474" s="272"/>
      <c r="O1474" s="272"/>
      <c r="P1474" s="272"/>
      <c r="Q1474" s="272"/>
      <c r="R1474" s="270" t="str">
        <f t="shared" si="83"/>
        <v/>
      </c>
    </row>
    <row r="1475" spans="1:18" x14ac:dyDescent="0.2">
      <c r="A1475" s="532"/>
      <c r="B1475" s="534"/>
      <c r="C1475" s="537" t="s">
        <v>788</v>
      </c>
      <c r="D1475" s="393" t="s">
        <v>282</v>
      </c>
      <c r="E1475" s="307" t="s">
        <v>162</v>
      </c>
      <c r="F1475" s="272"/>
      <c r="G1475" s="272"/>
      <c r="H1475" s="272"/>
      <c r="I1475" s="272"/>
      <c r="J1475" s="272"/>
      <c r="K1475" s="272"/>
      <c r="L1475" s="272"/>
      <c r="M1475" s="272"/>
      <c r="N1475" s="272"/>
      <c r="O1475" s="272"/>
      <c r="P1475" s="272"/>
      <c r="Q1475" s="272"/>
      <c r="R1475" s="270" t="str">
        <f t="shared" si="83"/>
        <v/>
      </c>
    </row>
    <row r="1476" spans="1:18" x14ac:dyDescent="0.2">
      <c r="A1476" s="532"/>
      <c r="B1476" s="534"/>
      <c r="C1476" s="536"/>
      <c r="D1476" s="393" t="s">
        <v>512</v>
      </c>
      <c r="E1476" s="307" t="s">
        <v>162</v>
      </c>
      <c r="F1476" s="272"/>
      <c r="G1476" s="272"/>
      <c r="H1476" s="272"/>
      <c r="I1476" s="272"/>
      <c r="J1476" s="272"/>
      <c r="K1476" s="272"/>
      <c r="L1476" s="272"/>
      <c r="M1476" s="272"/>
      <c r="N1476" s="272"/>
      <c r="O1476" s="272"/>
      <c r="P1476" s="272"/>
      <c r="Q1476" s="272"/>
      <c r="R1476" s="270" t="str">
        <f t="shared" si="83"/>
        <v/>
      </c>
    </row>
    <row r="1477" spans="1:18" x14ac:dyDescent="0.2">
      <c r="A1477" s="532"/>
      <c r="B1477" s="534"/>
      <c r="C1477" s="537" t="s">
        <v>789</v>
      </c>
      <c r="D1477" s="393" t="s">
        <v>282</v>
      </c>
      <c r="E1477" s="307" t="s">
        <v>162</v>
      </c>
      <c r="F1477" s="272"/>
      <c r="G1477" s="273"/>
      <c r="H1477" s="273"/>
      <c r="I1477" s="273"/>
      <c r="J1477" s="273"/>
      <c r="K1477" s="273"/>
      <c r="L1477" s="273"/>
      <c r="M1477" s="273"/>
      <c r="N1477" s="273"/>
      <c r="O1477" s="273"/>
      <c r="P1477" s="273"/>
      <c r="Q1477" s="273"/>
      <c r="R1477" s="268"/>
    </row>
    <row r="1478" spans="1:18" x14ac:dyDescent="0.2">
      <c r="A1478" s="532"/>
      <c r="B1478" s="534"/>
      <c r="C1478" s="536"/>
      <c r="D1478" s="393" t="s">
        <v>512</v>
      </c>
      <c r="E1478" s="307" t="s">
        <v>162</v>
      </c>
      <c r="F1478" s="272"/>
      <c r="G1478" s="304"/>
      <c r="H1478" s="304"/>
      <c r="I1478" s="304"/>
      <c r="J1478" s="304"/>
      <c r="K1478" s="304"/>
      <c r="L1478" s="304"/>
      <c r="M1478" s="304"/>
      <c r="N1478" s="304"/>
      <c r="O1478" s="304"/>
      <c r="P1478" s="304"/>
      <c r="Q1478" s="304"/>
      <c r="R1478" s="305"/>
    </row>
    <row r="1479" spans="1:18" x14ac:dyDescent="0.2">
      <c r="A1479" s="532"/>
      <c r="B1479" s="534"/>
      <c r="C1479" s="538" t="s">
        <v>934</v>
      </c>
      <c r="D1479" s="394" t="s">
        <v>282</v>
      </c>
      <c r="E1479" s="298" t="s">
        <v>162</v>
      </c>
      <c r="F1479" s="303"/>
      <c r="G1479" s="304"/>
      <c r="H1479" s="304"/>
      <c r="I1479" s="304"/>
      <c r="J1479" s="304"/>
      <c r="K1479" s="304"/>
      <c r="L1479" s="304"/>
      <c r="M1479" s="304"/>
      <c r="N1479" s="304"/>
      <c r="O1479" s="304"/>
      <c r="P1479" s="304"/>
      <c r="Q1479" s="304"/>
      <c r="R1479" s="305"/>
    </row>
    <row r="1480" spans="1:18" x14ac:dyDescent="0.2">
      <c r="A1480" s="552"/>
      <c r="B1480" s="553"/>
      <c r="C1480" s="539"/>
      <c r="D1480" s="191" t="s">
        <v>512</v>
      </c>
      <c r="E1480" s="308" t="s">
        <v>162</v>
      </c>
      <c r="F1480" s="274"/>
      <c r="G1480" s="274"/>
      <c r="H1480" s="274"/>
      <c r="I1480" s="274"/>
      <c r="J1480" s="274"/>
      <c r="K1480" s="274"/>
      <c r="L1480" s="274"/>
      <c r="M1480" s="274"/>
      <c r="N1480" s="274"/>
      <c r="O1480" s="274"/>
      <c r="P1480" s="274"/>
      <c r="Q1480" s="274"/>
      <c r="R1480" s="229"/>
    </row>
    <row r="1481" spans="1:18" x14ac:dyDescent="0.2">
      <c r="A1481" s="531"/>
      <c r="B1481" s="533" t="str">
        <f>IF(A1481&lt;&gt;"",IFERROR(VLOOKUP(A1481,L!$J$11:$K$260,2,FALSE),"Eingabeart wurde geändert"),"")</f>
        <v/>
      </c>
      <c r="C1481" s="535" t="s">
        <v>925</v>
      </c>
      <c r="D1481" s="189" t="s">
        <v>282</v>
      </c>
      <c r="E1481" s="306" t="s">
        <v>162</v>
      </c>
      <c r="F1481" s="271"/>
      <c r="G1481" s="271"/>
      <c r="H1481" s="271"/>
      <c r="I1481" s="271"/>
      <c r="J1481" s="271"/>
      <c r="K1481" s="271"/>
      <c r="L1481" s="271"/>
      <c r="M1481" s="271"/>
      <c r="N1481" s="271"/>
      <c r="O1481" s="271"/>
      <c r="P1481" s="271"/>
      <c r="Q1481" s="271"/>
      <c r="R1481" s="228" t="str">
        <f t="shared" ref="R1481:R1492" si="84">IF(SUM(F1481:Q1481)&gt;0,SUM(F1481:Q1481),"")</f>
        <v/>
      </c>
    </row>
    <row r="1482" spans="1:18" x14ac:dyDescent="0.2">
      <c r="A1482" s="532"/>
      <c r="B1482" s="534"/>
      <c r="C1482" s="536"/>
      <c r="D1482" s="393" t="s">
        <v>512</v>
      </c>
      <c r="E1482" s="307" t="s">
        <v>162</v>
      </c>
      <c r="F1482" s="272"/>
      <c r="G1482" s="272"/>
      <c r="H1482" s="272"/>
      <c r="I1482" s="272"/>
      <c r="J1482" s="272"/>
      <c r="K1482" s="272"/>
      <c r="L1482" s="272"/>
      <c r="M1482" s="272"/>
      <c r="N1482" s="272"/>
      <c r="O1482" s="272"/>
      <c r="P1482" s="272"/>
      <c r="Q1482" s="272"/>
      <c r="R1482" s="270" t="str">
        <f t="shared" si="84"/>
        <v/>
      </c>
    </row>
    <row r="1483" spans="1:18" x14ac:dyDescent="0.2">
      <c r="A1483" s="532"/>
      <c r="B1483" s="534"/>
      <c r="C1483" s="537" t="s">
        <v>786</v>
      </c>
      <c r="D1483" s="393" t="s">
        <v>282</v>
      </c>
      <c r="E1483" s="307" t="s">
        <v>162</v>
      </c>
      <c r="F1483" s="272"/>
      <c r="G1483" s="272"/>
      <c r="H1483" s="272"/>
      <c r="I1483" s="272"/>
      <c r="J1483" s="272"/>
      <c r="K1483" s="272"/>
      <c r="L1483" s="272"/>
      <c r="M1483" s="272"/>
      <c r="N1483" s="272"/>
      <c r="O1483" s="272"/>
      <c r="P1483" s="272"/>
      <c r="Q1483" s="272"/>
      <c r="R1483" s="270" t="str">
        <f t="shared" si="84"/>
        <v/>
      </c>
    </row>
    <row r="1484" spans="1:18" x14ac:dyDescent="0.2">
      <c r="A1484" s="532"/>
      <c r="B1484" s="534"/>
      <c r="C1484" s="536"/>
      <c r="D1484" s="393" t="s">
        <v>512</v>
      </c>
      <c r="E1484" s="307" t="s">
        <v>162</v>
      </c>
      <c r="F1484" s="272"/>
      <c r="G1484" s="272"/>
      <c r="H1484" s="272"/>
      <c r="I1484" s="272"/>
      <c r="J1484" s="272"/>
      <c r="K1484" s="272"/>
      <c r="L1484" s="272"/>
      <c r="M1484" s="272"/>
      <c r="N1484" s="272"/>
      <c r="O1484" s="272"/>
      <c r="P1484" s="272"/>
      <c r="Q1484" s="272"/>
      <c r="R1484" s="270" t="str">
        <f t="shared" si="84"/>
        <v/>
      </c>
    </row>
    <row r="1485" spans="1:18" x14ac:dyDescent="0.2">
      <c r="A1485" s="532"/>
      <c r="B1485" s="534"/>
      <c r="C1485" s="537" t="s">
        <v>787</v>
      </c>
      <c r="D1485" s="393" t="s">
        <v>282</v>
      </c>
      <c r="E1485" s="307" t="s">
        <v>162</v>
      </c>
      <c r="F1485" s="272"/>
      <c r="G1485" s="272"/>
      <c r="H1485" s="272"/>
      <c r="I1485" s="272"/>
      <c r="J1485" s="272"/>
      <c r="K1485" s="272"/>
      <c r="L1485" s="272"/>
      <c r="M1485" s="272"/>
      <c r="N1485" s="272"/>
      <c r="O1485" s="272"/>
      <c r="P1485" s="272"/>
      <c r="Q1485" s="272"/>
      <c r="R1485" s="270" t="str">
        <f t="shared" si="84"/>
        <v/>
      </c>
    </row>
    <row r="1486" spans="1:18" x14ac:dyDescent="0.2">
      <c r="A1486" s="532"/>
      <c r="B1486" s="534"/>
      <c r="C1486" s="536"/>
      <c r="D1486" s="393" t="s">
        <v>512</v>
      </c>
      <c r="E1486" s="307" t="s">
        <v>162</v>
      </c>
      <c r="F1486" s="272"/>
      <c r="G1486" s="272"/>
      <c r="H1486" s="272"/>
      <c r="I1486" s="272"/>
      <c r="J1486" s="272"/>
      <c r="K1486" s="272"/>
      <c r="L1486" s="272"/>
      <c r="M1486" s="272"/>
      <c r="N1486" s="272"/>
      <c r="O1486" s="272"/>
      <c r="P1486" s="272"/>
      <c r="Q1486" s="272"/>
      <c r="R1486" s="270" t="str">
        <f t="shared" si="84"/>
        <v/>
      </c>
    </row>
    <row r="1487" spans="1:18" x14ac:dyDescent="0.2">
      <c r="A1487" s="532"/>
      <c r="B1487" s="534"/>
      <c r="C1487" s="537" t="s">
        <v>788</v>
      </c>
      <c r="D1487" s="393" t="s">
        <v>282</v>
      </c>
      <c r="E1487" s="307" t="s">
        <v>162</v>
      </c>
      <c r="F1487" s="272"/>
      <c r="G1487" s="272"/>
      <c r="H1487" s="272"/>
      <c r="I1487" s="272"/>
      <c r="J1487" s="272"/>
      <c r="K1487" s="272"/>
      <c r="L1487" s="272"/>
      <c r="M1487" s="272"/>
      <c r="N1487" s="272"/>
      <c r="O1487" s="272"/>
      <c r="P1487" s="272"/>
      <c r="Q1487" s="272"/>
      <c r="R1487" s="270" t="str">
        <f t="shared" si="84"/>
        <v/>
      </c>
    </row>
    <row r="1488" spans="1:18" x14ac:dyDescent="0.2">
      <c r="A1488" s="532"/>
      <c r="B1488" s="534"/>
      <c r="C1488" s="536"/>
      <c r="D1488" s="393" t="s">
        <v>512</v>
      </c>
      <c r="E1488" s="307" t="s">
        <v>162</v>
      </c>
      <c r="F1488" s="272"/>
      <c r="G1488" s="272"/>
      <c r="H1488" s="272"/>
      <c r="I1488" s="272"/>
      <c r="J1488" s="272"/>
      <c r="K1488" s="272"/>
      <c r="L1488" s="272"/>
      <c r="M1488" s="272"/>
      <c r="N1488" s="272"/>
      <c r="O1488" s="272"/>
      <c r="P1488" s="272"/>
      <c r="Q1488" s="272"/>
      <c r="R1488" s="270" t="str">
        <f t="shared" si="84"/>
        <v/>
      </c>
    </row>
    <row r="1489" spans="1:18" x14ac:dyDescent="0.2">
      <c r="A1489" s="532"/>
      <c r="B1489" s="534"/>
      <c r="C1489" s="537" t="s">
        <v>789</v>
      </c>
      <c r="D1489" s="393" t="s">
        <v>282</v>
      </c>
      <c r="E1489" s="307" t="s">
        <v>162</v>
      </c>
      <c r="F1489" s="272"/>
      <c r="G1489" s="273"/>
      <c r="H1489" s="273"/>
      <c r="I1489" s="273"/>
      <c r="J1489" s="273"/>
      <c r="K1489" s="273"/>
      <c r="L1489" s="273"/>
      <c r="M1489" s="273"/>
      <c r="N1489" s="273"/>
      <c r="O1489" s="273"/>
      <c r="P1489" s="273"/>
      <c r="Q1489" s="273"/>
      <c r="R1489" s="268"/>
    </row>
    <row r="1490" spans="1:18" x14ac:dyDescent="0.2">
      <c r="A1490" s="532"/>
      <c r="B1490" s="534"/>
      <c r="C1490" s="536"/>
      <c r="D1490" s="393" t="s">
        <v>512</v>
      </c>
      <c r="E1490" s="307" t="s">
        <v>162</v>
      </c>
      <c r="F1490" s="272"/>
      <c r="G1490" s="304"/>
      <c r="H1490" s="304"/>
      <c r="I1490" s="304"/>
      <c r="J1490" s="304"/>
      <c r="K1490" s="304"/>
      <c r="L1490" s="304"/>
      <c r="M1490" s="304"/>
      <c r="N1490" s="304"/>
      <c r="O1490" s="304"/>
      <c r="P1490" s="304"/>
      <c r="Q1490" s="304"/>
      <c r="R1490" s="305"/>
    </row>
    <row r="1491" spans="1:18" x14ac:dyDescent="0.2">
      <c r="A1491" s="532"/>
      <c r="B1491" s="534"/>
      <c r="C1491" s="538" t="s">
        <v>934</v>
      </c>
      <c r="D1491" s="394" t="s">
        <v>282</v>
      </c>
      <c r="E1491" s="298" t="s">
        <v>162</v>
      </c>
      <c r="F1491" s="303"/>
      <c r="G1491" s="304"/>
      <c r="H1491" s="304"/>
      <c r="I1491" s="304"/>
      <c r="J1491" s="304"/>
      <c r="K1491" s="304"/>
      <c r="L1491" s="304"/>
      <c r="M1491" s="304"/>
      <c r="N1491" s="304"/>
      <c r="O1491" s="304"/>
      <c r="P1491" s="304"/>
      <c r="Q1491" s="304"/>
      <c r="R1491" s="305"/>
    </row>
    <row r="1492" spans="1:18" x14ac:dyDescent="0.2">
      <c r="A1492" s="552"/>
      <c r="B1492" s="553"/>
      <c r="C1492" s="539"/>
      <c r="D1492" s="191" t="s">
        <v>512</v>
      </c>
      <c r="E1492" s="308" t="s">
        <v>162</v>
      </c>
      <c r="F1492" s="274"/>
      <c r="G1492" s="274"/>
      <c r="H1492" s="274"/>
      <c r="I1492" s="274"/>
      <c r="J1492" s="274"/>
      <c r="K1492" s="274"/>
      <c r="L1492" s="274"/>
      <c r="M1492" s="274"/>
      <c r="N1492" s="274"/>
      <c r="O1492" s="274"/>
      <c r="P1492" s="274"/>
      <c r="Q1492" s="274"/>
      <c r="R1492" s="229"/>
    </row>
    <row r="1493" spans="1:18" x14ac:dyDescent="0.2">
      <c r="A1493" s="531"/>
      <c r="B1493" s="533" t="str">
        <f>IF(A1493&lt;&gt;"",IFERROR(VLOOKUP(A1493,L!$J$11:$K$260,2,FALSE),"Eingabeart wurde geändert"),"")</f>
        <v/>
      </c>
      <c r="C1493" s="535" t="s">
        <v>925</v>
      </c>
      <c r="D1493" s="189" t="s">
        <v>282</v>
      </c>
      <c r="E1493" s="306" t="s">
        <v>162</v>
      </c>
      <c r="F1493" s="271"/>
      <c r="G1493" s="271"/>
      <c r="H1493" s="271"/>
      <c r="I1493" s="271"/>
      <c r="J1493" s="271"/>
      <c r="K1493" s="271"/>
      <c r="L1493" s="271"/>
      <c r="M1493" s="271"/>
      <c r="N1493" s="271"/>
      <c r="O1493" s="271"/>
      <c r="P1493" s="271"/>
      <c r="Q1493" s="271"/>
      <c r="R1493" s="228" t="str">
        <f t="shared" ref="R1493:R1504" si="85">IF(SUM(F1493:Q1493)&gt;0,SUM(F1493:Q1493),"")</f>
        <v/>
      </c>
    </row>
    <row r="1494" spans="1:18" x14ac:dyDescent="0.2">
      <c r="A1494" s="532"/>
      <c r="B1494" s="534"/>
      <c r="C1494" s="536"/>
      <c r="D1494" s="393" t="s">
        <v>512</v>
      </c>
      <c r="E1494" s="307" t="s">
        <v>162</v>
      </c>
      <c r="F1494" s="272"/>
      <c r="G1494" s="272"/>
      <c r="H1494" s="272"/>
      <c r="I1494" s="272"/>
      <c r="J1494" s="272"/>
      <c r="K1494" s="272"/>
      <c r="L1494" s="272"/>
      <c r="M1494" s="272"/>
      <c r="N1494" s="272"/>
      <c r="O1494" s="272"/>
      <c r="P1494" s="272"/>
      <c r="Q1494" s="272"/>
      <c r="R1494" s="270" t="str">
        <f t="shared" si="85"/>
        <v/>
      </c>
    </row>
    <row r="1495" spans="1:18" x14ac:dyDescent="0.2">
      <c r="A1495" s="532"/>
      <c r="B1495" s="534"/>
      <c r="C1495" s="537" t="s">
        <v>786</v>
      </c>
      <c r="D1495" s="393" t="s">
        <v>282</v>
      </c>
      <c r="E1495" s="307" t="s">
        <v>162</v>
      </c>
      <c r="F1495" s="272"/>
      <c r="G1495" s="272"/>
      <c r="H1495" s="272"/>
      <c r="I1495" s="272"/>
      <c r="J1495" s="272"/>
      <c r="K1495" s="272"/>
      <c r="L1495" s="272"/>
      <c r="M1495" s="272"/>
      <c r="N1495" s="272"/>
      <c r="O1495" s="272"/>
      <c r="P1495" s="272"/>
      <c r="Q1495" s="272"/>
      <c r="R1495" s="270" t="str">
        <f t="shared" si="85"/>
        <v/>
      </c>
    </row>
    <row r="1496" spans="1:18" x14ac:dyDescent="0.2">
      <c r="A1496" s="532"/>
      <c r="B1496" s="534"/>
      <c r="C1496" s="536"/>
      <c r="D1496" s="393" t="s">
        <v>512</v>
      </c>
      <c r="E1496" s="307" t="s">
        <v>162</v>
      </c>
      <c r="F1496" s="272"/>
      <c r="G1496" s="272"/>
      <c r="H1496" s="272"/>
      <c r="I1496" s="272"/>
      <c r="J1496" s="272"/>
      <c r="K1496" s="272"/>
      <c r="L1496" s="272"/>
      <c r="M1496" s="272"/>
      <c r="N1496" s="272"/>
      <c r="O1496" s="272"/>
      <c r="P1496" s="272"/>
      <c r="Q1496" s="272"/>
      <c r="R1496" s="270" t="str">
        <f t="shared" si="85"/>
        <v/>
      </c>
    </row>
    <row r="1497" spans="1:18" x14ac:dyDescent="0.2">
      <c r="A1497" s="532"/>
      <c r="B1497" s="534"/>
      <c r="C1497" s="537" t="s">
        <v>787</v>
      </c>
      <c r="D1497" s="393" t="s">
        <v>282</v>
      </c>
      <c r="E1497" s="307" t="s">
        <v>162</v>
      </c>
      <c r="F1497" s="272"/>
      <c r="G1497" s="272"/>
      <c r="H1497" s="272"/>
      <c r="I1497" s="272"/>
      <c r="J1497" s="272"/>
      <c r="K1497" s="272"/>
      <c r="L1497" s="272"/>
      <c r="M1497" s="272"/>
      <c r="N1497" s="272"/>
      <c r="O1497" s="272"/>
      <c r="P1497" s="272"/>
      <c r="Q1497" s="272"/>
      <c r="R1497" s="270" t="str">
        <f t="shared" si="85"/>
        <v/>
      </c>
    </row>
    <row r="1498" spans="1:18" x14ac:dyDescent="0.2">
      <c r="A1498" s="532"/>
      <c r="B1498" s="534"/>
      <c r="C1498" s="536"/>
      <c r="D1498" s="393" t="s">
        <v>512</v>
      </c>
      <c r="E1498" s="307" t="s">
        <v>162</v>
      </c>
      <c r="F1498" s="272"/>
      <c r="G1498" s="272"/>
      <c r="H1498" s="272"/>
      <c r="I1498" s="272"/>
      <c r="J1498" s="272"/>
      <c r="K1498" s="272"/>
      <c r="L1498" s="272"/>
      <c r="M1498" s="272"/>
      <c r="N1498" s="272"/>
      <c r="O1498" s="272"/>
      <c r="P1498" s="272"/>
      <c r="Q1498" s="272"/>
      <c r="R1498" s="270" t="str">
        <f t="shared" si="85"/>
        <v/>
      </c>
    </row>
    <row r="1499" spans="1:18" x14ac:dyDescent="0.2">
      <c r="A1499" s="532"/>
      <c r="B1499" s="534"/>
      <c r="C1499" s="537" t="s">
        <v>788</v>
      </c>
      <c r="D1499" s="393" t="s">
        <v>282</v>
      </c>
      <c r="E1499" s="307" t="s">
        <v>162</v>
      </c>
      <c r="F1499" s="272"/>
      <c r="G1499" s="272"/>
      <c r="H1499" s="272"/>
      <c r="I1499" s="272"/>
      <c r="J1499" s="272"/>
      <c r="K1499" s="272"/>
      <c r="L1499" s="272"/>
      <c r="M1499" s="272"/>
      <c r="N1499" s="272"/>
      <c r="O1499" s="272"/>
      <c r="P1499" s="272"/>
      <c r="Q1499" s="272"/>
      <c r="R1499" s="270" t="str">
        <f t="shared" si="85"/>
        <v/>
      </c>
    </row>
    <row r="1500" spans="1:18" x14ac:dyDescent="0.2">
      <c r="A1500" s="532"/>
      <c r="B1500" s="534"/>
      <c r="C1500" s="536"/>
      <c r="D1500" s="393" t="s">
        <v>512</v>
      </c>
      <c r="E1500" s="307" t="s">
        <v>162</v>
      </c>
      <c r="F1500" s="272"/>
      <c r="G1500" s="272"/>
      <c r="H1500" s="272"/>
      <c r="I1500" s="272"/>
      <c r="J1500" s="272"/>
      <c r="K1500" s="272"/>
      <c r="L1500" s="272"/>
      <c r="M1500" s="272"/>
      <c r="N1500" s="272"/>
      <c r="O1500" s="272"/>
      <c r="P1500" s="272"/>
      <c r="Q1500" s="272"/>
      <c r="R1500" s="270" t="str">
        <f t="shared" si="85"/>
        <v/>
      </c>
    </row>
    <row r="1501" spans="1:18" x14ac:dyDescent="0.2">
      <c r="A1501" s="532"/>
      <c r="B1501" s="534"/>
      <c r="C1501" s="537" t="s">
        <v>789</v>
      </c>
      <c r="D1501" s="393" t="s">
        <v>282</v>
      </c>
      <c r="E1501" s="307" t="s">
        <v>162</v>
      </c>
      <c r="F1501" s="272"/>
      <c r="G1501" s="273"/>
      <c r="H1501" s="273"/>
      <c r="I1501" s="273"/>
      <c r="J1501" s="273"/>
      <c r="K1501" s="273"/>
      <c r="L1501" s="273"/>
      <c r="M1501" s="273"/>
      <c r="N1501" s="273"/>
      <c r="O1501" s="273"/>
      <c r="P1501" s="273"/>
      <c r="Q1501" s="273"/>
      <c r="R1501" s="268"/>
    </row>
    <row r="1502" spans="1:18" x14ac:dyDescent="0.2">
      <c r="A1502" s="532"/>
      <c r="B1502" s="534"/>
      <c r="C1502" s="536"/>
      <c r="D1502" s="393" t="s">
        <v>512</v>
      </c>
      <c r="E1502" s="307" t="s">
        <v>162</v>
      </c>
      <c r="F1502" s="272"/>
      <c r="G1502" s="304"/>
      <c r="H1502" s="304"/>
      <c r="I1502" s="304"/>
      <c r="J1502" s="304"/>
      <c r="K1502" s="304"/>
      <c r="L1502" s="304"/>
      <c r="M1502" s="304"/>
      <c r="N1502" s="304"/>
      <c r="O1502" s="304"/>
      <c r="P1502" s="304"/>
      <c r="Q1502" s="304"/>
      <c r="R1502" s="305"/>
    </row>
    <row r="1503" spans="1:18" x14ac:dyDescent="0.2">
      <c r="A1503" s="532"/>
      <c r="B1503" s="534"/>
      <c r="C1503" s="538" t="s">
        <v>934</v>
      </c>
      <c r="D1503" s="394" t="s">
        <v>282</v>
      </c>
      <c r="E1503" s="298" t="s">
        <v>162</v>
      </c>
      <c r="F1503" s="303"/>
      <c r="G1503" s="304"/>
      <c r="H1503" s="304"/>
      <c r="I1503" s="304"/>
      <c r="J1503" s="304"/>
      <c r="K1503" s="304"/>
      <c r="L1503" s="304"/>
      <c r="M1503" s="304"/>
      <c r="N1503" s="304"/>
      <c r="O1503" s="304"/>
      <c r="P1503" s="304"/>
      <c r="Q1503" s="304"/>
      <c r="R1503" s="305"/>
    </row>
    <row r="1504" spans="1:18" x14ac:dyDescent="0.2">
      <c r="A1504" s="552"/>
      <c r="B1504" s="553"/>
      <c r="C1504" s="539"/>
      <c r="D1504" s="191" t="s">
        <v>512</v>
      </c>
      <c r="E1504" s="308" t="s">
        <v>162</v>
      </c>
      <c r="F1504" s="274"/>
      <c r="G1504" s="274"/>
      <c r="H1504" s="274"/>
      <c r="I1504" s="274"/>
      <c r="J1504" s="274"/>
      <c r="K1504" s="274"/>
      <c r="L1504" s="274"/>
      <c r="M1504" s="274"/>
      <c r="N1504" s="274"/>
      <c r="O1504" s="274"/>
      <c r="P1504" s="274"/>
      <c r="Q1504" s="274"/>
      <c r="R1504" s="229"/>
    </row>
    <row r="1505" spans="1:18" x14ac:dyDescent="0.2">
      <c r="A1505" s="531"/>
      <c r="B1505" s="533" t="str">
        <f>IF(A1505&lt;&gt;"",IFERROR(VLOOKUP(A1505,L!$J$11:$K$260,2,FALSE),"Eingabeart wurde geändert"),"")</f>
        <v/>
      </c>
      <c r="C1505" s="535" t="s">
        <v>925</v>
      </c>
      <c r="D1505" s="189" t="s">
        <v>282</v>
      </c>
      <c r="E1505" s="306" t="s">
        <v>162</v>
      </c>
      <c r="F1505" s="271"/>
      <c r="G1505" s="271"/>
      <c r="H1505" s="271"/>
      <c r="I1505" s="271"/>
      <c r="J1505" s="271"/>
      <c r="K1505" s="271"/>
      <c r="L1505" s="271"/>
      <c r="M1505" s="271"/>
      <c r="N1505" s="271"/>
      <c r="O1505" s="271"/>
      <c r="P1505" s="271"/>
      <c r="Q1505" s="271"/>
      <c r="R1505" s="228" t="str">
        <f t="shared" ref="R1505:R1516" si="86">IF(SUM(F1505:Q1505)&gt;0,SUM(F1505:Q1505),"")</f>
        <v/>
      </c>
    </row>
    <row r="1506" spans="1:18" x14ac:dyDescent="0.2">
      <c r="A1506" s="532"/>
      <c r="B1506" s="534"/>
      <c r="C1506" s="536"/>
      <c r="D1506" s="393" t="s">
        <v>512</v>
      </c>
      <c r="E1506" s="307" t="s">
        <v>162</v>
      </c>
      <c r="F1506" s="272"/>
      <c r="G1506" s="272"/>
      <c r="H1506" s="272"/>
      <c r="I1506" s="272"/>
      <c r="J1506" s="272"/>
      <c r="K1506" s="272"/>
      <c r="L1506" s="272"/>
      <c r="M1506" s="272"/>
      <c r="N1506" s="272"/>
      <c r="O1506" s="272"/>
      <c r="P1506" s="272"/>
      <c r="Q1506" s="272"/>
      <c r="R1506" s="270" t="str">
        <f t="shared" si="86"/>
        <v/>
      </c>
    </row>
    <row r="1507" spans="1:18" x14ac:dyDescent="0.2">
      <c r="A1507" s="532"/>
      <c r="B1507" s="534"/>
      <c r="C1507" s="537" t="s">
        <v>786</v>
      </c>
      <c r="D1507" s="393" t="s">
        <v>282</v>
      </c>
      <c r="E1507" s="307" t="s">
        <v>162</v>
      </c>
      <c r="F1507" s="272"/>
      <c r="G1507" s="272"/>
      <c r="H1507" s="272"/>
      <c r="I1507" s="272"/>
      <c r="J1507" s="272"/>
      <c r="K1507" s="272"/>
      <c r="L1507" s="272"/>
      <c r="M1507" s="272"/>
      <c r="N1507" s="272"/>
      <c r="O1507" s="272"/>
      <c r="P1507" s="272"/>
      <c r="Q1507" s="272"/>
      <c r="R1507" s="270" t="str">
        <f t="shared" si="86"/>
        <v/>
      </c>
    </row>
    <row r="1508" spans="1:18" x14ac:dyDescent="0.2">
      <c r="A1508" s="532"/>
      <c r="B1508" s="534"/>
      <c r="C1508" s="536"/>
      <c r="D1508" s="393" t="s">
        <v>512</v>
      </c>
      <c r="E1508" s="307" t="s">
        <v>162</v>
      </c>
      <c r="F1508" s="272"/>
      <c r="G1508" s="272"/>
      <c r="H1508" s="272"/>
      <c r="I1508" s="272"/>
      <c r="J1508" s="272"/>
      <c r="K1508" s="272"/>
      <c r="L1508" s="272"/>
      <c r="M1508" s="272"/>
      <c r="N1508" s="272"/>
      <c r="O1508" s="272"/>
      <c r="P1508" s="272"/>
      <c r="Q1508" s="272"/>
      <c r="R1508" s="270" t="str">
        <f t="shared" si="86"/>
        <v/>
      </c>
    </row>
    <row r="1509" spans="1:18" x14ac:dyDescent="0.2">
      <c r="A1509" s="532"/>
      <c r="B1509" s="534"/>
      <c r="C1509" s="537" t="s">
        <v>787</v>
      </c>
      <c r="D1509" s="393" t="s">
        <v>282</v>
      </c>
      <c r="E1509" s="307" t="s">
        <v>162</v>
      </c>
      <c r="F1509" s="272"/>
      <c r="G1509" s="272"/>
      <c r="H1509" s="272"/>
      <c r="I1509" s="272"/>
      <c r="J1509" s="272"/>
      <c r="K1509" s="272"/>
      <c r="L1509" s="272"/>
      <c r="M1509" s="272"/>
      <c r="N1509" s="272"/>
      <c r="O1509" s="272"/>
      <c r="P1509" s="272"/>
      <c r="Q1509" s="272"/>
      <c r="R1509" s="270" t="str">
        <f t="shared" si="86"/>
        <v/>
      </c>
    </row>
    <row r="1510" spans="1:18" x14ac:dyDescent="0.2">
      <c r="A1510" s="532"/>
      <c r="B1510" s="534"/>
      <c r="C1510" s="536"/>
      <c r="D1510" s="393" t="s">
        <v>512</v>
      </c>
      <c r="E1510" s="307" t="s">
        <v>162</v>
      </c>
      <c r="F1510" s="272"/>
      <c r="G1510" s="272"/>
      <c r="H1510" s="272"/>
      <c r="I1510" s="272"/>
      <c r="J1510" s="272"/>
      <c r="K1510" s="272"/>
      <c r="L1510" s="272"/>
      <c r="M1510" s="272"/>
      <c r="N1510" s="272"/>
      <c r="O1510" s="272"/>
      <c r="P1510" s="272"/>
      <c r="Q1510" s="272"/>
      <c r="R1510" s="270" t="str">
        <f t="shared" si="86"/>
        <v/>
      </c>
    </row>
    <row r="1511" spans="1:18" x14ac:dyDescent="0.2">
      <c r="A1511" s="532"/>
      <c r="B1511" s="534"/>
      <c r="C1511" s="537" t="s">
        <v>788</v>
      </c>
      <c r="D1511" s="393" t="s">
        <v>282</v>
      </c>
      <c r="E1511" s="307" t="s">
        <v>162</v>
      </c>
      <c r="F1511" s="272"/>
      <c r="G1511" s="272"/>
      <c r="H1511" s="272"/>
      <c r="I1511" s="272"/>
      <c r="J1511" s="272"/>
      <c r="K1511" s="272"/>
      <c r="L1511" s="272"/>
      <c r="M1511" s="272"/>
      <c r="N1511" s="272"/>
      <c r="O1511" s="272"/>
      <c r="P1511" s="272"/>
      <c r="Q1511" s="272"/>
      <c r="R1511" s="270" t="str">
        <f t="shared" si="86"/>
        <v/>
      </c>
    </row>
    <row r="1512" spans="1:18" x14ac:dyDescent="0.2">
      <c r="A1512" s="532"/>
      <c r="B1512" s="534"/>
      <c r="C1512" s="536"/>
      <c r="D1512" s="393" t="s">
        <v>512</v>
      </c>
      <c r="E1512" s="307" t="s">
        <v>162</v>
      </c>
      <c r="F1512" s="272"/>
      <c r="G1512" s="272"/>
      <c r="H1512" s="272"/>
      <c r="I1512" s="272"/>
      <c r="J1512" s="272"/>
      <c r="K1512" s="272"/>
      <c r="L1512" s="272"/>
      <c r="M1512" s="272"/>
      <c r="N1512" s="272"/>
      <c r="O1512" s="272"/>
      <c r="P1512" s="272"/>
      <c r="Q1512" s="272"/>
      <c r="R1512" s="270" t="str">
        <f t="shared" si="86"/>
        <v/>
      </c>
    </row>
    <row r="1513" spans="1:18" x14ac:dyDescent="0.2">
      <c r="A1513" s="532"/>
      <c r="B1513" s="534"/>
      <c r="C1513" s="537" t="s">
        <v>789</v>
      </c>
      <c r="D1513" s="393" t="s">
        <v>282</v>
      </c>
      <c r="E1513" s="307" t="s">
        <v>162</v>
      </c>
      <c r="F1513" s="272"/>
      <c r="G1513" s="273"/>
      <c r="H1513" s="273"/>
      <c r="I1513" s="273"/>
      <c r="J1513" s="273"/>
      <c r="K1513" s="273"/>
      <c r="L1513" s="273"/>
      <c r="M1513" s="273"/>
      <c r="N1513" s="273"/>
      <c r="O1513" s="273"/>
      <c r="P1513" s="273"/>
      <c r="Q1513" s="273"/>
      <c r="R1513" s="268"/>
    </row>
    <row r="1514" spans="1:18" x14ac:dyDescent="0.2">
      <c r="A1514" s="532"/>
      <c r="B1514" s="534"/>
      <c r="C1514" s="536"/>
      <c r="D1514" s="393" t="s">
        <v>512</v>
      </c>
      <c r="E1514" s="307" t="s">
        <v>162</v>
      </c>
      <c r="F1514" s="272"/>
      <c r="G1514" s="304"/>
      <c r="H1514" s="304"/>
      <c r="I1514" s="304"/>
      <c r="J1514" s="304"/>
      <c r="K1514" s="304"/>
      <c r="L1514" s="304"/>
      <c r="M1514" s="304"/>
      <c r="N1514" s="304"/>
      <c r="O1514" s="304"/>
      <c r="P1514" s="304"/>
      <c r="Q1514" s="304"/>
      <c r="R1514" s="305"/>
    </row>
    <row r="1515" spans="1:18" x14ac:dyDescent="0.2">
      <c r="A1515" s="532"/>
      <c r="B1515" s="534"/>
      <c r="C1515" s="538" t="s">
        <v>934</v>
      </c>
      <c r="D1515" s="394" t="s">
        <v>282</v>
      </c>
      <c r="E1515" s="298" t="s">
        <v>162</v>
      </c>
      <c r="F1515" s="303"/>
      <c r="G1515" s="304"/>
      <c r="H1515" s="304"/>
      <c r="I1515" s="304"/>
      <c r="J1515" s="304"/>
      <c r="K1515" s="304"/>
      <c r="L1515" s="304"/>
      <c r="M1515" s="304"/>
      <c r="N1515" s="304"/>
      <c r="O1515" s="304"/>
      <c r="P1515" s="304"/>
      <c r="Q1515" s="304"/>
      <c r="R1515" s="305"/>
    </row>
    <row r="1516" spans="1:18" x14ac:dyDescent="0.2">
      <c r="A1516" s="552"/>
      <c r="B1516" s="553"/>
      <c r="C1516" s="539"/>
      <c r="D1516" s="191" t="s">
        <v>512</v>
      </c>
      <c r="E1516" s="308" t="s">
        <v>162</v>
      </c>
      <c r="F1516" s="274"/>
      <c r="G1516" s="274"/>
      <c r="H1516" s="274"/>
      <c r="I1516" s="274"/>
      <c r="J1516" s="274"/>
      <c r="K1516" s="274"/>
      <c r="L1516" s="274"/>
      <c r="M1516" s="274"/>
      <c r="N1516" s="274"/>
      <c r="O1516" s="274"/>
      <c r="P1516" s="274"/>
      <c r="Q1516" s="274"/>
      <c r="R1516" s="229"/>
    </row>
    <row r="1517" spans="1:18" x14ac:dyDescent="0.2">
      <c r="A1517" s="531"/>
      <c r="B1517" s="533" t="str">
        <f>IF(A1517&lt;&gt;"",IFERROR(VLOOKUP(A1517,L!$J$11:$K$260,2,FALSE),"Eingabeart wurde geändert"),"")</f>
        <v/>
      </c>
      <c r="C1517" s="535" t="s">
        <v>925</v>
      </c>
      <c r="D1517" s="189" t="s">
        <v>282</v>
      </c>
      <c r="E1517" s="306" t="s">
        <v>162</v>
      </c>
      <c r="F1517" s="271"/>
      <c r="G1517" s="271"/>
      <c r="H1517" s="271"/>
      <c r="I1517" s="271"/>
      <c r="J1517" s="271"/>
      <c r="K1517" s="271"/>
      <c r="L1517" s="271"/>
      <c r="M1517" s="271"/>
      <c r="N1517" s="271"/>
      <c r="O1517" s="271"/>
      <c r="P1517" s="271"/>
      <c r="Q1517" s="271"/>
      <c r="R1517" s="228" t="str">
        <f t="shared" ref="R1517:R1528" si="87">IF(SUM(F1517:Q1517)&gt;0,SUM(F1517:Q1517),"")</f>
        <v/>
      </c>
    </row>
    <row r="1518" spans="1:18" x14ac:dyDescent="0.2">
      <c r="A1518" s="532"/>
      <c r="B1518" s="534"/>
      <c r="C1518" s="536"/>
      <c r="D1518" s="393" t="s">
        <v>512</v>
      </c>
      <c r="E1518" s="307" t="s">
        <v>162</v>
      </c>
      <c r="F1518" s="272"/>
      <c r="G1518" s="272"/>
      <c r="H1518" s="272"/>
      <c r="I1518" s="272"/>
      <c r="J1518" s="272"/>
      <c r="K1518" s="272"/>
      <c r="L1518" s="272"/>
      <c r="M1518" s="272"/>
      <c r="N1518" s="272"/>
      <c r="O1518" s="272"/>
      <c r="P1518" s="272"/>
      <c r="Q1518" s="272"/>
      <c r="R1518" s="270" t="str">
        <f t="shared" si="87"/>
        <v/>
      </c>
    </row>
    <row r="1519" spans="1:18" x14ac:dyDescent="0.2">
      <c r="A1519" s="532"/>
      <c r="B1519" s="534"/>
      <c r="C1519" s="537" t="s">
        <v>786</v>
      </c>
      <c r="D1519" s="393" t="s">
        <v>282</v>
      </c>
      <c r="E1519" s="307" t="s">
        <v>162</v>
      </c>
      <c r="F1519" s="272"/>
      <c r="G1519" s="272"/>
      <c r="H1519" s="272"/>
      <c r="I1519" s="272"/>
      <c r="J1519" s="272"/>
      <c r="K1519" s="272"/>
      <c r="L1519" s="272"/>
      <c r="M1519" s="272"/>
      <c r="N1519" s="272"/>
      <c r="O1519" s="272"/>
      <c r="P1519" s="272"/>
      <c r="Q1519" s="272"/>
      <c r="R1519" s="270" t="str">
        <f t="shared" si="87"/>
        <v/>
      </c>
    </row>
    <row r="1520" spans="1:18" x14ac:dyDescent="0.2">
      <c r="A1520" s="532"/>
      <c r="B1520" s="534"/>
      <c r="C1520" s="536"/>
      <c r="D1520" s="393" t="s">
        <v>512</v>
      </c>
      <c r="E1520" s="307" t="s">
        <v>162</v>
      </c>
      <c r="F1520" s="272"/>
      <c r="G1520" s="272"/>
      <c r="H1520" s="272"/>
      <c r="I1520" s="272"/>
      <c r="J1520" s="272"/>
      <c r="K1520" s="272"/>
      <c r="L1520" s="272"/>
      <c r="M1520" s="272"/>
      <c r="N1520" s="272"/>
      <c r="O1520" s="272"/>
      <c r="P1520" s="272"/>
      <c r="Q1520" s="272"/>
      <c r="R1520" s="270" t="str">
        <f t="shared" si="87"/>
        <v/>
      </c>
    </row>
    <row r="1521" spans="1:18" x14ac:dyDescent="0.2">
      <c r="A1521" s="532"/>
      <c r="B1521" s="534"/>
      <c r="C1521" s="537" t="s">
        <v>787</v>
      </c>
      <c r="D1521" s="393" t="s">
        <v>282</v>
      </c>
      <c r="E1521" s="307" t="s">
        <v>162</v>
      </c>
      <c r="F1521" s="272"/>
      <c r="G1521" s="272"/>
      <c r="H1521" s="272"/>
      <c r="I1521" s="272"/>
      <c r="J1521" s="272"/>
      <c r="K1521" s="272"/>
      <c r="L1521" s="272"/>
      <c r="M1521" s="272"/>
      <c r="N1521" s="272"/>
      <c r="O1521" s="272"/>
      <c r="P1521" s="272"/>
      <c r="Q1521" s="272"/>
      <c r="R1521" s="270" t="str">
        <f t="shared" si="87"/>
        <v/>
      </c>
    </row>
    <row r="1522" spans="1:18" x14ac:dyDescent="0.2">
      <c r="A1522" s="532"/>
      <c r="B1522" s="534"/>
      <c r="C1522" s="536"/>
      <c r="D1522" s="393" t="s">
        <v>512</v>
      </c>
      <c r="E1522" s="307" t="s">
        <v>162</v>
      </c>
      <c r="F1522" s="272"/>
      <c r="G1522" s="272"/>
      <c r="H1522" s="272"/>
      <c r="I1522" s="272"/>
      <c r="J1522" s="272"/>
      <c r="K1522" s="272"/>
      <c r="L1522" s="272"/>
      <c r="M1522" s="272"/>
      <c r="N1522" s="272"/>
      <c r="O1522" s="272"/>
      <c r="P1522" s="272"/>
      <c r="Q1522" s="272"/>
      <c r="R1522" s="270" t="str">
        <f t="shared" si="87"/>
        <v/>
      </c>
    </row>
    <row r="1523" spans="1:18" x14ac:dyDescent="0.2">
      <c r="A1523" s="532"/>
      <c r="B1523" s="534"/>
      <c r="C1523" s="537" t="s">
        <v>788</v>
      </c>
      <c r="D1523" s="393" t="s">
        <v>282</v>
      </c>
      <c r="E1523" s="307" t="s">
        <v>162</v>
      </c>
      <c r="F1523" s="272"/>
      <c r="G1523" s="272"/>
      <c r="H1523" s="272"/>
      <c r="I1523" s="272"/>
      <c r="J1523" s="272"/>
      <c r="K1523" s="272"/>
      <c r="L1523" s="272"/>
      <c r="M1523" s="272"/>
      <c r="N1523" s="272"/>
      <c r="O1523" s="272"/>
      <c r="P1523" s="272"/>
      <c r="Q1523" s="272"/>
      <c r="R1523" s="270" t="str">
        <f t="shared" si="87"/>
        <v/>
      </c>
    </row>
    <row r="1524" spans="1:18" x14ac:dyDescent="0.2">
      <c r="A1524" s="532"/>
      <c r="B1524" s="534"/>
      <c r="C1524" s="536"/>
      <c r="D1524" s="393" t="s">
        <v>512</v>
      </c>
      <c r="E1524" s="307" t="s">
        <v>162</v>
      </c>
      <c r="F1524" s="272"/>
      <c r="G1524" s="272"/>
      <c r="H1524" s="272"/>
      <c r="I1524" s="272"/>
      <c r="J1524" s="272"/>
      <c r="K1524" s="272"/>
      <c r="L1524" s="272"/>
      <c r="M1524" s="272"/>
      <c r="N1524" s="272"/>
      <c r="O1524" s="272"/>
      <c r="P1524" s="272"/>
      <c r="Q1524" s="272"/>
      <c r="R1524" s="270" t="str">
        <f t="shared" si="87"/>
        <v/>
      </c>
    </row>
    <row r="1525" spans="1:18" x14ac:dyDescent="0.2">
      <c r="A1525" s="532"/>
      <c r="B1525" s="534"/>
      <c r="C1525" s="537" t="s">
        <v>789</v>
      </c>
      <c r="D1525" s="393" t="s">
        <v>282</v>
      </c>
      <c r="E1525" s="307" t="s">
        <v>162</v>
      </c>
      <c r="F1525" s="272"/>
      <c r="G1525" s="273"/>
      <c r="H1525" s="273"/>
      <c r="I1525" s="273"/>
      <c r="J1525" s="273"/>
      <c r="K1525" s="273"/>
      <c r="L1525" s="273"/>
      <c r="M1525" s="273"/>
      <c r="N1525" s="273"/>
      <c r="O1525" s="273"/>
      <c r="P1525" s="273"/>
      <c r="Q1525" s="273"/>
      <c r="R1525" s="268"/>
    </row>
    <row r="1526" spans="1:18" x14ac:dyDescent="0.2">
      <c r="A1526" s="532"/>
      <c r="B1526" s="534"/>
      <c r="C1526" s="536"/>
      <c r="D1526" s="393" t="s">
        <v>512</v>
      </c>
      <c r="E1526" s="307" t="s">
        <v>162</v>
      </c>
      <c r="F1526" s="272"/>
      <c r="G1526" s="304"/>
      <c r="H1526" s="304"/>
      <c r="I1526" s="304"/>
      <c r="J1526" s="304"/>
      <c r="K1526" s="304"/>
      <c r="L1526" s="304"/>
      <c r="M1526" s="304"/>
      <c r="N1526" s="304"/>
      <c r="O1526" s="304"/>
      <c r="P1526" s="304"/>
      <c r="Q1526" s="304"/>
      <c r="R1526" s="305"/>
    </row>
    <row r="1527" spans="1:18" x14ac:dyDescent="0.2">
      <c r="A1527" s="532"/>
      <c r="B1527" s="534"/>
      <c r="C1527" s="538" t="s">
        <v>934</v>
      </c>
      <c r="D1527" s="394" t="s">
        <v>282</v>
      </c>
      <c r="E1527" s="298" t="s">
        <v>162</v>
      </c>
      <c r="F1527" s="303"/>
      <c r="G1527" s="304"/>
      <c r="H1527" s="304"/>
      <c r="I1527" s="304"/>
      <c r="J1527" s="304"/>
      <c r="K1527" s="304"/>
      <c r="L1527" s="304"/>
      <c r="M1527" s="304"/>
      <c r="N1527" s="304"/>
      <c r="O1527" s="304"/>
      <c r="P1527" s="304"/>
      <c r="Q1527" s="304"/>
      <c r="R1527" s="305"/>
    </row>
    <row r="1528" spans="1:18" x14ac:dyDescent="0.2">
      <c r="A1528" s="552"/>
      <c r="B1528" s="553"/>
      <c r="C1528" s="539"/>
      <c r="D1528" s="191" t="s">
        <v>512</v>
      </c>
      <c r="E1528" s="308" t="s">
        <v>162</v>
      </c>
      <c r="F1528" s="274"/>
      <c r="G1528" s="274"/>
      <c r="H1528" s="274"/>
      <c r="I1528" s="274"/>
      <c r="J1528" s="274"/>
      <c r="K1528" s="274"/>
      <c r="L1528" s="274"/>
      <c r="M1528" s="274"/>
      <c r="N1528" s="274"/>
      <c r="O1528" s="274"/>
      <c r="P1528" s="274"/>
      <c r="Q1528" s="274"/>
      <c r="R1528" s="229"/>
    </row>
    <row r="1529" spans="1:18" x14ac:dyDescent="0.2">
      <c r="A1529" s="531"/>
      <c r="B1529" s="533" t="str">
        <f>IF(A1529&lt;&gt;"",IFERROR(VLOOKUP(A1529,L!$J$11:$K$260,2,FALSE),"Eingabeart wurde geändert"),"")</f>
        <v/>
      </c>
      <c r="C1529" s="535" t="s">
        <v>925</v>
      </c>
      <c r="D1529" s="189" t="s">
        <v>282</v>
      </c>
      <c r="E1529" s="306" t="s">
        <v>162</v>
      </c>
      <c r="F1529" s="271"/>
      <c r="G1529" s="271"/>
      <c r="H1529" s="271"/>
      <c r="I1529" s="271"/>
      <c r="J1529" s="271"/>
      <c r="K1529" s="271"/>
      <c r="L1529" s="271"/>
      <c r="M1529" s="271"/>
      <c r="N1529" s="271"/>
      <c r="O1529" s="271"/>
      <c r="P1529" s="271"/>
      <c r="Q1529" s="271"/>
      <c r="R1529" s="228" t="str">
        <f t="shared" ref="R1529:R1540" si="88">IF(SUM(F1529:Q1529)&gt;0,SUM(F1529:Q1529),"")</f>
        <v/>
      </c>
    </row>
    <row r="1530" spans="1:18" x14ac:dyDescent="0.2">
      <c r="A1530" s="532"/>
      <c r="B1530" s="534"/>
      <c r="C1530" s="536"/>
      <c r="D1530" s="393" t="s">
        <v>512</v>
      </c>
      <c r="E1530" s="307" t="s">
        <v>162</v>
      </c>
      <c r="F1530" s="272"/>
      <c r="G1530" s="272"/>
      <c r="H1530" s="272"/>
      <c r="I1530" s="272"/>
      <c r="J1530" s="272"/>
      <c r="K1530" s="272"/>
      <c r="L1530" s="272"/>
      <c r="M1530" s="272"/>
      <c r="N1530" s="272"/>
      <c r="O1530" s="272"/>
      <c r="P1530" s="272"/>
      <c r="Q1530" s="272"/>
      <c r="R1530" s="270" t="str">
        <f t="shared" si="88"/>
        <v/>
      </c>
    </row>
    <row r="1531" spans="1:18" x14ac:dyDescent="0.2">
      <c r="A1531" s="532"/>
      <c r="B1531" s="534"/>
      <c r="C1531" s="537" t="s">
        <v>786</v>
      </c>
      <c r="D1531" s="393" t="s">
        <v>282</v>
      </c>
      <c r="E1531" s="307" t="s">
        <v>162</v>
      </c>
      <c r="F1531" s="272"/>
      <c r="G1531" s="272"/>
      <c r="H1531" s="272"/>
      <c r="I1531" s="272"/>
      <c r="J1531" s="272"/>
      <c r="K1531" s="272"/>
      <c r="L1531" s="272"/>
      <c r="M1531" s="272"/>
      <c r="N1531" s="272"/>
      <c r="O1531" s="272"/>
      <c r="P1531" s="272"/>
      <c r="Q1531" s="272"/>
      <c r="R1531" s="270" t="str">
        <f t="shared" si="88"/>
        <v/>
      </c>
    </row>
    <row r="1532" spans="1:18" x14ac:dyDescent="0.2">
      <c r="A1532" s="532"/>
      <c r="B1532" s="534"/>
      <c r="C1532" s="536"/>
      <c r="D1532" s="393" t="s">
        <v>512</v>
      </c>
      <c r="E1532" s="307" t="s">
        <v>162</v>
      </c>
      <c r="F1532" s="272"/>
      <c r="G1532" s="272"/>
      <c r="H1532" s="272"/>
      <c r="I1532" s="272"/>
      <c r="J1532" s="272"/>
      <c r="K1532" s="272"/>
      <c r="L1532" s="272"/>
      <c r="M1532" s="272"/>
      <c r="N1532" s="272"/>
      <c r="O1532" s="272"/>
      <c r="P1532" s="272"/>
      <c r="Q1532" s="272"/>
      <c r="R1532" s="270" t="str">
        <f t="shared" si="88"/>
        <v/>
      </c>
    </row>
    <row r="1533" spans="1:18" x14ac:dyDescent="0.2">
      <c r="A1533" s="532"/>
      <c r="B1533" s="534"/>
      <c r="C1533" s="537" t="s">
        <v>787</v>
      </c>
      <c r="D1533" s="393" t="s">
        <v>282</v>
      </c>
      <c r="E1533" s="307" t="s">
        <v>162</v>
      </c>
      <c r="F1533" s="272"/>
      <c r="G1533" s="272"/>
      <c r="H1533" s="272"/>
      <c r="I1533" s="272"/>
      <c r="J1533" s="272"/>
      <c r="K1533" s="272"/>
      <c r="L1533" s="272"/>
      <c r="M1533" s="272"/>
      <c r="N1533" s="272"/>
      <c r="O1533" s="272"/>
      <c r="P1533" s="272"/>
      <c r="Q1533" s="272"/>
      <c r="R1533" s="270" t="str">
        <f t="shared" si="88"/>
        <v/>
      </c>
    </row>
    <row r="1534" spans="1:18" x14ac:dyDescent="0.2">
      <c r="A1534" s="532"/>
      <c r="B1534" s="534"/>
      <c r="C1534" s="536"/>
      <c r="D1534" s="393" t="s">
        <v>512</v>
      </c>
      <c r="E1534" s="307" t="s">
        <v>162</v>
      </c>
      <c r="F1534" s="272"/>
      <c r="G1534" s="272"/>
      <c r="H1534" s="272"/>
      <c r="I1534" s="272"/>
      <c r="J1534" s="272"/>
      <c r="K1534" s="272"/>
      <c r="L1534" s="272"/>
      <c r="M1534" s="272"/>
      <c r="N1534" s="272"/>
      <c r="O1534" s="272"/>
      <c r="P1534" s="272"/>
      <c r="Q1534" s="272"/>
      <c r="R1534" s="270" t="str">
        <f t="shared" si="88"/>
        <v/>
      </c>
    </row>
    <row r="1535" spans="1:18" x14ac:dyDescent="0.2">
      <c r="A1535" s="532"/>
      <c r="B1535" s="534"/>
      <c r="C1535" s="537" t="s">
        <v>788</v>
      </c>
      <c r="D1535" s="393" t="s">
        <v>282</v>
      </c>
      <c r="E1535" s="307" t="s">
        <v>162</v>
      </c>
      <c r="F1535" s="272"/>
      <c r="G1535" s="272"/>
      <c r="H1535" s="272"/>
      <c r="I1535" s="272"/>
      <c r="J1535" s="272"/>
      <c r="K1535" s="272"/>
      <c r="L1535" s="272"/>
      <c r="M1535" s="272"/>
      <c r="N1535" s="272"/>
      <c r="O1535" s="272"/>
      <c r="P1535" s="272"/>
      <c r="Q1535" s="272"/>
      <c r="R1535" s="270" t="str">
        <f t="shared" si="88"/>
        <v/>
      </c>
    </row>
    <row r="1536" spans="1:18" x14ac:dyDescent="0.2">
      <c r="A1536" s="532"/>
      <c r="B1536" s="534"/>
      <c r="C1536" s="536"/>
      <c r="D1536" s="393" t="s">
        <v>512</v>
      </c>
      <c r="E1536" s="307" t="s">
        <v>162</v>
      </c>
      <c r="F1536" s="272"/>
      <c r="G1536" s="272"/>
      <c r="H1536" s="272"/>
      <c r="I1536" s="272"/>
      <c r="J1536" s="272"/>
      <c r="K1536" s="272"/>
      <c r="L1536" s="272"/>
      <c r="M1536" s="272"/>
      <c r="N1536" s="272"/>
      <c r="O1536" s="272"/>
      <c r="P1536" s="272"/>
      <c r="Q1536" s="272"/>
      <c r="R1536" s="270" t="str">
        <f t="shared" si="88"/>
        <v/>
      </c>
    </row>
    <row r="1537" spans="1:18" x14ac:dyDescent="0.2">
      <c r="A1537" s="532"/>
      <c r="B1537" s="534"/>
      <c r="C1537" s="537" t="s">
        <v>789</v>
      </c>
      <c r="D1537" s="393" t="s">
        <v>282</v>
      </c>
      <c r="E1537" s="307" t="s">
        <v>162</v>
      </c>
      <c r="F1537" s="272"/>
      <c r="G1537" s="273"/>
      <c r="H1537" s="273"/>
      <c r="I1537" s="273"/>
      <c r="J1537" s="273"/>
      <c r="K1537" s="273"/>
      <c r="L1537" s="273"/>
      <c r="M1537" s="273"/>
      <c r="N1537" s="273"/>
      <c r="O1537" s="273"/>
      <c r="P1537" s="273"/>
      <c r="Q1537" s="273"/>
      <c r="R1537" s="268"/>
    </row>
    <row r="1538" spans="1:18" x14ac:dyDescent="0.2">
      <c r="A1538" s="532"/>
      <c r="B1538" s="534"/>
      <c r="C1538" s="536"/>
      <c r="D1538" s="393" t="s">
        <v>512</v>
      </c>
      <c r="E1538" s="307" t="s">
        <v>162</v>
      </c>
      <c r="F1538" s="272"/>
      <c r="G1538" s="304"/>
      <c r="H1538" s="304"/>
      <c r="I1538" s="304"/>
      <c r="J1538" s="304"/>
      <c r="K1538" s="304"/>
      <c r="L1538" s="304"/>
      <c r="M1538" s="304"/>
      <c r="N1538" s="304"/>
      <c r="O1538" s="304"/>
      <c r="P1538" s="304"/>
      <c r="Q1538" s="304"/>
      <c r="R1538" s="305"/>
    </row>
    <row r="1539" spans="1:18" x14ac:dyDescent="0.2">
      <c r="A1539" s="532"/>
      <c r="B1539" s="534"/>
      <c r="C1539" s="538" t="s">
        <v>934</v>
      </c>
      <c r="D1539" s="394" t="s">
        <v>282</v>
      </c>
      <c r="E1539" s="298" t="s">
        <v>162</v>
      </c>
      <c r="F1539" s="303"/>
      <c r="G1539" s="304"/>
      <c r="H1539" s="304"/>
      <c r="I1539" s="304"/>
      <c r="J1539" s="304"/>
      <c r="K1539" s="304"/>
      <c r="L1539" s="304"/>
      <c r="M1539" s="304"/>
      <c r="N1539" s="304"/>
      <c r="O1539" s="304"/>
      <c r="P1539" s="304"/>
      <c r="Q1539" s="304"/>
      <c r="R1539" s="305"/>
    </row>
    <row r="1540" spans="1:18" x14ac:dyDescent="0.2">
      <c r="A1540" s="552"/>
      <c r="B1540" s="553"/>
      <c r="C1540" s="539"/>
      <c r="D1540" s="191" t="s">
        <v>512</v>
      </c>
      <c r="E1540" s="308" t="s">
        <v>162</v>
      </c>
      <c r="F1540" s="274"/>
      <c r="G1540" s="274"/>
      <c r="H1540" s="274"/>
      <c r="I1540" s="274"/>
      <c r="J1540" s="274"/>
      <c r="K1540" s="274"/>
      <c r="L1540" s="274"/>
      <c r="M1540" s="274"/>
      <c r="N1540" s="274"/>
      <c r="O1540" s="274"/>
      <c r="P1540" s="274"/>
      <c r="Q1540" s="274"/>
      <c r="R1540" s="229"/>
    </row>
    <row r="1541" spans="1:18" x14ac:dyDescent="0.2">
      <c r="A1541" s="531"/>
      <c r="B1541" s="533" t="str">
        <f>IF(A1541&lt;&gt;"",IFERROR(VLOOKUP(A1541,L!$J$11:$K$260,2,FALSE),"Eingabeart wurde geändert"),"")</f>
        <v/>
      </c>
      <c r="C1541" s="535" t="s">
        <v>925</v>
      </c>
      <c r="D1541" s="189" t="s">
        <v>282</v>
      </c>
      <c r="E1541" s="306" t="s">
        <v>162</v>
      </c>
      <c r="F1541" s="271"/>
      <c r="G1541" s="271"/>
      <c r="H1541" s="271"/>
      <c r="I1541" s="271"/>
      <c r="J1541" s="271"/>
      <c r="K1541" s="271"/>
      <c r="L1541" s="271"/>
      <c r="M1541" s="271"/>
      <c r="N1541" s="271"/>
      <c r="O1541" s="271"/>
      <c r="P1541" s="271"/>
      <c r="Q1541" s="271"/>
      <c r="R1541" s="228" t="str">
        <f t="shared" ref="R1541:R1552" si="89">IF(SUM(F1541:Q1541)&gt;0,SUM(F1541:Q1541),"")</f>
        <v/>
      </c>
    </row>
    <row r="1542" spans="1:18" x14ac:dyDescent="0.2">
      <c r="A1542" s="532"/>
      <c r="B1542" s="534"/>
      <c r="C1542" s="536"/>
      <c r="D1542" s="393" t="s">
        <v>512</v>
      </c>
      <c r="E1542" s="307" t="s">
        <v>162</v>
      </c>
      <c r="F1542" s="272"/>
      <c r="G1542" s="272"/>
      <c r="H1542" s="272"/>
      <c r="I1542" s="272"/>
      <c r="J1542" s="272"/>
      <c r="K1542" s="272"/>
      <c r="L1542" s="272"/>
      <c r="M1542" s="272"/>
      <c r="N1542" s="272"/>
      <c r="O1542" s="272"/>
      <c r="P1542" s="272"/>
      <c r="Q1542" s="272"/>
      <c r="R1542" s="270" t="str">
        <f t="shared" si="89"/>
        <v/>
      </c>
    </row>
    <row r="1543" spans="1:18" x14ac:dyDescent="0.2">
      <c r="A1543" s="532"/>
      <c r="B1543" s="534"/>
      <c r="C1543" s="537" t="s">
        <v>786</v>
      </c>
      <c r="D1543" s="393" t="s">
        <v>282</v>
      </c>
      <c r="E1543" s="307" t="s">
        <v>162</v>
      </c>
      <c r="F1543" s="272"/>
      <c r="G1543" s="272"/>
      <c r="H1543" s="272"/>
      <c r="I1543" s="272"/>
      <c r="J1543" s="272"/>
      <c r="K1543" s="272"/>
      <c r="L1543" s="272"/>
      <c r="M1543" s="272"/>
      <c r="N1543" s="272"/>
      <c r="O1543" s="272"/>
      <c r="P1543" s="272"/>
      <c r="Q1543" s="272"/>
      <c r="R1543" s="270" t="str">
        <f t="shared" si="89"/>
        <v/>
      </c>
    </row>
    <row r="1544" spans="1:18" x14ac:dyDescent="0.2">
      <c r="A1544" s="532"/>
      <c r="B1544" s="534"/>
      <c r="C1544" s="536"/>
      <c r="D1544" s="393" t="s">
        <v>512</v>
      </c>
      <c r="E1544" s="307" t="s">
        <v>162</v>
      </c>
      <c r="F1544" s="272"/>
      <c r="G1544" s="272"/>
      <c r="H1544" s="272"/>
      <c r="I1544" s="272"/>
      <c r="J1544" s="272"/>
      <c r="K1544" s="272"/>
      <c r="L1544" s="272"/>
      <c r="M1544" s="272"/>
      <c r="N1544" s="272"/>
      <c r="O1544" s="272"/>
      <c r="P1544" s="272"/>
      <c r="Q1544" s="272"/>
      <c r="R1544" s="270" t="str">
        <f t="shared" si="89"/>
        <v/>
      </c>
    </row>
    <row r="1545" spans="1:18" x14ac:dyDescent="0.2">
      <c r="A1545" s="532"/>
      <c r="B1545" s="534"/>
      <c r="C1545" s="537" t="s">
        <v>787</v>
      </c>
      <c r="D1545" s="393" t="s">
        <v>282</v>
      </c>
      <c r="E1545" s="307" t="s">
        <v>162</v>
      </c>
      <c r="F1545" s="272"/>
      <c r="G1545" s="272"/>
      <c r="H1545" s="272"/>
      <c r="I1545" s="272"/>
      <c r="J1545" s="272"/>
      <c r="K1545" s="272"/>
      <c r="L1545" s="272"/>
      <c r="M1545" s="272"/>
      <c r="N1545" s="272"/>
      <c r="O1545" s="272"/>
      <c r="P1545" s="272"/>
      <c r="Q1545" s="272"/>
      <c r="R1545" s="270" t="str">
        <f t="shared" si="89"/>
        <v/>
      </c>
    </row>
    <row r="1546" spans="1:18" x14ac:dyDescent="0.2">
      <c r="A1546" s="532"/>
      <c r="B1546" s="534"/>
      <c r="C1546" s="536"/>
      <c r="D1546" s="393" t="s">
        <v>512</v>
      </c>
      <c r="E1546" s="307" t="s">
        <v>162</v>
      </c>
      <c r="F1546" s="272"/>
      <c r="G1546" s="272"/>
      <c r="H1546" s="272"/>
      <c r="I1546" s="272"/>
      <c r="J1546" s="272"/>
      <c r="K1546" s="272"/>
      <c r="L1546" s="272"/>
      <c r="M1546" s="272"/>
      <c r="N1546" s="272"/>
      <c r="O1546" s="272"/>
      <c r="P1546" s="272"/>
      <c r="Q1546" s="272"/>
      <c r="R1546" s="270" t="str">
        <f t="shared" si="89"/>
        <v/>
      </c>
    </row>
    <row r="1547" spans="1:18" x14ac:dyDescent="0.2">
      <c r="A1547" s="532"/>
      <c r="B1547" s="534"/>
      <c r="C1547" s="537" t="s">
        <v>788</v>
      </c>
      <c r="D1547" s="393" t="s">
        <v>282</v>
      </c>
      <c r="E1547" s="307" t="s">
        <v>162</v>
      </c>
      <c r="F1547" s="272"/>
      <c r="G1547" s="272"/>
      <c r="H1547" s="272"/>
      <c r="I1547" s="272"/>
      <c r="J1547" s="272"/>
      <c r="K1547" s="272"/>
      <c r="L1547" s="272"/>
      <c r="M1547" s="272"/>
      <c r="N1547" s="272"/>
      <c r="O1547" s="272"/>
      <c r="P1547" s="272"/>
      <c r="Q1547" s="272"/>
      <c r="R1547" s="270" t="str">
        <f t="shared" si="89"/>
        <v/>
      </c>
    </row>
    <row r="1548" spans="1:18" x14ac:dyDescent="0.2">
      <c r="A1548" s="532"/>
      <c r="B1548" s="534"/>
      <c r="C1548" s="536"/>
      <c r="D1548" s="393" t="s">
        <v>512</v>
      </c>
      <c r="E1548" s="307" t="s">
        <v>162</v>
      </c>
      <c r="F1548" s="272"/>
      <c r="G1548" s="272"/>
      <c r="H1548" s="272"/>
      <c r="I1548" s="272"/>
      <c r="J1548" s="272"/>
      <c r="K1548" s="272"/>
      <c r="L1548" s="272"/>
      <c r="M1548" s="272"/>
      <c r="N1548" s="272"/>
      <c r="O1548" s="272"/>
      <c r="P1548" s="272"/>
      <c r="Q1548" s="272"/>
      <c r="R1548" s="270" t="str">
        <f t="shared" si="89"/>
        <v/>
      </c>
    </row>
    <row r="1549" spans="1:18" x14ac:dyDescent="0.2">
      <c r="A1549" s="532"/>
      <c r="B1549" s="534"/>
      <c r="C1549" s="537" t="s">
        <v>789</v>
      </c>
      <c r="D1549" s="393" t="s">
        <v>282</v>
      </c>
      <c r="E1549" s="307" t="s">
        <v>162</v>
      </c>
      <c r="F1549" s="272"/>
      <c r="G1549" s="273"/>
      <c r="H1549" s="273"/>
      <c r="I1549" s="273"/>
      <c r="J1549" s="273"/>
      <c r="K1549" s="273"/>
      <c r="L1549" s="273"/>
      <c r="M1549" s="273"/>
      <c r="N1549" s="273"/>
      <c r="O1549" s="273"/>
      <c r="P1549" s="273"/>
      <c r="Q1549" s="273"/>
      <c r="R1549" s="268"/>
    </row>
    <row r="1550" spans="1:18" x14ac:dyDescent="0.2">
      <c r="A1550" s="532"/>
      <c r="B1550" s="534"/>
      <c r="C1550" s="536"/>
      <c r="D1550" s="393" t="s">
        <v>512</v>
      </c>
      <c r="E1550" s="307" t="s">
        <v>162</v>
      </c>
      <c r="F1550" s="272"/>
      <c r="G1550" s="304"/>
      <c r="H1550" s="304"/>
      <c r="I1550" s="304"/>
      <c r="J1550" s="304"/>
      <c r="K1550" s="304"/>
      <c r="L1550" s="304"/>
      <c r="M1550" s="304"/>
      <c r="N1550" s="304"/>
      <c r="O1550" s="304"/>
      <c r="P1550" s="304"/>
      <c r="Q1550" s="304"/>
      <c r="R1550" s="305"/>
    </row>
    <row r="1551" spans="1:18" x14ac:dyDescent="0.2">
      <c r="A1551" s="532"/>
      <c r="B1551" s="534"/>
      <c r="C1551" s="538" t="s">
        <v>934</v>
      </c>
      <c r="D1551" s="394" t="s">
        <v>282</v>
      </c>
      <c r="E1551" s="298" t="s">
        <v>162</v>
      </c>
      <c r="F1551" s="303"/>
      <c r="G1551" s="304"/>
      <c r="H1551" s="304"/>
      <c r="I1551" s="304"/>
      <c r="J1551" s="304"/>
      <c r="K1551" s="304"/>
      <c r="L1551" s="304"/>
      <c r="M1551" s="304"/>
      <c r="N1551" s="304"/>
      <c r="O1551" s="304"/>
      <c r="P1551" s="304"/>
      <c r="Q1551" s="304"/>
      <c r="R1551" s="305"/>
    </row>
    <row r="1552" spans="1:18" x14ac:dyDescent="0.2">
      <c r="A1552" s="552"/>
      <c r="B1552" s="553"/>
      <c r="C1552" s="539"/>
      <c r="D1552" s="191" t="s">
        <v>512</v>
      </c>
      <c r="E1552" s="308" t="s">
        <v>162</v>
      </c>
      <c r="F1552" s="274"/>
      <c r="G1552" s="274"/>
      <c r="H1552" s="274"/>
      <c r="I1552" s="274"/>
      <c r="J1552" s="274"/>
      <c r="K1552" s="274"/>
      <c r="L1552" s="274"/>
      <c r="M1552" s="274"/>
      <c r="N1552" s="274"/>
      <c r="O1552" s="274"/>
      <c r="P1552" s="274"/>
      <c r="Q1552" s="274"/>
      <c r="R1552" s="229"/>
    </row>
    <row r="1553" spans="1:18" x14ac:dyDescent="0.2">
      <c r="A1553" s="531"/>
      <c r="B1553" s="533" t="str">
        <f>IF(A1553&lt;&gt;"",IFERROR(VLOOKUP(A1553,L!$J$11:$K$260,2,FALSE),"Eingabeart wurde geändert"),"")</f>
        <v/>
      </c>
      <c r="C1553" s="535" t="s">
        <v>925</v>
      </c>
      <c r="D1553" s="189" t="s">
        <v>282</v>
      </c>
      <c r="E1553" s="306" t="s">
        <v>162</v>
      </c>
      <c r="F1553" s="271"/>
      <c r="G1553" s="271"/>
      <c r="H1553" s="271"/>
      <c r="I1553" s="271"/>
      <c r="J1553" s="271"/>
      <c r="K1553" s="271"/>
      <c r="L1553" s="271"/>
      <c r="M1553" s="271"/>
      <c r="N1553" s="271"/>
      <c r="O1553" s="271"/>
      <c r="P1553" s="271"/>
      <c r="Q1553" s="271"/>
      <c r="R1553" s="228" t="str">
        <f t="shared" ref="R1553:R1564" si="90">IF(SUM(F1553:Q1553)&gt;0,SUM(F1553:Q1553),"")</f>
        <v/>
      </c>
    </row>
    <row r="1554" spans="1:18" x14ac:dyDescent="0.2">
      <c r="A1554" s="532"/>
      <c r="B1554" s="534"/>
      <c r="C1554" s="536"/>
      <c r="D1554" s="393" t="s">
        <v>512</v>
      </c>
      <c r="E1554" s="307" t="s">
        <v>162</v>
      </c>
      <c r="F1554" s="272"/>
      <c r="G1554" s="272"/>
      <c r="H1554" s="272"/>
      <c r="I1554" s="272"/>
      <c r="J1554" s="272"/>
      <c r="K1554" s="272"/>
      <c r="L1554" s="272"/>
      <c r="M1554" s="272"/>
      <c r="N1554" s="272"/>
      <c r="O1554" s="272"/>
      <c r="P1554" s="272"/>
      <c r="Q1554" s="272"/>
      <c r="R1554" s="270" t="str">
        <f t="shared" si="90"/>
        <v/>
      </c>
    </row>
    <row r="1555" spans="1:18" x14ac:dyDescent="0.2">
      <c r="A1555" s="532"/>
      <c r="B1555" s="534"/>
      <c r="C1555" s="537" t="s">
        <v>786</v>
      </c>
      <c r="D1555" s="393" t="s">
        <v>282</v>
      </c>
      <c r="E1555" s="307" t="s">
        <v>162</v>
      </c>
      <c r="F1555" s="272"/>
      <c r="G1555" s="272"/>
      <c r="H1555" s="272"/>
      <c r="I1555" s="272"/>
      <c r="J1555" s="272"/>
      <c r="K1555" s="272"/>
      <c r="L1555" s="272"/>
      <c r="M1555" s="272"/>
      <c r="N1555" s="272"/>
      <c r="O1555" s="272"/>
      <c r="P1555" s="272"/>
      <c r="Q1555" s="272"/>
      <c r="R1555" s="270" t="str">
        <f t="shared" si="90"/>
        <v/>
      </c>
    </row>
    <row r="1556" spans="1:18" x14ac:dyDescent="0.2">
      <c r="A1556" s="532"/>
      <c r="B1556" s="534"/>
      <c r="C1556" s="536"/>
      <c r="D1556" s="393" t="s">
        <v>512</v>
      </c>
      <c r="E1556" s="307" t="s">
        <v>162</v>
      </c>
      <c r="F1556" s="272"/>
      <c r="G1556" s="272"/>
      <c r="H1556" s="272"/>
      <c r="I1556" s="272"/>
      <c r="J1556" s="272"/>
      <c r="K1556" s="272"/>
      <c r="L1556" s="272"/>
      <c r="M1556" s="272"/>
      <c r="N1556" s="272"/>
      <c r="O1556" s="272"/>
      <c r="P1556" s="272"/>
      <c r="Q1556" s="272"/>
      <c r="R1556" s="270" t="str">
        <f t="shared" si="90"/>
        <v/>
      </c>
    </row>
    <row r="1557" spans="1:18" x14ac:dyDescent="0.2">
      <c r="A1557" s="532"/>
      <c r="B1557" s="534"/>
      <c r="C1557" s="537" t="s">
        <v>787</v>
      </c>
      <c r="D1557" s="393" t="s">
        <v>282</v>
      </c>
      <c r="E1557" s="307" t="s">
        <v>162</v>
      </c>
      <c r="F1557" s="272"/>
      <c r="G1557" s="272"/>
      <c r="H1557" s="272"/>
      <c r="I1557" s="272"/>
      <c r="J1557" s="272"/>
      <c r="K1557" s="272"/>
      <c r="L1557" s="272"/>
      <c r="M1557" s="272"/>
      <c r="N1557" s="272"/>
      <c r="O1557" s="272"/>
      <c r="P1557" s="272"/>
      <c r="Q1557" s="272"/>
      <c r="R1557" s="270" t="str">
        <f t="shared" si="90"/>
        <v/>
      </c>
    </row>
    <row r="1558" spans="1:18" x14ac:dyDescent="0.2">
      <c r="A1558" s="532"/>
      <c r="B1558" s="534"/>
      <c r="C1558" s="536"/>
      <c r="D1558" s="393" t="s">
        <v>512</v>
      </c>
      <c r="E1558" s="307" t="s">
        <v>162</v>
      </c>
      <c r="F1558" s="272"/>
      <c r="G1558" s="272"/>
      <c r="H1558" s="272"/>
      <c r="I1558" s="272"/>
      <c r="J1558" s="272"/>
      <c r="K1558" s="272"/>
      <c r="L1558" s="272"/>
      <c r="M1558" s="272"/>
      <c r="N1558" s="272"/>
      <c r="O1558" s="272"/>
      <c r="P1558" s="272"/>
      <c r="Q1558" s="272"/>
      <c r="R1558" s="270" t="str">
        <f t="shared" si="90"/>
        <v/>
      </c>
    </row>
    <row r="1559" spans="1:18" x14ac:dyDescent="0.2">
      <c r="A1559" s="532"/>
      <c r="B1559" s="534"/>
      <c r="C1559" s="537" t="s">
        <v>788</v>
      </c>
      <c r="D1559" s="393" t="s">
        <v>282</v>
      </c>
      <c r="E1559" s="307" t="s">
        <v>162</v>
      </c>
      <c r="F1559" s="272"/>
      <c r="G1559" s="272"/>
      <c r="H1559" s="272"/>
      <c r="I1559" s="272"/>
      <c r="J1559" s="272"/>
      <c r="K1559" s="272"/>
      <c r="L1559" s="272"/>
      <c r="M1559" s="272"/>
      <c r="N1559" s="272"/>
      <c r="O1559" s="272"/>
      <c r="P1559" s="272"/>
      <c r="Q1559" s="272"/>
      <c r="R1559" s="270" t="str">
        <f t="shared" si="90"/>
        <v/>
      </c>
    </row>
    <row r="1560" spans="1:18" x14ac:dyDescent="0.2">
      <c r="A1560" s="532"/>
      <c r="B1560" s="534"/>
      <c r="C1560" s="536"/>
      <c r="D1560" s="393" t="s">
        <v>512</v>
      </c>
      <c r="E1560" s="307" t="s">
        <v>162</v>
      </c>
      <c r="F1560" s="272"/>
      <c r="G1560" s="272"/>
      <c r="H1560" s="272"/>
      <c r="I1560" s="272"/>
      <c r="J1560" s="272"/>
      <c r="K1560" s="272"/>
      <c r="L1560" s="272"/>
      <c r="M1560" s="272"/>
      <c r="N1560" s="272"/>
      <c r="O1560" s="272"/>
      <c r="P1560" s="272"/>
      <c r="Q1560" s="272"/>
      <c r="R1560" s="270" t="str">
        <f t="shared" si="90"/>
        <v/>
      </c>
    </row>
    <row r="1561" spans="1:18" x14ac:dyDescent="0.2">
      <c r="A1561" s="532"/>
      <c r="B1561" s="534"/>
      <c r="C1561" s="537" t="s">
        <v>789</v>
      </c>
      <c r="D1561" s="393" t="s">
        <v>282</v>
      </c>
      <c r="E1561" s="307" t="s">
        <v>162</v>
      </c>
      <c r="F1561" s="272"/>
      <c r="G1561" s="273"/>
      <c r="H1561" s="273"/>
      <c r="I1561" s="273"/>
      <c r="J1561" s="273"/>
      <c r="K1561" s="273"/>
      <c r="L1561" s="273"/>
      <c r="M1561" s="273"/>
      <c r="N1561" s="273"/>
      <c r="O1561" s="273"/>
      <c r="P1561" s="273"/>
      <c r="Q1561" s="273"/>
      <c r="R1561" s="268"/>
    </row>
    <row r="1562" spans="1:18" x14ac:dyDescent="0.2">
      <c r="A1562" s="532"/>
      <c r="B1562" s="534"/>
      <c r="C1562" s="536"/>
      <c r="D1562" s="393" t="s">
        <v>512</v>
      </c>
      <c r="E1562" s="307" t="s">
        <v>162</v>
      </c>
      <c r="F1562" s="272"/>
      <c r="G1562" s="304"/>
      <c r="H1562" s="304"/>
      <c r="I1562" s="304"/>
      <c r="J1562" s="304"/>
      <c r="K1562" s="304"/>
      <c r="L1562" s="304"/>
      <c r="M1562" s="304"/>
      <c r="N1562" s="304"/>
      <c r="O1562" s="304"/>
      <c r="P1562" s="304"/>
      <c r="Q1562" s="304"/>
      <c r="R1562" s="305"/>
    </row>
    <row r="1563" spans="1:18" x14ac:dyDescent="0.2">
      <c r="A1563" s="532"/>
      <c r="B1563" s="534"/>
      <c r="C1563" s="538" t="s">
        <v>934</v>
      </c>
      <c r="D1563" s="394" t="s">
        <v>282</v>
      </c>
      <c r="E1563" s="298" t="s">
        <v>162</v>
      </c>
      <c r="F1563" s="303"/>
      <c r="G1563" s="304"/>
      <c r="H1563" s="304"/>
      <c r="I1563" s="304"/>
      <c r="J1563" s="304"/>
      <c r="K1563" s="304"/>
      <c r="L1563" s="304"/>
      <c r="M1563" s="304"/>
      <c r="N1563" s="304"/>
      <c r="O1563" s="304"/>
      <c r="P1563" s="304"/>
      <c r="Q1563" s="304"/>
      <c r="R1563" s="305"/>
    </row>
    <row r="1564" spans="1:18" x14ac:dyDescent="0.2">
      <c r="A1564" s="552"/>
      <c r="B1564" s="553"/>
      <c r="C1564" s="539"/>
      <c r="D1564" s="191" t="s">
        <v>512</v>
      </c>
      <c r="E1564" s="308" t="s">
        <v>162</v>
      </c>
      <c r="F1564" s="274"/>
      <c r="G1564" s="274"/>
      <c r="H1564" s="274"/>
      <c r="I1564" s="274"/>
      <c r="J1564" s="274"/>
      <c r="K1564" s="274"/>
      <c r="L1564" s="274"/>
      <c r="M1564" s="274"/>
      <c r="N1564" s="274"/>
      <c r="O1564" s="274"/>
      <c r="P1564" s="274"/>
      <c r="Q1564" s="274"/>
      <c r="R1564" s="229"/>
    </row>
    <row r="1565" spans="1:18" x14ac:dyDescent="0.2">
      <c r="A1565" s="531"/>
      <c r="B1565" s="533" t="str">
        <f>IF(A1565&lt;&gt;"",IFERROR(VLOOKUP(A1565,L!$J$11:$K$260,2,FALSE),"Eingabeart wurde geändert"),"")</f>
        <v/>
      </c>
      <c r="C1565" s="535" t="s">
        <v>925</v>
      </c>
      <c r="D1565" s="189" t="s">
        <v>282</v>
      </c>
      <c r="E1565" s="306" t="s">
        <v>162</v>
      </c>
      <c r="F1565" s="271"/>
      <c r="G1565" s="271"/>
      <c r="H1565" s="271"/>
      <c r="I1565" s="271"/>
      <c r="J1565" s="271"/>
      <c r="K1565" s="271"/>
      <c r="L1565" s="271"/>
      <c r="M1565" s="271"/>
      <c r="N1565" s="271"/>
      <c r="O1565" s="271"/>
      <c r="P1565" s="271"/>
      <c r="Q1565" s="271"/>
      <c r="R1565" s="228" t="str">
        <f t="shared" ref="R1565:R1576" si="91">IF(SUM(F1565:Q1565)&gt;0,SUM(F1565:Q1565),"")</f>
        <v/>
      </c>
    </row>
    <row r="1566" spans="1:18" x14ac:dyDescent="0.2">
      <c r="A1566" s="532"/>
      <c r="B1566" s="534"/>
      <c r="C1566" s="536"/>
      <c r="D1566" s="393" t="s">
        <v>512</v>
      </c>
      <c r="E1566" s="307" t="s">
        <v>162</v>
      </c>
      <c r="F1566" s="272"/>
      <c r="G1566" s="272"/>
      <c r="H1566" s="272"/>
      <c r="I1566" s="272"/>
      <c r="J1566" s="272"/>
      <c r="K1566" s="272"/>
      <c r="L1566" s="272"/>
      <c r="M1566" s="272"/>
      <c r="N1566" s="272"/>
      <c r="O1566" s="272"/>
      <c r="P1566" s="272"/>
      <c r="Q1566" s="272"/>
      <c r="R1566" s="270" t="str">
        <f t="shared" si="91"/>
        <v/>
      </c>
    </row>
    <row r="1567" spans="1:18" x14ac:dyDescent="0.2">
      <c r="A1567" s="532"/>
      <c r="B1567" s="534"/>
      <c r="C1567" s="537" t="s">
        <v>786</v>
      </c>
      <c r="D1567" s="393" t="s">
        <v>282</v>
      </c>
      <c r="E1567" s="307" t="s">
        <v>162</v>
      </c>
      <c r="F1567" s="272"/>
      <c r="G1567" s="272"/>
      <c r="H1567" s="272"/>
      <c r="I1567" s="272"/>
      <c r="J1567" s="272"/>
      <c r="K1567" s="272"/>
      <c r="L1567" s="272"/>
      <c r="M1567" s="272"/>
      <c r="N1567" s="272"/>
      <c r="O1567" s="272"/>
      <c r="P1567" s="272"/>
      <c r="Q1567" s="272"/>
      <c r="R1567" s="270" t="str">
        <f t="shared" si="91"/>
        <v/>
      </c>
    </row>
    <row r="1568" spans="1:18" x14ac:dyDescent="0.2">
      <c r="A1568" s="532"/>
      <c r="B1568" s="534"/>
      <c r="C1568" s="536"/>
      <c r="D1568" s="393" t="s">
        <v>512</v>
      </c>
      <c r="E1568" s="307" t="s">
        <v>162</v>
      </c>
      <c r="F1568" s="272"/>
      <c r="G1568" s="272"/>
      <c r="H1568" s="272"/>
      <c r="I1568" s="272"/>
      <c r="J1568" s="272"/>
      <c r="K1568" s="272"/>
      <c r="L1568" s="272"/>
      <c r="M1568" s="272"/>
      <c r="N1568" s="272"/>
      <c r="O1568" s="272"/>
      <c r="P1568" s="272"/>
      <c r="Q1568" s="272"/>
      <c r="R1568" s="270" t="str">
        <f t="shared" si="91"/>
        <v/>
      </c>
    </row>
    <row r="1569" spans="1:18" x14ac:dyDescent="0.2">
      <c r="A1569" s="532"/>
      <c r="B1569" s="534"/>
      <c r="C1569" s="537" t="s">
        <v>787</v>
      </c>
      <c r="D1569" s="393" t="s">
        <v>282</v>
      </c>
      <c r="E1569" s="307" t="s">
        <v>162</v>
      </c>
      <c r="F1569" s="272"/>
      <c r="G1569" s="272"/>
      <c r="H1569" s="272"/>
      <c r="I1569" s="272"/>
      <c r="J1569" s="272"/>
      <c r="K1569" s="272"/>
      <c r="L1569" s="272"/>
      <c r="M1569" s="272"/>
      <c r="N1569" s="272"/>
      <c r="O1569" s="272"/>
      <c r="P1569" s="272"/>
      <c r="Q1569" s="272"/>
      <c r="R1569" s="270" t="str">
        <f t="shared" si="91"/>
        <v/>
      </c>
    </row>
    <row r="1570" spans="1:18" x14ac:dyDescent="0.2">
      <c r="A1570" s="532"/>
      <c r="B1570" s="534"/>
      <c r="C1570" s="536"/>
      <c r="D1570" s="393" t="s">
        <v>512</v>
      </c>
      <c r="E1570" s="307" t="s">
        <v>162</v>
      </c>
      <c r="F1570" s="272"/>
      <c r="G1570" s="272"/>
      <c r="H1570" s="272"/>
      <c r="I1570" s="272"/>
      <c r="J1570" s="272"/>
      <c r="K1570" s="272"/>
      <c r="L1570" s="272"/>
      <c r="M1570" s="272"/>
      <c r="N1570" s="272"/>
      <c r="O1570" s="272"/>
      <c r="P1570" s="272"/>
      <c r="Q1570" s="272"/>
      <c r="R1570" s="270" t="str">
        <f t="shared" si="91"/>
        <v/>
      </c>
    </row>
    <row r="1571" spans="1:18" x14ac:dyDescent="0.2">
      <c r="A1571" s="532"/>
      <c r="B1571" s="534"/>
      <c r="C1571" s="537" t="s">
        <v>788</v>
      </c>
      <c r="D1571" s="393" t="s">
        <v>282</v>
      </c>
      <c r="E1571" s="307" t="s">
        <v>162</v>
      </c>
      <c r="F1571" s="272"/>
      <c r="G1571" s="272"/>
      <c r="H1571" s="272"/>
      <c r="I1571" s="272"/>
      <c r="J1571" s="272"/>
      <c r="K1571" s="272"/>
      <c r="L1571" s="272"/>
      <c r="M1571" s="272"/>
      <c r="N1571" s="272"/>
      <c r="O1571" s="272"/>
      <c r="P1571" s="272"/>
      <c r="Q1571" s="272"/>
      <c r="R1571" s="270" t="str">
        <f t="shared" si="91"/>
        <v/>
      </c>
    </row>
    <row r="1572" spans="1:18" x14ac:dyDescent="0.2">
      <c r="A1572" s="532"/>
      <c r="B1572" s="534"/>
      <c r="C1572" s="536"/>
      <c r="D1572" s="393" t="s">
        <v>512</v>
      </c>
      <c r="E1572" s="307" t="s">
        <v>162</v>
      </c>
      <c r="F1572" s="272"/>
      <c r="G1572" s="272"/>
      <c r="H1572" s="272"/>
      <c r="I1572" s="272"/>
      <c r="J1572" s="272"/>
      <c r="K1572" s="272"/>
      <c r="L1572" s="272"/>
      <c r="M1572" s="272"/>
      <c r="N1572" s="272"/>
      <c r="O1572" s="272"/>
      <c r="P1572" s="272"/>
      <c r="Q1572" s="272"/>
      <c r="R1572" s="270" t="str">
        <f t="shared" si="91"/>
        <v/>
      </c>
    </row>
    <row r="1573" spans="1:18" x14ac:dyDescent="0.2">
      <c r="A1573" s="532"/>
      <c r="B1573" s="534"/>
      <c r="C1573" s="537" t="s">
        <v>789</v>
      </c>
      <c r="D1573" s="393" t="s">
        <v>282</v>
      </c>
      <c r="E1573" s="307" t="s">
        <v>162</v>
      </c>
      <c r="F1573" s="272"/>
      <c r="G1573" s="273"/>
      <c r="H1573" s="273"/>
      <c r="I1573" s="273"/>
      <c r="J1573" s="273"/>
      <c r="K1573" s="273"/>
      <c r="L1573" s="273"/>
      <c r="M1573" s="273"/>
      <c r="N1573" s="273"/>
      <c r="O1573" s="273"/>
      <c r="P1573" s="273"/>
      <c r="Q1573" s="273"/>
      <c r="R1573" s="268"/>
    </row>
    <row r="1574" spans="1:18" x14ac:dyDescent="0.2">
      <c r="A1574" s="532"/>
      <c r="B1574" s="534"/>
      <c r="C1574" s="536"/>
      <c r="D1574" s="393" t="s">
        <v>512</v>
      </c>
      <c r="E1574" s="307" t="s">
        <v>162</v>
      </c>
      <c r="F1574" s="272"/>
      <c r="G1574" s="304"/>
      <c r="H1574" s="304"/>
      <c r="I1574" s="304"/>
      <c r="J1574" s="304"/>
      <c r="K1574" s="304"/>
      <c r="L1574" s="304"/>
      <c r="M1574" s="304"/>
      <c r="N1574" s="304"/>
      <c r="O1574" s="304"/>
      <c r="P1574" s="304"/>
      <c r="Q1574" s="304"/>
      <c r="R1574" s="305"/>
    </row>
    <row r="1575" spans="1:18" x14ac:dyDescent="0.2">
      <c r="A1575" s="532"/>
      <c r="B1575" s="534"/>
      <c r="C1575" s="538" t="s">
        <v>934</v>
      </c>
      <c r="D1575" s="394" t="s">
        <v>282</v>
      </c>
      <c r="E1575" s="298" t="s">
        <v>162</v>
      </c>
      <c r="F1575" s="303"/>
      <c r="G1575" s="304"/>
      <c r="H1575" s="304"/>
      <c r="I1575" s="304"/>
      <c r="J1575" s="304"/>
      <c r="K1575" s="304"/>
      <c r="L1575" s="304"/>
      <c r="M1575" s="304"/>
      <c r="N1575" s="304"/>
      <c r="O1575" s="304"/>
      <c r="P1575" s="304"/>
      <c r="Q1575" s="304"/>
      <c r="R1575" s="305"/>
    </row>
    <row r="1576" spans="1:18" x14ac:dyDescent="0.2">
      <c r="A1576" s="552"/>
      <c r="B1576" s="553"/>
      <c r="C1576" s="539"/>
      <c r="D1576" s="191" t="s">
        <v>512</v>
      </c>
      <c r="E1576" s="308" t="s">
        <v>162</v>
      </c>
      <c r="F1576" s="274"/>
      <c r="G1576" s="274"/>
      <c r="H1576" s="274"/>
      <c r="I1576" s="274"/>
      <c r="J1576" s="274"/>
      <c r="K1576" s="274"/>
      <c r="L1576" s="274"/>
      <c r="M1576" s="274"/>
      <c r="N1576" s="274"/>
      <c r="O1576" s="274"/>
      <c r="P1576" s="274"/>
      <c r="Q1576" s="274"/>
      <c r="R1576" s="229"/>
    </row>
    <row r="1577" spans="1:18" x14ac:dyDescent="0.2">
      <c r="A1577" s="531"/>
      <c r="B1577" s="533" t="str">
        <f>IF(A1577&lt;&gt;"",IFERROR(VLOOKUP(A1577,L!$J$11:$K$260,2,FALSE),"Eingabeart wurde geändert"),"")</f>
        <v/>
      </c>
      <c r="C1577" s="535" t="s">
        <v>925</v>
      </c>
      <c r="D1577" s="189" t="s">
        <v>282</v>
      </c>
      <c r="E1577" s="306" t="s">
        <v>162</v>
      </c>
      <c r="F1577" s="271"/>
      <c r="G1577" s="271"/>
      <c r="H1577" s="271"/>
      <c r="I1577" s="271"/>
      <c r="J1577" s="271"/>
      <c r="K1577" s="271"/>
      <c r="L1577" s="271"/>
      <c r="M1577" s="271"/>
      <c r="N1577" s="271"/>
      <c r="O1577" s="271"/>
      <c r="P1577" s="271"/>
      <c r="Q1577" s="271"/>
      <c r="R1577" s="228" t="str">
        <f t="shared" ref="R1577:R1588" si="92">IF(SUM(F1577:Q1577)&gt;0,SUM(F1577:Q1577),"")</f>
        <v/>
      </c>
    </row>
    <row r="1578" spans="1:18" x14ac:dyDescent="0.2">
      <c r="A1578" s="532"/>
      <c r="B1578" s="534"/>
      <c r="C1578" s="536"/>
      <c r="D1578" s="393" t="s">
        <v>512</v>
      </c>
      <c r="E1578" s="307" t="s">
        <v>162</v>
      </c>
      <c r="F1578" s="272"/>
      <c r="G1578" s="272"/>
      <c r="H1578" s="272"/>
      <c r="I1578" s="272"/>
      <c r="J1578" s="272"/>
      <c r="K1578" s="272"/>
      <c r="L1578" s="272"/>
      <c r="M1578" s="272"/>
      <c r="N1578" s="272"/>
      <c r="O1578" s="272"/>
      <c r="P1578" s="272"/>
      <c r="Q1578" s="272"/>
      <c r="R1578" s="270" t="str">
        <f t="shared" si="92"/>
        <v/>
      </c>
    </row>
    <row r="1579" spans="1:18" x14ac:dyDescent="0.2">
      <c r="A1579" s="532"/>
      <c r="B1579" s="534"/>
      <c r="C1579" s="537" t="s">
        <v>786</v>
      </c>
      <c r="D1579" s="393" t="s">
        <v>282</v>
      </c>
      <c r="E1579" s="307" t="s">
        <v>162</v>
      </c>
      <c r="F1579" s="272"/>
      <c r="G1579" s="272"/>
      <c r="H1579" s="272"/>
      <c r="I1579" s="272"/>
      <c r="J1579" s="272"/>
      <c r="K1579" s="272"/>
      <c r="L1579" s="272"/>
      <c r="M1579" s="272"/>
      <c r="N1579" s="272"/>
      <c r="O1579" s="272"/>
      <c r="P1579" s="272"/>
      <c r="Q1579" s="272"/>
      <c r="R1579" s="270" t="str">
        <f t="shared" si="92"/>
        <v/>
      </c>
    </row>
    <row r="1580" spans="1:18" x14ac:dyDescent="0.2">
      <c r="A1580" s="532"/>
      <c r="B1580" s="534"/>
      <c r="C1580" s="536"/>
      <c r="D1580" s="393" t="s">
        <v>512</v>
      </c>
      <c r="E1580" s="307" t="s">
        <v>162</v>
      </c>
      <c r="F1580" s="272"/>
      <c r="G1580" s="272"/>
      <c r="H1580" s="272"/>
      <c r="I1580" s="272"/>
      <c r="J1580" s="272"/>
      <c r="K1580" s="272"/>
      <c r="L1580" s="272"/>
      <c r="M1580" s="272"/>
      <c r="N1580" s="272"/>
      <c r="O1580" s="272"/>
      <c r="P1580" s="272"/>
      <c r="Q1580" s="272"/>
      <c r="R1580" s="270" t="str">
        <f t="shared" si="92"/>
        <v/>
      </c>
    </row>
    <row r="1581" spans="1:18" x14ac:dyDescent="0.2">
      <c r="A1581" s="532"/>
      <c r="B1581" s="534"/>
      <c r="C1581" s="537" t="s">
        <v>787</v>
      </c>
      <c r="D1581" s="393" t="s">
        <v>282</v>
      </c>
      <c r="E1581" s="307" t="s">
        <v>162</v>
      </c>
      <c r="F1581" s="272"/>
      <c r="G1581" s="272"/>
      <c r="H1581" s="272"/>
      <c r="I1581" s="272"/>
      <c r="J1581" s="272"/>
      <c r="K1581" s="272"/>
      <c r="L1581" s="272"/>
      <c r="M1581" s="272"/>
      <c r="N1581" s="272"/>
      <c r="O1581" s="272"/>
      <c r="P1581" s="272"/>
      <c r="Q1581" s="272"/>
      <c r="R1581" s="270" t="str">
        <f t="shared" si="92"/>
        <v/>
      </c>
    </row>
    <row r="1582" spans="1:18" x14ac:dyDescent="0.2">
      <c r="A1582" s="532"/>
      <c r="B1582" s="534"/>
      <c r="C1582" s="536"/>
      <c r="D1582" s="393" t="s">
        <v>512</v>
      </c>
      <c r="E1582" s="307" t="s">
        <v>162</v>
      </c>
      <c r="F1582" s="272"/>
      <c r="G1582" s="272"/>
      <c r="H1582" s="272"/>
      <c r="I1582" s="272"/>
      <c r="J1582" s="272"/>
      <c r="K1582" s="272"/>
      <c r="L1582" s="272"/>
      <c r="M1582" s="272"/>
      <c r="N1582" s="272"/>
      <c r="O1582" s="272"/>
      <c r="P1582" s="272"/>
      <c r="Q1582" s="272"/>
      <c r="R1582" s="270" t="str">
        <f t="shared" si="92"/>
        <v/>
      </c>
    </row>
    <row r="1583" spans="1:18" x14ac:dyDescent="0.2">
      <c r="A1583" s="532"/>
      <c r="B1583" s="534"/>
      <c r="C1583" s="537" t="s">
        <v>788</v>
      </c>
      <c r="D1583" s="393" t="s">
        <v>282</v>
      </c>
      <c r="E1583" s="307" t="s">
        <v>162</v>
      </c>
      <c r="F1583" s="272"/>
      <c r="G1583" s="272"/>
      <c r="H1583" s="272"/>
      <c r="I1583" s="272"/>
      <c r="J1583" s="272"/>
      <c r="K1583" s="272"/>
      <c r="L1583" s="272"/>
      <c r="M1583" s="272"/>
      <c r="N1583" s="272"/>
      <c r="O1583" s="272"/>
      <c r="P1583" s="272"/>
      <c r="Q1583" s="272"/>
      <c r="R1583" s="270" t="str">
        <f t="shared" si="92"/>
        <v/>
      </c>
    </row>
    <row r="1584" spans="1:18" x14ac:dyDescent="0.2">
      <c r="A1584" s="532"/>
      <c r="B1584" s="534"/>
      <c r="C1584" s="536"/>
      <c r="D1584" s="393" t="s">
        <v>512</v>
      </c>
      <c r="E1584" s="307" t="s">
        <v>162</v>
      </c>
      <c r="F1584" s="272"/>
      <c r="G1584" s="272"/>
      <c r="H1584" s="272"/>
      <c r="I1584" s="272"/>
      <c r="J1584" s="272"/>
      <c r="K1584" s="272"/>
      <c r="L1584" s="272"/>
      <c r="M1584" s="272"/>
      <c r="N1584" s="272"/>
      <c r="O1584" s="272"/>
      <c r="P1584" s="272"/>
      <c r="Q1584" s="272"/>
      <c r="R1584" s="270" t="str">
        <f t="shared" si="92"/>
        <v/>
      </c>
    </row>
    <row r="1585" spans="1:18" x14ac:dyDescent="0.2">
      <c r="A1585" s="532"/>
      <c r="B1585" s="534"/>
      <c r="C1585" s="537" t="s">
        <v>789</v>
      </c>
      <c r="D1585" s="393" t="s">
        <v>282</v>
      </c>
      <c r="E1585" s="307" t="s">
        <v>162</v>
      </c>
      <c r="F1585" s="272"/>
      <c r="G1585" s="273"/>
      <c r="H1585" s="273"/>
      <c r="I1585" s="273"/>
      <c r="J1585" s="273"/>
      <c r="K1585" s="273"/>
      <c r="L1585" s="273"/>
      <c r="M1585" s="273"/>
      <c r="N1585" s="273"/>
      <c r="O1585" s="273"/>
      <c r="P1585" s="273"/>
      <c r="Q1585" s="273"/>
      <c r="R1585" s="268"/>
    </row>
    <row r="1586" spans="1:18" x14ac:dyDescent="0.2">
      <c r="A1586" s="532"/>
      <c r="B1586" s="534"/>
      <c r="C1586" s="536"/>
      <c r="D1586" s="393" t="s">
        <v>512</v>
      </c>
      <c r="E1586" s="307" t="s">
        <v>162</v>
      </c>
      <c r="F1586" s="272"/>
      <c r="G1586" s="304"/>
      <c r="H1586" s="304"/>
      <c r="I1586" s="304"/>
      <c r="J1586" s="304"/>
      <c r="K1586" s="304"/>
      <c r="L1586" s="304"/>
      <c r="M1586" s="304"/>
      <c r="N1586" s="304"/>
      <c r="O1586" s="304"/>
      <c r="P1586" s="304"/>
      <c r="Q1586" s="304"/>
      <c r="R1586" s="305"/>
    </row>
    <row r="1587" spans="1:18" x14ac:dyDescent="0.2">
      <c r="A1587" s="532"/>
      <c r="B1587" s="534"/>
      <c r="C1587" s="538" t="s">
        <v>934</v>
      </c>
      <c r="D1587" s="394" t="s">
        <v>282</v>
      </c>
      <c r="E1587" s="298" t="s">
        <v>162</v>
      </c>
      <c r="F1587" s="303"/>
      <c r="G1587" s="304"/>
      <c r="H1587" s="304"/>
      <c r="I1587" s="304"/>
      <c r="J1587" s="304"/>
      <c r="K1587" s="304"/>
      <c r="L1587" s="304"/>
      <c r="M1587" s="304"/>
      <c r="N1587" s="304"/>
      <c r="O1587" s="304"/>
      <c r="P1587" s="304"/>
      <c r="Q1587" s="304"/>
      <c r="R1587" s="305"/>
    </row>
    <row r="1588" spans="1:18" x14ac:dyDescent="0.2">
      <c r="A1588" s="552"/>
      <c r="B1588" s="553"/>
      <c r="C1588" s="539"/>
      <c r="D1588" s="191" t="s">
        <v>512</v>
      </c>
      <c r="E1588" s="308" t="s">
        <v>162</v>
      </c>
      <c r="F1588" s="274"/>
      <c r="G1588" s="274"/>
      <c r="H1588" s="274"/>
      <c r="I1588" s="274"/>
      <c r="J1588" s="274"/>
      <c r="K1588" s="274"/>
      <c r="L1588" s="274"/>
      <c r="M1588" s="274"/>
      <c r="N1588" s="274"/>
      <c r="O1588" s="274"/>
      <c r="P1588" s="274"/>
      <c r="Q1588" s="274"/>
      <c r="R1588" s="229"/>
    </row>
    <row r="1589" spans="1:18" x14ac:dyDescent="0.2">
      <c r="A1589" s="531"/>
      <c r="B1589" s="533" t="str">
        <f>IF(A1589&lt;&gt;"",IFERROR(VLOOKUP(A1589,L!$J$11:$K$260,2,FALSE),"Eingabeart wurde geändert"),"")</f>
        <v/>
      </c>
      <c r="C1589" s="535" t="s">
        <v>925</v>
      </c>
      <c r="D1589" s="189" t="s">
        <v>282</v>
      </c>
      <c r="E1589" s="306" t="s">
        <v>162</v>
      </c>
      <c r="F1589" s="271"/>
      <c r="G1589" s="271"/>
      <c r="H1589" s="271"/>
      <c r="I1589" s="271"/>
      <c r="J1589" s="271"/>
      <c r="K1589" s="271"/>
      <c r="L1589" s="271"/>
      <c r="M1589" s="271"/>
      <c r="N1589" s="271"/>
      <c r="O1589" s="271"/>
      <c r="P1589" s="271"/>
      <c r="Q1589" s="271"/>
      <c r="R1589" s="228" t="str">
        <f t="shared" ref="R1589:R1600" si="93">IF(SUM(F1589:Q1589)&gt;0,SUM(F1589:Q1589),"")</f>
        <v/>
      </c>
    </row>
    <row r="1590" spans="1:18" x14ac:dyDescent="0.2">
      <c r="A1590" s="532"/>
      <c r="B1590" s="534"/>
      <c r="C1590" s="536"/>
      <c r="D1590" s="393" t="s">
        <v>512</v>
      </c>
      <c r="E1590" s="307" t="s">
        <v>162</v>
      </c>
      <c r="F1590" s="272"/>
      <c r="G1590" s="272"/>
      <c r="H1590" s="272"/>
      <c r="I1590" s="272"/>
      <c r="J1590" s="272"/>
      <c r="K1590" s="272"/>
      <c r="L1590" s="272"/>
      <c r="M1590" s="272"/>
      <c r="N1590" s="272"/>
      <c r="O1590" s="272"/>
      <c r="P1590" s="272"/>
      <c r="Q1590" s="272"/>
      <c r="R1590" s="270" t="str">
        <f t="shared" si="93"/>
        <v/>
      </c>
    </row>
    <row r="1591" spans="1:18" x14ac:dyDescent="0.2">
      <c r="A1591" s="532"/>
      <c r="B1591" s="534"/>
      <c r="C1591" s="537" t="s">
        <v>786</v>
      </c>
      <c r="D1591" s="393" t="s">
        <v>282</v>
      </c>
      <c r="E1591" s="307" t="s">
        <v>162</v>
      </c>
      <c r="F1591" s="272"/>
      <c r="G1591" s="272"/>
      <c r="H1591" s="272"/>
      <c r="I1591" s="272"/>
      <c r="J1591" s="272"/>
      <c r="K1591" s="272"/>
      <c r="L1591" s="272"/>
      <c r="M1591" s="272"/>
      <c r="N1591" s="272"/>
      <c r="O1591" s="272"/>
      <c r="P1591" s="272"/>
      <c r="Q1591" s="272"/>
      <c r="R1591" s="270" t="str">
        <f t="shared" si="93"/>
        <v/>
      </c>
    </row>
    <row r="1592" spans="1:18" x14ac:dyDescent="0.2">
      <c r="A1592" s="532"/>
      <c r="B1592" s="534"/>
      <c r="C1592" s="536"/>
      <c r="D1592" s="393" t="s">
        <v>512</v>
      </c>
      <c r="E1592" s="307" t="s">
        <v>162</v>
      </c>
      <c r="F1592" s="272"/>
      <c r="G1592" s="272"/>
      <c r="H1592" s="272"/>
      <c r="I1592" s="272"/>
      <c r="J1592" s="272"/>
      <c r="K1592" s="272"/>
      <c r="L1592" s="272"/>
      <c r="M1592" s="272"/>
      <c r="N1592" s="272"/>
      <c r="O1592" s="272"/>
      <c r="P1592" s="272"/>
      <c r="Q1592" s="272"/>
      <c r="R1592" s="270" t="str">
        <f t="shared" si="93"/>
        <v/>
      </c>
    </row>
    <row r="1593" spans="1:18" x14ac:dyDescent="0.2">
      <c r="A1593" s="532"/>
      <c r="B1593" s="534"/>
      <c r="C1593" s="537" t="s">
        <v>787</v>
      </c>
      <c r="D1593" s="393" t="s">
        <v>282</v>
      </c>
      <c r="E1593" s="307" t="s">
        <v>162</v>
      </c>
      <c r="F1593" s="272"/>
      <c r="G1593" s="272"/>
      <c r="H1593" s="272"/>
      <c r="I1593" s="272"/>
      <c r="J1593" s="272"/>
      <c r="K1593" s="272"/>
      <c r="L1593" s="272"/>
      <c r="M1593" s="272"/>
      <c r="N1593" s="272"/>
      <c r="O1593" s="272"/>
      <c r="P1593" s="272"/>
      <c r="Q1593" s="272"/>
      <c r="R1593" s="270" t="str">
        <f t="shared" si="93"/>
        <v/>
      </c>
    </row>
    <row r="1594" spans="1:18" x14ac:dyDescent="0.2">
      <c r="A1594" s="532"/>
      <c r="B1594" s="534"/>
      <c r="C1594" s="536"/>
      <c r="D1594" s="393" t="s">
        <v>512</v>
      </c>
      <c r="E1594" s="307" t="s">
        <v>162</v>
      </c>
      <c r="F1594" s="272"/>
      <c r="G1594" s="272"/>
      <c r="H1594" s="272"/>
      <c r="I1594" s="272"/>
      <c r="J1594" s="272"/>
      <c r="K1594" s="272"/>
      <c r="L1594" s="272"/>
      <c r="M1594" s="272"/>
      <c r="N1594" s="272"/>
      <c r="O1594" s="272"/>
      <c r="P1594" s="272"/>
      <c r="Q1594" s="272"/>
      <c r="R1594" s="270" t="str">
        <f t="shared" si="93"/>
        <v/>
      </c>
    </row>
    <row r="1595" spans="1:18" x14ac:dyDescent="0.2">
      <c r="A1595" s="532"/>
      <c r="B1595" s="534"/>
      <c r="C1595" s="537" t="s">
        <v>788</v>
      </c>
      <c r="D1595" s="393" t="s">
        <v>282</v>
      </c>
      <c r="E1595" s="307" t="s">
        <v>162</v>
      </c>
      <c r="F1595" s="272"/>
      <c r="G1595" s="272"/>
      <c r="H1595" s="272"/>
      <c r="I1595" s="272"/>
      <c r="J1595" s="272"/>
      <c r="K1595" s="272"/>
      <c r="L1595" s="272"/>
      <c r="M1595" s="272"/>
      <c r="N1595" s="272"/>
      <c r="O1595" s="272"/>
      <c r="P1595" s="272"/>
      <c r="Q1595" s="272"/>
      <c r="R1595" s="270" t="str">
        <f t="shared" si="93"/>
        <v/>
      </c>
    </row>
    <row r="1596" spans="1:18" x14ac:dyDescent="0.2">
      <c r="A1596" s="532"/>
      <c r="B1596" s="534"/>
      <c r="C1596" s="536"/>
      <c r="D1596" s="393" t="s">
        <v>512</v>
      </c>
      <c r="E1596" s="307" t="s">
        <v>162</v>
      </c>
      <c r="F1596" s="272"/>
      <c r="G1596" s="272"/>
      <c r="H1596" s="272"/>
      <c r="I1596" s="272"/>
      <c r="J1596" s="272"/>
      <c r="K1596" s="272"/>
      <c r="L1596" s="272"/>
      <c r="M1596" s="272"/>
      <c r="N1596" s="272"/>
      <c r="O1596" s="272"/>
      <c r="P1596" s="272"/>
      <c r="Q1596" s="272"/>
      <c r="R1596" s="270" t="str">
        <f t="shared" si="93"/>
        <v/>
      </c>
    </row>
    <row r="1597" spans="1:18" x14ac:dyDescent="0.2">
      <c r="A1597" s="532"/>
      <c r="B1597" s="534"/>
      <c r="C1597" s="537" t="s">
        <v>789</v>
      </c>
      <c r="D1597" s="393" t="s">
        <v>282</v>
      </c>
      <c r="E1597" s="307" t="s">
        <v>162</v>
      </c>
      <c r="F1597" s="272"/>
      <c r="G1597" s="273"/>
      <c r="H1597" s="273"/>
      <c r="I1597" s="273"/>
      <c r="J1597" s="273"/>
      <c r="K1597" s="273"/>
      <c r="L1597" s="273"/>
      <c r="M1597" s="273"/>
      <c r="N1597" s="273"/>
      <c r="O1597" s="273"/>
      <c r="P1597" s="273"/>
      <c r="Q1597" s="273"/>
      <c r="R1597" s="268"/>
    </row>
    <row r="1598" spans="1:18" x14ac:dyDescent="0.2">
      <c r="A1598" s="532"/>
      <c r="B1598" s="534"/>
      <c r="C1598" s="536"/>
      <c r="D1598" s="393" t="s">
        <v>512</v>
      </c>
      <c r="E1598" s="307" t="s">
        <v>162</v>
      </c>
      <c r="F1598" s="272"/>
      <c r="G1598" s="304"/>
      <c r="H1598" s="304"/>
      <c r="I1598" s="304"/>
      <c r="J1598" s="304"/>
      <c r="K1598" s="304"/>
      <c r="L1598" s="304"/>
      <c r="M1598" s="304"/>
      <c r="N1598" s="304"/>
      <c r="O1598" s="304"/>
      <c r="P1598" s="304"/>
      <c r="Q1598" s="304"/>
      <c r="R1598" s="305"/>
    </row>
    <row r="1599" spans="1:18" x14ac:dyDescent="0.2">
      <c r="A1599" s="532"/>
      <c r="B1599" s="534"/>
      <c r="C1599" s="538" t="s">
        <v>934</v>
      </c>
      <c r="D1599" s="394" t="s">
        <v>282</v>
      </c>
      <c r="E1599" s="298" t="s">
        <v>162</v>
      </c>
      <c r="F1599" s="303"/>
      <c r="G1599" s="304"/>
      <c r="H1599" s="304"/>
      <c r="I1599" s="304"/>
      <c r="J1599" s="304"/>
      <c r="K1599" s="304"/>
      <c r="L1599" s="304"/>
      <c r="M1599" s="304"/>
      <c r="N1599" s="304"/>
      <c r="O1599" s="304"/>
      <c r="P1599" s="304"/>
      <c r="Q1599" s="304"/>
      <c r="R1599" s="305"/>
    </row>
    <row r="1600" spans="1:18" x14ac:dyDescent="0.2">
      <c r="A1600" s="552"/>
      <c r="B1600" s="553"/>
      <c r="C1600" s="539"/>
      <c r="D1600" s="191" t="s">
        <v>512</v>
      </c>
      <c r="E1600" s="308" t="s">
        <v>162</v>
      </c>
      <c r="F1600" s="274"/>
      <c r="G1600" s="274"/>
      <c r="H1600" s="274"/>
      <c r="I1600" s="274"/>
      <c r="J1600" s="274"/>
      <c r="K1600" s="274"/>
      <c r="L1600" s="274"/>
      <c r="M1600" s="274"/>
      <c r="N1600" s="274"/>
      <c r="O1600" s="274"/>
      <c r="P1600" s="274"/>
      <c r="Q1600" s="274"/>
      <c r="R1600" s="229"/>
    </row>
    <row r="1601" spans="1:18" x14ac:dyDescent="0.2">
      <c r="A1601" s="531"/>
      <c r="B1601" s="533" t="str">
        <f>IF(A1601&lt;&gt;"",IFERROR(VLOOKUP(A1601,L!$J$11:$K$260,2,FALSE),"Eingabeart wurde geändert"),"")</f>
        <v/>
      </c>
      <c r="C1601" s="535" t="s">
        <v>925</v>
      </c>
      <c r="D1601" s="189" t="s">
        <v>282</v>
      </c>
      <c r="E1601" s="306" t="s">
        <v>162</v>
      </c>
      <c r="F1601" s="271"/>
      <c r="G1601" s="271"/>
      <c r="H1601" s="271"/>
      <c r="I1601" s="271"/>
      <c r="J1601" s="271"/>
      <c r="K1601" s="271"/>
      <c r="L1601" s="271"/>
      <c r="M1601" s="271"/>
      <c r="N1601" s="271"/>
      <c r="O1601" s="271"/>
      <c r="P1601" s="271"/>
      <c r="Q1601" s="271"/>
      <c r="R1601" s="228" t="str">
        <f t="shared" ref="R1601:R1612" si="94">IF(SUM(F1601:Q1601)&gt;0,SUM(F1601:Q1601),"")</f>
        <v/>
      </c>
    </row>
    <row r="1602" spans="1:18" x14ac:dyDescent="0.2">
      <c r="A1602" s="532"/>
      <c r="B1602" s="534"/>
      <c r="C1602" s="536"/>
      <c r="D1602" s="393" t="s">
        <v>512</v>
      </c>
      <c r="E1602" s="307" t="s">
        <v>162</v>
      </c>
      <c r="F1602" s="272"/>
      <c r="G1602" s="272"/>
      <c r="H1602" s="272"/>
      <c r="I1602" s="272"/>
      <c r="J1602" s="272"/>
      <c r="K1602" s="272"/>
      <c r="L1602" s="272"/>
      <c r="M1602" s="272"/>
      <c r="N1602" s="272"/>
      <c r="O1602" s="272"/>
      <c r="P1602" s="272"/>
      <c r="Q1602" s="272"/>
      <c r="R1602" s="270" t="str">
        <f t="shared" si="94"/>
        <v/>
      </c>
    </row>
    <row r="1603" spans="1:18" x14ac:dyDescent="0.2">
      <c r="A1603" s="532"/>
      <c r="B1603" s="534"/>
      <c r="C1603" s="537" t="s">
        <v>786</v>
      </c>
      <c r="D1603" s="393" t="s">
        <v>282</v>
      </c>
      <c r="E1603" s="307" t="s">
        <v>162</v>
      </c>
      <c r="F1603" s="272"/>
      <c r="G1603" s="272"/>
      <c r="H1603" s="272"/>
      <c r="I1603" s="272"/>
      <c r="J1603" s="272"/>
      <c r="K1603" s="272"/>
      <c r="L1603" s="272"/>
      <c r="M1603" s="272"/>
      <c r="N1603" s="272"/>
      <c r="O1603" s="272"/>
      <c r="P1603" s="272"/>
      <c r="Q1603" s="272"/>
      <c r="R1603" s="270" t="str">
        <f t="shared" si="94"/>
        <v/>
      </c>
    </row>
    <row r="1604" spans="1:18" x14ac:dyDescent="0.2">
      <c r="A1604" s="532"/>
      <c r="B1604" s="534"/>
      <c r="C1604" s="536"/>
      <c r="D1604" s="393" t="s">
        <v>512</v>
      </c>
      <c r="E1604" s="307" t="s">
        <v>162</v>
      </c>
      <c r="F1604" s="272"/>
      <c r="G1604" s="272"/>
      <c r="H1604" s="272"/>
      <c r="I1604" s="272"/>
      <c r="J1604" s="272"/>
      <c r="K1604" s="272"/>
      <c r="L1604" s="272"/>
      <c r="M1604" s="272"/>
      <c r="N1604" s="272"/>
      <c r="O1604" s="272"/>
      <c r="P1604" s="272"/>
      <c r="Q1604" s="272"/>
      <c r="R1604" s="270" t="str">
        <f t="shared" si="94"/>
        <v/>
      </c>
    </row>
    <row r="1605" spans="1:18" x14ac:dyDescent="0.2">
      <c r="A1605" s="532"/>
      <c r="B1605" s="534"/>
      <c r="C1605" s="537" t="s">
        <v>787</v>
      </c>
      <c r="D1605" s="393" t="s">
        <v>282</v>
      </c>
      <c r="E1605" s="307" t="s">
        <v>162</v>
      </c>
      <c r="F1605" s="272"/>
      <c r="G1605" s="272"/>
      <c r="H1605" s="272"/>
      <c r="I1605" s="272"/>
      <c r="J1605" s="272"/>
      <c r="K1605" s="272"/>
      <c r="L1605" s="272"/>
      <c r="M1605" s="272"/>
      <c r="N1605" s="272"/>
      <c r="O1605" s="272"/>
      <c r="P1605" s="272"/>
      <c r="Q1605" s="272"/>
      <c r="R1605" s="270" t="str">
        <f t="shared" si="94"/>
        <v/>
      </c>
    </row>
    <row r="1606" spans="1:18" x14ac:dyDescent="0.2">
      <c r="A1606" s="532"/>
      <c r="B1606" s="534"/>
      <c r="C1606" s="536"/>
      <c r="D1606" s="393" t="s">
        <v>512</v>
      </c>
      <c r="E1606" s="307" t="s">
        <v>162</v>
      </c>
      <c r="F1606" s="272"/>
      <c r="G1606" s="272"/>
      <c r="H1606" s="272"/>
      <c r="I1606" s="272"/>
      <c r="J1606" s="272"/>
      <c r="K1606" s="272"/>
      <c r="L1606" s="272"/>
      <c r="M1606" s="272"/>
      <c r="N1606" s="272"/>
      <c r="O1606" s="272"/>
      <c r="P1606" s="272"/>
      <c r="Q1606" s="272"/>
      <c r="R1606" s="270" t="str">
        <f t="shared" si="94"/>
        <v/>
      </c>
    </row>
    <row r="1607" spans="1:18" x14ac:dyDescent="0.2">
      <c r="A1607" s="532"/>
      <c r="B1607" s="534"/>
      <c r="C1607" s="537" t="s">
        <v>788</v>
      </c>
      <c r="D1607" s="393" t="s">
        <v>282</v>
      </c>
      <c r="E1607" s="307" t="s">
        <v>162</v>
      </c>
      <c r="F1607" s="272"/>
      <c r="G1607" s="272"/>
      <c r="H1607" s="272"/>
      <c r="I1607" s="272"/>
      <c r="J1607" s="272"/>
      <c r="K1607" s="272"/>
      <c r="L1607" s="272"/>
      <c r="M1607" s="272"/>
      <c r="N1607" s="272"/>
      <c r="O1607" s="272"/>
      <c r="P1607" s="272"/>
      <c r="Q1607" s="272"/>
      <c r="R1607" s="270" t="str">
        <f t="shared" si="94"/>
        <v/>
      </c>
    </row>
    <row r="1608" spans="1:18" x14ac:dyDescent="0.2">
      <c r="A1608" s="532"/>
      <c r="B1608" s="534"/>
      <c r="C1608" s="536"/>
      <c r="D1608" s="393" t="s">
        <v>512</v>
      </c>
      <c r="E1608" s="307" t="s">
        <v>162</v>
      </c>
      <c r="F1608" s="272"/>
      <c r="G1608" s="272"/>
      <c r="H1608" s="272"/>
      <c r="I1608" s="272"/>
      <c r="J1608" s="272"/>
      <c r="K1608" s="272"/>
      <c r="L1608" s="272"/>
      <c r="M1608" s="272"/>
      <c r="N1608" s="272"/>
      <c r="O1608" s="272"/>
      <c r="P1608" s="272"/>
      <c r="Q1608" s="272"/>
      <c r="R1608" s="270" t="str">
        <f t="shared" si="94"/>
        <v/>
      </c>
    </row>
    <row r="1609" spans="1:18" x14ac:dyDescent="0.2">
      <c r="A1609" s="532"/>
      <c r="B1609" s="534"/>
      <c r="C1609" s="537" t="s">
        <v>789</v>
      </c>
      <c r="D1609" s="393" t="s">
        <v>282</v>
      </c>
      <c r="E1609" s="307" t="s">
        <v>162</v>
      </c>
      <c r="F1609" s="272"/>
      <c r="G1609" s="273"/>
      <c r="H1609" s="273"/>
      <c r="I1609" s="273"/>
      <c r="J1609" s="273"/>
      <c r="K1609" s="273"/>
      <c r="L1609" s="273"/>
      <c r="M1609" s="273"/>
      <c r="N1609" s="273"/>
      <c r="O1609" s="273"/>
      <c r="P1609" s="273"/>
      <c r="Q1609" s="273"/>
      <c r="R1609" s="268"/>
    </row>
    <row r="1610" spans="1:18" x14ac:dyDescent="0.2">
      <c r="A1610" s="532"/>
      <c r="B1610" s="534"/>
      <c r="C1610" s="536"/>
      <c r="D1610" s="393" t="s">
        <v>512</v>
      </c>
      <c r="E1610" s="307" t="s">
        <v>162</v>
      </c>
      <c r="F1610" s="272"/>
      <c r="G1610" s="304"/>
      <c r="H1610" s="304"/>
      <c r="I1610" s="304"/>
      <c r="J1610" s="304"/>
      <c r="K1610" s="304"/>
      <c r="L1610" s="304"/>
      <c r="M1610" s="304"/>
      <c r="N1610" s="304"/>
      <c r="O1610" s="304"/>
      <c r="P1610" s="304"/>
      <c r="Q1610" s="304"/>
      <c r="R1610" s="305"/>
    </row>
    <row r="1611" spans="1:18" x14ac:dyDescent="0.2">
      <c r="A1611" s="532"/>
      <c r="B1611" s="534"/>
      <c r="C1611" s="538" t="s">
        <v>934</v>
      </c>
      <c r="D1611" s="394" t="s">
        <v>282</v>
      </c>
      <c r="E1611" s="298" t="s">
        <v>162</v>
      </c>
      <c r="F1611" s="303"/>
      <c r="G1611" s="304"/>
      <c r="H1611" s="304"/>
      <c r="I1611" s="304"/>
      <c r="J1611" s="304"/>
      <c r="K1611" s="304"/>
      <c r="L1611" s="304"/>
      <c r="M1611" s="304"/>
      <c r="N1611" s="304"/>
      <c r="O1611" s="304"/>
      <c r="P1611" s="304"/>
      <c r="Q1611" s="304"/>
      <c r="R1611" s="305"/>
    </row>
    <row r="1612" spans="1:18" x14ac:dyDescent="0.2">
      <c r="A1612" s="552"/>
      <c r="B1612" s="553"/>
      <c r="C1612" s="539"/>
      <c r="D1612" s="191" t="s">
        <v>512</v>
      </c>
      <c r="E1612" s="308" t="s">
        <v>162</v>
      </c>
      <c r="F1612" s="274"/>
      <c r="G1612" s="274"/>
      <c r="H1612" s="274"/>
      <c r="I1612" s="274"/>
      <c r="J1612" s="274"/>
      <c r="K1612" s="274"/>
      <c r="L1612" s="274"/>
      <c r="M1612" s="274"/>
      <c r="N1612" s="274"/>
      <c r="O1612" s="274"/>
      <c r="P1612" s="274"/>
      <c r="Q1612" s="274"/>
      <c r="R1612" s="229"/>
    </row>
    <row r="1613" spans="1:18" x14ac:dyDescent="0.2">
      <c r="A1613" s="531"/>
      <c r="B1613" s="533" t="str">
        <f>IF(A1613&lt;&gt;"",IFERROR(VLOOKUP(A1613,L!$J$11:$K$260,2,FALSE),"Eingabeart wurde geändert"),"")</f>
        <v/>
      </c>
      <c r="C1613" s="535" t="s">
        <v>925</v>
      </c>
      <c r="D1613" s="189" t="s">
        <v>282</v>
      </c>
      <c r="E1613" s="306" t="s">
        <v>162</v>
      </c>
      <c r="F1613" s="271"/>
      <c r="G1613" s="271"/>
      <c r="H1613" s="271"/>
      <c r="I1613" s="271"/>
      <c r="J1613" s="271"/>
      <c r="K1613" s="271"/>
      <c r="L1613" s="271"/>
      <c r="M1613" s="271"/>
      <c r="N1613" s="271"/>
      <c r="O1613" s="271"/>
      <c r="P1613" s="271"/>
      <c r="Q1613" s="271"/>
      <c r="R1613" s="228" t="str">
        <f t="shared" ref="R1613:R1624" si="95">IF(SUM(F1613:Q1613)&gt;0,SUM(F1613:Q1613),"")</f>
        <v/>
      </c>
    </row>
    <row r="1614" spans="1:18" x14ac:dyDescent="0.2">
      <c r="A1614" s="532"/>
      <c r="B1614" s="534"/>
      <c r="C1614" s="536"/>
      <c r="D1614" s="393" t="s">
        <v>512</v>
      </c>
      <c r="E1614" s="307" t="s">
        <v>162</v>
      </c>
      <c r="F1614" s="272"/>
      <c r="G1614" s="272"/>
      <c r="H1614" s="272"/>
      <c r="I1614" s="272"/>
      <c r="J1614" s="272"/>
      <c r="K1614" s="272"/>
      <c r="L1614" s="272"/>
      <c r="M1614" s="272"/>
      <c r="N1614" s="272"/>
      <c r="O1614" s="272"/>
      <c r="P1614" s="272"/>
      <c r="Q1614" s="272"/>
      <c r="R1614" s="270" t="str">
        <f t="shared" si="95"/>
        <v/>
      </c>
    </row>
    <row r="1615" spans="1:18" x14ac:dyDescent="0.2">
      <c r="A1615" s="532"/>
      <c r="B1615" s="534"/>
      <c r="C1615" s="537" t="s">
        <v>786</v>
      </c>
      <c r="D1615" s="393" t="s">
        <v>282</v>
      </c>
      <c r="E1615" s="307" t="s">
        <v>162</v>
      </c>
      <c r="F1615" s="272"/>
      <c r="G1615" s="272"/>
      <c r="H1615" s="272"/>
      <c r="I1615" s="272"/>
      <c r="J1615" s="272"/>
      <c r="K1615" s="272"/>
      <c r="L1615" s="272"/>
      <c r="M1615" s="272"/>
      <c r="N1615" s="272"/>
      <c r="O1615" s="272"/>
      <c r="P1615" s="272"/>
      <c r="Q1615" s="272"/>
      <c r="R1615" s="270" t="str">
        <f t="shared" si="95"/>
        <v/>
      </c>
    </row>
    <row r="1616" spans="1:18" x14ac:dyDescent="0.2">
      <c r="A1616" s="532"/>
      <c r="B1616" s="534"/>
      <c r="C1616" s="536"/>
      <c r="D1616" s="393" t="s">
        <v>512</v>
      </c>
      <c r="E1616" s="307" t="s">
        <v>162</v>
      </c>
      <c r="F1616" s="272"/>
      <c r="G1616" s="272"/>
      <c r="H1616" s="272"/>
      <c r="I1616" s="272"/>
      <c r="J1616" s="272"/>
      <c r="K1616" s="272"/>
      <c r="L1616" s="272"/>
      <c r="M1616" s="272"/>
      <c r="N1616" s="272"/>
      <c r="O1616" s="272"/>
      <c r="P1616" s="272"/>
      <c r="Q1616" s="272"/>
      <c r="R1616" s="270" t="str">
        <f t="shared" si="95"/>
        <v/>
      </c>
    </row>
    <row r="1617" spans="1:18" x14ac:dyDescent="0.2">
      <c r="A1617" s="532"/>
      <c r="B1617" s="534"/>
      <c r="C1617" s="537" t="s">
        <v>787</v>
      </c>
      <c r="D1617" s="393" t="s">
        <v>282</v>
      </c>
      <c r="E1617" s="307" t="s">
        <v>162</v>
      </c>
      <c r="F1617" s="272"/>
      <c r="G1617" s="272"/>
      <c r="H1617" s="272"/>
      <c r="I1617" s="272"/>
      <c r="J1617" s="272"/>
      <c r="K1617" s="272"/>
      <c r="L1617" s="272"/>
      <c r="M1617" s="272"/>
      <c r="N1617" s="272"/>
      <c r="O1617" s="272"/>
      <c r="P1617" s="272"/>
      <c r="Q1617" s="272"/>
      <c r="R1617" s="270" t="str">
        <f t="shared" si="95"/>
        <v/>
      </c>
    </row>
    <row r="1618" spans="1:18" x14ac:dyDescent="0.2">
      <c r="A1618" s="532"/>
      <c r="B1618" s="534"/>
      <c r="C1618" s="536"/>
      <c r="D1618" s="393" t="s">
        <v>512</v>
      </c>
      <c r="E1618" s="307" t="s">
        <v>162</v>
      </c>
      <c r="F1618" s="272"/>
      <c r="G1618" s="272"/>
      <c r="H1618" s="272"/>
      <c r="I1618" s="272"/>
      <c r="J1618" s="272"/>
      <c r="K1618" s="272"/>
      <c r="L1618" s="272"/>
      <c r="M1618" s="272"/>
      <c r="N1618" s="272"/>
      <c r="O1618" s="272"/>
      <c r="P1618" s="272"/>
      <c r="Q1618" s="272"/>
      <c r="R1618" s="270" t="str">
        <f t="shared" si="95"/>
        <v/>
      </c>
    </row>
    <row r="1619" spans="1:18" x14ac:dyDescent="0.2">
      <c r="A1619" s="532"/>
      <c r="B1619" s="534"/>
      <c r="C1619" s="537" t="s">
        <v>788</v>
      </c>
      <c r="D1619" s="393" t="s">
        <v>282</v>
      </c>
      <c r="E1619" s="307" t="s">
        <v>162</v>
      </c>
      <c r="F1619" s="272"/>
      <c r="G1619" s="272"/>
      <c r="H1619" s="272"/>
      <c r="I1619" s="272"/>
      <c r="J1619" s="272"/>
      <c r="K1619" s="272"/>
      <c r="L1619" s="272"/>
      <c r="M1619" s="272"/>
      <c r="N1619" s="272"/>
      <c r="O1619" s="272"/>
      <c r="P1619" s="272"/>
      <c r="Q1619" s="272"/>
      <c r="R1619" s="270" t="str">
        <f t="shared" si="95"/>
        <v/>
      </c>
    </row>
    <row r="1620" spans="1:18" x14ac:dyDescent="0.2">
      <c r="A1620" s="532"/>
      <c r="B1620" s="534"/>
      <c r="C1620" s="536"/>
      <c r="D1620" s="393" t="s">
        <v>512</v>
      </c>
      <c r="E1620" s="307" t="s">
        <v>162</v>
      </c>
      <c r="F1620" s="272"/>
      <c r="G1620" s="272"/>
      <c r="H1620" s="272"/>
      <c r="I1620" s="272"/>
      <c r="J1620" s="272"/>
      <c r="K1620" s="272"/>
      <c r="L1620" s="272"/>
      <c r="M1620" s="272"/>
      <c r="N1620" s="272"/>
      <c r="O1620" s="272"/>
      <c r="P1620" s="272"/>
      <c r="Q1620" s="272"/>
      <c r="R1620" s="270" t="str">
        <f t="shared" si="95"/>
        <v/>
      </c>
    </row>
    <row r="1621" spans="1:18" x14ac:dyDescent="0.2">
      <c r="A1621" s="532"/>
      <c r="B1621" s="534"/>
      <c r="C1621" s="537" t="s">
        <v>789</v>
      </c>
      <c r="D1621" s="393" t="s">
        <v>282</v>
      </c>
      <c r="E1621" s="307" t="s">
        <v>162</v>
      </c>
      <c r="F1621" s="272"/>
      <c r="G1621" s="273"/>
      <c r="H1621" s="273"/>
      <c r="I1621" s="273"/>
      <c r="J1621" s="273"/>
      <c r="K1621" s="273"/>
      <c r="L1621" s="273"/>
      <c r="M1621" s="273"/>
      <c r="N1621" s="273"/>
      <c r="O1621" s="273"/>
      <c r="P1621" s="273"/>
      <c r="Q1621" s="273"/>
      <c r="R1621" s="268"/>
    </row>
    <row r="1622" spans="1:18" x14ac:dyDescent="0.2">
      <c r="A1622" s="532"/>
      <c r="B1622" s="534"/>
      <c r="C1622" s="536"/>
      <c r="D1622" s="393" t="s">
        <v>512</v>
      </c>
      <c r="E1622" s="307" t="s">
        <v>162</v>
      </c>
      <c r="F1622" s="272"/>
      <c r="G1622" s="304"/>
      <c r="H1622" s="304"/>
      <c r="I1622" s="304"/>
      <c r="J1622" s="304"/>
      <c r="K1622" s="304"/>
      <c r="L1622" s="304"/>
      <c r="M1622" s="304"/>
      <c r="N1622" s="304"/>
      <c r="O1622" s="304"/>
      <c r="P1622" s="304"/>
      <c r="Q1622" s="304"/>
      <c r="R1622" s="305"/>
    </row>
    <row r="1623" spans="1:18" x14ac:dyDescent="0.2">
      <c r="A1623" s="532"/>
      <c r="B1623" s="534"/>
      <c r="C1623" s="538" t="s">
        <v>934</v>
      </c>
      <c r="D1623" s="394" t="s">
        <v>282</v>
      </c>
      <c r="E1623" s="298" t="s">
        <v>162</v>
      </c>
      <c r="F1623" s="303"/>
      <c r="G1623" s="304"/>
      <c r="H1623" s="304"/>
      <c r="I1623" s="304"/>
      <c r="J1623" s="304"/>
      <c r="K1623" s="304"/>
      <c r="L1623" s="304"/>
      <c r="M1623" s="304"/>
      <c r="N1623" s="304"/>
      <c r="O1623" s="304"/>
      <c r="P1623" s="304"/>
      <c r="Q1623" s="304"/>
      <c r="R1623" s="305"/>
    </row>
    <row r="1624" spans="1:18" x14ac:dyDescent="0.2">
      <c r="A1624" s="552"/>
      <c r="B1624" s="553"/>
      <c r="C1624" s="539"/>
      <c r="D1624" s="191" t="s">
        <v>512</v>
      </c>
      <c r="E1624" s="308" t="s">
        <v>162</v>
      </c>
      <c r="F1624" s="274"/>
      <c r="G1624" s="274"/>
      <c r="H1624" s="274"/>
      <c r="I1624" s="274"/>
      <c r="J1624" s="274"/>
      <c r="K1624" s="274"/>
      <c r="L1624" s="274"/>
      <c r="M1624" s="274"/>
      <c r="N1624" s="274"/>
      <c r="O1624" s="274"/>
      <c r="P1624" s="274"/>
      <c r="Q1624" s="274"/>
      <c r="R1624" s="229"/>
    </row>
    <row r="1625" spans="1:18" x14ac:dyDescent="0.2">
      <c r="A1625" s="531"/>
      <c r="B1625" s="533" t="str">
        <f>IF(A1625&lt;&gt;"",IFERROR(VLOOKUP(A1625,L!$J$11:$K$260,2,FALSE),"Eingabeart wurde geändert"),"")</f>
        <v/>
      </c>
      <c r="C1625" s="535" t="s">
        <v>925</v>
      </c>
      <c r="D1625" s="189" t="s">
        <v>282</v>
      </c>
      <c r="E1625" s="306" t="s">
        <v>162</v>
      </c>
      <c r="F1625" s="271"/>
      <c r="G1625" s="271"/>
      <c r="H1625" s="271"/>
      <c r="I1625" s="271"/>
      <c r="J1625" s="271"/>
      <c r="K1625" s="271"/>
      <c r="L1625" s="271"/>
      <c r="M1625" s="271"/>
      <c r="N1625" s="271"/>
      <c r="O1625" s="271"/>
      <c r="P1625" s="271"/>
      <c r="Q1625" s="271"/>
      <c r="R1625" s="228" t="str">
        <f t="shared" ref="R1625:R1636" si="96">IF(SUM(F1625:Q1625)&gt;0,SUM(F1625:Q1625),"")</f>
        <v/>
      </c>
    </row>
    <row r="1626" spans="1:18" x14ac:dyDescent="0.2">
      <c r="A1626" s="532"/>
      <c r="B1626" s="534"/>
      <c r="C1626" s="536"/>
      <c r="D1626" s="393" t="s">
        <v>512</v>
      </c>
      <c r="E1626" s="307" t="s">
        <v>162</v>
      </c>
      <c r="F1626" s="272"/>
      <c r="G1626" s="272"/>
      <c r="H1626" s="272"/>
      <c r="I1626" s="272"/>
      <c r="J1626" s="272"/>
      <c r="K1626" s="272"/>
      <c r="L1626" s="272"/>
      <c r="M1626" s="272"/>
      <c r="N1626" s="272"/>
      <c r="O1626" s="272"/>
      <c r="P1626" s="272"/>
      <c r="Q1626" s="272"/>
      <c r="R1626" s="270" t="str">
        <f t="shared" si="96"/>
        <v/>
      </c>
    </row>
    <row r="1627" spans="1:18" x14ac:dyDescent="0.2">
      <c r="A1627" s="532"/>
      <c r="B1627" s="534"/>
      <c r="C1627" s="537" t="s">
        <v>786</v>
      </c>
      <c r="D1627" s="393" t="s">
        <v>282</v>
      </c>
      <c r="E1627" s="307" t="s">
        <v>162</v>
      </c>
      <c r="F1627" s="272"/>
      <c r="G1627" s="272"/>
      <c r="H1627" s="272"/>
      <c r="I1627" s="272"/>
      <c r="J1627" s="272"/>
      <c r="K1627" s="272"/>
      <c r="L1627" s="272"/>
      <c r="M1627" s="272"/>
      <c r="N1627" s="272"/>
      <c r="O1627" s="272"/>
      <c r="P1627" s="272"/>
      <c r="Q1627" s="272"/>
      <c r="R1627" s="270" t="str">
        <f t="shared" si="96"/>
        <v/>
      </c>
    </row>
    <row r="1628" spans="1:18" x14ac:dyDescent="0.2">
      <c r="A1628" s="532"/>
      <c r="B1628" s="534"/>
      <c r="C1628" s="536"/>
      <c r="D1628" s="393" t="s">
        <v>512</v>
      </c>
      <c r="E1628" s="307" t="s">
        <v>162</v>
      </c>
      <c r="F1628" s="272"/>
      <c r="G1628" s="272"/>
      <c r="H1628" s="272"/>
      <c r="I1628" s="272"/>
      <c r="J1628" s="272"/>
      <c r="K1628" s="272"/>
      <c r="L1628" s="272"/>
      <c r="M1628" s="272"/>
      <c r="N1628" s="272"/>
      <c r="O1628" s="272"/>
      <c r="P1628" s="272"/>
      <c r="Q1628" s="272"/>
      <c r="R1628" s="270" t="str">
        <f t="shared" si="96"/>
        <v/>
      </c>
    </row>
    <row r="1629" spans="1:18" x14ac:dyDescent="0.2">
      <c r="A1629" s="532"/>
      <c r="B1629" s="534"/>
      <c r="C1629" s="537" t="s">
        <v>787</v>
      </c>
      <c r="D1629" s="393" t="s">
        <v>282</v>
      </c>
      <c r="E1629" s="307" t="s">
        <v>162</v>
      </c>
      <c r="F1629" s="272"/>
      <c r="G1629" s="272"/>
      <c r="H1629" s="272"/>
      <c r="I1629" s="272"/>
      <c r="J1629" s="272"/>
      <c r="K1629" s="272"/>
      <c r="L1629" s="272"/>
      <c r="M1629" s="272"/>
      <c r="N1629" s="272"/>
      <c r="O1629" s="272"/>
      <c r="P1629" s="272"/>
      <c r="Q1629" s="272"/>
      <c r="R1629" s="270" t="str">
        <f t="shared" si="96"/>
        <v/>
      </c>
    </row>
    <row r="1630" spans="1:18" x14ac:dyDescent="0.2">
      <c r="A1630" s="532"/>
      <c r="B1630" s="534"/>
      <c r="C1630" s="536"/>
      <c r="D1630" s="393" t="s">
        <v>512</v>
      </c>
      <c r="E1630" s="307" t="s">
        <v>162</v>
      </c>
      <c r="F1630" s="272"/>
      <c r="G1630" s="272"/>
      <c r="H1630" s="272"/>
      <c r="I1630" s="272"/>
      <c r="J1630" s="272"/>
      <c r="K1630" s="272"/>
      <c r="L1630" s="272"/>
      <c r="M1630" s="272"/>
      <c r="N1630" s="272"/>
      <c r="O1630" s="272"/>
      <c r="P1630" s="272"/>
      <c r="Q1630" s="272"/>
      <c r="R1630" s="270" t="str">
        <f t="shared" si="96"/>
        <v/>
      </c>
    </row>
    <row r="1631" spans="1:18" x14ac:dyDescent="0.2">
      <c r="A1631" s="532"/>
      <c r="B1631" s="534"/>
      <c r="C1631" s="537" t="s">
        <v>788</v>
      </c>
      <c r="D1631" s="393" t="s">
        <v>282</v>
      </c>
      <c r="E1631" s="307" t="s">
        <v>162</v>
      </c>
      <c r="F1631" s="272"/>
      <c r="G1631" s="272"/>
      <c r="H1631" s="272"/>
      <c r="I1631" s="272"/>
      <c r="J1631" s="272"/>
      <c r="K1631" s="272"/>
      <c r="L1631" s="272"/>
      <c r="M1631" s="272"/>
      <c r="N1631" s="272"/>
      <c r="O1631" s="272"/>
      <c r="P1631" s="272"/>
      <c r="Q1631" s="272"/>
      <c r="R1631" s="270" t="str">
        <f t="shared" si="96"/>
        <v/>
      </c>
    </row>
    <row r="1632" spans="1:18" x14ac:dyDescent="0.2">
      <c r="A1632" s="532"/>
      <c r="B1632" s="534"/>
      <c r="C1632" s="536"/>
      <c r="D1632" s="393" t="s">
        <v>512</v>
      </c>
      <c r="E1632" s="307" t="s">
        <v>162</v>
      </c>
      <c r="F1632" s="272"/>
      <c r="G1632" s="272"/>
      <c r="H1632" s="272"/>
      <c r="I1632" s="272"/>
      <c r="J1632" s="272"/>
      <c r="K1632" s="272"/>
      <c r="L1632" s="272"/>
      <c r="M1632" s="272"/>
      <c r="N1632" s="272"/>
      <c r="O1632" s="272"/>
      <c r="P1632" s="272"/>
      <c r="Q1632" s="272"/>
      <c r="R1632" s="270" t="str">
        <f t="shared" si="96"/>
        <v/>
      </c>
    </row>
    <row r="1633" spans="1:18" x14ac:dyDescent="0.2">
      <c r="A1633" s="532"/>
      <c r="B1633" s="534"/>
      <c r="C1633" s="537" t="s">
        <v>789</v>
      </c>
      <c r="D1633" s="393" t="s">
        <v>282</v>
      </c>
      <c r="E1633" s="307" t="s">
        <v>162</v>
      </c>
      <c r="F1633" s="272"/>
      <c r="G1633" s="273"/>
      <c r="H1633" s="273"/>
      <c r="I1633" s="273"/>
      <c r="J1633" s="273"/>
      <c r="K1633" s="273"/>
      <c r="L1633" s="273"/>
      <c r="M1633" s="273"/>
      <c r="N1633" s="273"/>
      <c r="O1633" s="273"/>
      <c r="P1633" s="273"/>
      <c r="Q1633" s="273"/>
      <c r="R1633" s="268"/>
    </row>
    <row r="1634" spans="1:18" x14ac:dyDescent="0.2">
      <c r="A1634" s="532"/>
      <c r="B1634" s="534"/>
      <c r="C1634" s="536"/>
      <c r="D1634" s="393" t="s">
        <v>512</v>
      </c>
      <c r="E1634" s="307" t="s">
        <v>162</v>
      </c>
      <c r="F1634" s="272"/>
      <c r="G1634" s="304"/>
      <c r="H1634" s="304"/>
      <c r="I1634" s="304"/>
      <c r="J1634" s="304"/>
      <c r="K1634" s="304"/>
      <c r="L1634" s="304"/>
      <c r="M1634" s="304"/>
      <c r="N1634" s="304"/>
      <c r="O1634" s="304"/>
      <c r="P1634" s="304"/>
      <c r="Q1634" s="304"/>
      <c r="R1634" s="305"/>
    </row>
    <row r="1635" spans="1:18" x14ac:dyDescent="0.2">
      <c r="A1635" s="532"/>
      <c r="B1635" s="534"/>
      <c r="C1635" s="538" t="s">
        <v>934</v>
      </c>
      <c r="D1635" s="394" t="s">
        <v>282</v>
      </c>
      <c r="E1635" s="298" t="s">
        <v>162</v>
      </c>
      <c r="F1635" s="303"/>
      <c r="G1635" s="304"/>
      <c r="H1635" s="304"/>
      <c r="I1635" s="304"/>
      <c r="J1635" s="304"/>
      <c r="K1635" s="304"/>
      <c r="L1635" s="304"/>
      <c r="M1635" s="304"/>
      <c r="N1635" s="304"/>
      <c r="O1635" s="304"/>
      <c r="P1635" s="304"/>
      <c r="Q1635" s="304"/>
      <c r="R1635" s="305"/>
    </row>
    <row r="1636" spans="1:18" x14ac:dyDescent="0.2">
      <c r="A1636" s="552"/>
      <c r="B1636" s="553"/>
      <c r="C1636" s="539"/>
      <c r="D1636" s="191" t="s">
        <v>512</v>
      </c>
      <c r="E1636" s="308" t="s">
        <v>162</v>
      </c>
      <c r="F1636" s="274"/>
      <c r="G1636" s="274"/>
      <c r="H1636" s="274"/>
      <c r="I1636" s="274"/>
      <c r="J1636" s="274"/>
      <c r="K1636" s="274"/>
      <c r="L1636" s="274"/>
      <c r="M1636" s="274"/>
      <c r="N1636" s="274"/>
      <c r="O1636" s="274"/>
      <c r="P1636" s="274"/>
      <c r="Q1636" s="274"/>
      <c r="R1636" s="229"/>
    </row>
    <row r="1637" spans="1:18" x14ac:dyDescent="0.2">
      <c r="A1637" s="531"/>
      <c r="B1637" s="533" t="str">
        <f>IF(A1637&lt;&gt;"",IFERROR(VLOOKUP(A1637,L!$J$11:$K$260,2,FALSE),"Eingabeart wurde geändert"),"")</f>
        <v/>
      </c>
      <c r="C1637" s="535" t="s">
        <v>925</v>
      </c>
      <c r="D1637" s="189" t="s">
        <v>282</v>
      </c>
      <c r="E1637" s="306" t="s">
        <v>162</v>
      </c>
      <c r="F1637" s="271"/>
      <c r="G1637" s="271"/>
      <c r="H1637" s="271"/>
      <c r="I1637" s="271"/>
      <c r="J1637" s="271"/>
      <c r="K1637" s="271"/>
      <c r="L1637" s="271"/>
      <c r="M1637" s="271"/>
      <c r="N1637" s="271"/>
      <c r="O1637" s="271"/>
      <c r="P1637" s="271"/>
      <c r="Q1637" s="271"/>
      <c r="R1637" s="228" t="str">
        <f t="shared" ref="R1637:R1648" si="97">IF(SUM(F1637:Q1637)&gt;0,SUM(F1637:Q1637),"")</f>
        <v/>
      </c>
    </row>
    <row r="1638" spans="1:18" x14ac:dyDescent="0.2">
      <c r="A1638" s="532"/>
      <c r="B1638" s="534"/>
      <c r="C1638" s="536"/>
      <c r="D1638" s="393" t="s">
        <v>512</v>
      </c>
      <c r="E1638" s="307" t="s">
        <v>162</v>
      </c>
      <c r="F1638" s="272"/>
      <c r="G1638" s="272"/>
      <c r="H1638" s="272"/>
      <c r="I1638" s="272"/>
      <c r="J1638" s="272"/>
      <c r="K1638" s="272"/>
      <c r="L1638" s="272"/>
      <c r="M1638" s="272"/>
      <c r="N1638" s="272"/>
      <c r="O1638" s="272"/>
      <c r="P1638" s="272"/>
      <c r="Q1638" s="272"/>
      <c r="R1638" s="270" t="str">
        <f t="shared" si="97"/>
        <v/>
      </c>
    </row>
    <row r="1639" spans="1:18" x14ac:dyDescent="0.2">
      <c r="A1639" s="532"/>
      <c r="B1639" s="534"/>
      <c r="C1639" s="537" t="s">
        <v>786</v>
      </c>
      <c r="D1639" s="393" t="s">
        <v>282</v>
      </c>
      <c r="E1639" s="307" t="s">
        <v>162</v>
      </c>
      <c r="F1639" s="272"/>
      <c r="G1639" s="272"/>
      <c r="H1639" s="272"/>
      <c r="I1639" s="272"/>
      <c r="J1639" s="272"/>
      <c r="K1639" s="272"/>
      <c r="L1639" s="272"/>
      <c r="M1639" s="272"/>
      <c r="N1639" s="272"/>
      <c r="O1639" s="272"/>
      <c r="P1639" s="272"/>
      <c r="Q1639" s="272"/>
      <c r="R1639" s="270" t="str">
        <f t="shared" si="97"/>
        <v/>
      </c>
    </row>
    <row r="1640" spans="1:18" x14ac:dyDescent="0.2">
      <c r="A1640" s="532"/>
      <c r="B1640" s="534"/>
      <c r="C1640" s="536"/>
      <c r="D1640" s="393" t="s">
        <v>512</v>
      </c>
      <c r="E1640" s="307" t="s">
        <v>162</v>
      </c>
      <c r="F1640" s="272"/>
      <c r="G1640" s="272"/>
      <c r="H1640" s="272"/>
      <c r="I1640" s="272"/>
      <c r="J1640" s="272"/>
      <c r="K1640" s="272"/>
      <c r="L1640" s="272"/>
      <c r="M1640" s="272"/>
      <c r="N1640" s="272"/>
      <c r="O1640" s="272"/>
      <c r="P1640" s="272"/>
      <c r="Q1640" s="272"/>
      <c r="R1640" s="270" t="str">
        <f t="shared" si="97"/>
        <v/>
      </c>
    </row>
    <row r="1641" spans="1:18" x14ac:dyDescent="0.2">
      <c r="A1641" s="532"/>
      <c r="B1641" s="534"/>
      <c r="C1641" s="537" t="s">
        <v>787</v>
      </c>
      <c r="D1641" s="393" t="s">
        <v>282</v>
      </c>
      <c r="E1641" s="307" t="s">
        <v>162</v>
      </c>
      <c r="F1641" s="272"/>
      <c r="G1641" s="272"/>
      <c r="H1641" s="272"/>
      <c r="I1641" s="272"/>
      <c r="J1641" s="272"/>
      <c r="K1641" s="272"/>
      <c r="L1641" s="272"/>
      <c r="M1641" s="272"/>
      <c r="N1641" s="272"/>
      <c r="O1641" s="272"/>
      <c r="P1641" s="272"/>
      <c r="Q1641" s="272"/>
      <c r="R1641" s="270" t="str">
        <f t="shared" si="97"/>
        <v/>
      </c>
    </row>
    <row r="1642" spans="1:18" x14ac:dyDescent="0.2">
      <c r="A1642" s="532"/>
      <c r="B1642" s="534"/>
      <c r="C1642" s="536"/>
      <c r="D1642" s="393" t="s">
        <v>512</v>
      </c>
      <c r="E1642" s="307" t="s">
        <v>162</v>
      </c>
      <c r="F1642" s="272"/>
      <c r="G1642" s="272"/>
      <c r="H1642" s="272"/>
      <c r="I1642" s="272"/>
      <c r="J1642" s="272"/>
      <c r="K1642" s="272"/>
      <c r="L1642" s="272"/>
      <c r="M1642" s="272"/>
      <c r="N1642" s="272"/>
      <c r="O1642" s="272"/>
      <c r="P1642" s="272"/>
      <c r="Q1642" s="272"/>
      <c r="R1642" s="270" t="str">
        <f t="shared" si="97"/>
        <v/>
      </c>
    </row>
    <row r="1643" spans="1:18" x14ac:dyDescent="0.2">
      <c r="A1643" s="532"/>
      <c r="B1643" s="534"/>
      <c r="C1643" s="537" t="s">
        <v>788</v>
      </c>
      <c r="D1643" s="393" t="s">
        <v>282</v>
      </c>
      <c r="E1643" s="307" t="s">
        <v>162</v>
      </c>
      <c r="F1643" s="272"/>
      <c r="G1643" s="272"/>
      <c r="H1643" s="272"/>
      <c r="I1643" s="272"/>
      <c r="J1643" s="272"/>
      <c r="K1643" s="272"/>
      <c r="L1643" s="272"/>
      <c r="M1643" s="272"/>
      <c r="N1643" s="272"/>
      <c r="O1643" s="272"/>
      <c r="P1643" s="272"/>
      <c r="Q1643" s="272"/>
      <c r="R1643" s="270" t="str">
        <f t="shared" si="97"/>
        <v/>
      </c>
    </row>
    <row r="1644" spans="1:18" x14ac:dyDescent="0.2">
      <c r="A1644" s="532"/>
      <c r="B1644" s="534"/>
      <c r="C1644" s="536"/>
      <c r="D1644" s="393" t="s">
        <v>512</v>
      </c>
      <c r="E1644" s="307" t="s">
        <v>162</v>
      </c>
      <c r="F1644" s="272"/>
      <c r="G1644" s="272"/>
      <c r="H1644" s="272"/>
      <c r="I1644" s="272"/>
      <c r="J1644" s="272"/>
      <c r="K1644" s="272"/>
      <c r="L1644" s="272"/>
      <c r="M1644" s="272"/>
      <c r="N1644" s="272"/>
      <c r="O1644" s="272"/>
      <c r="P1644" s="272"/>
      <c r="Q1644" s="272"/>
      <c r="R1644" s="270" t="str">
        <f t="shared" si="97"/>
        <v/>
      </c>
    </row>
    <row r="1645" spans="1:18" x14ac:dyDescent="0.2">
      <c r="A1645" s="532"/>
      <c r="B1645" s="534"/>
      <c r="C1645" s="537" t="s">
        <v>789</v>
      </c>
      <c r="D1645" s="393" t="s">
        <v>282</v>
      </c>
      <c r="E1645" s="307" t="s">
        <v>162</v>
      </c>
      <c r="F1645" s="272"/>
      <c r="G1645" s="273"/>
      <c r="H1645" s="273"/>
      <c r="I1645" s="273"/>
      <c r="J1645" s="273"/>
      <c r="K1645" s="273"/>
      <c r="L1645" s="273"/>
      <c r="M1645" s="273"/>
      <c r="N1645" s="273"/>
      <c r="O1645" s="273"/>
      <c r="P1645" s="273"/>
      <c r="Q1645" s="273"/>
      <c r="R1645" s="268"/>
    </row>
    <row r="1646" spans="1:18" x14ac:dyDescent="0.2">
      <c r="A1646" s="532"/>
      <c r="B1646" s="534"/>
      <c r="C1646" s="536"/>
      <c r="D1646" s="393" t="s">
        <v>512</v>
      </c>
      <c r="E1646" s="307" t="s">
        <v>162</v>
      </c>
      <c r="F1646" s="272"/>
      <c r="G1646" s="304"/>
      <c r="H1646" s="304"/>
      <c r="I1646" s="304"/>
      <c r="J1646" s="304"/>
      <c r="K1646" s="304"/>
      <c r="L1646" s="304"/>
      <c r="M1646" s="304"/>
      <c r="N1646" s="304"/>
      <c r="O1646" s="304"/>
      <c r="P1646" s="304"/>
      <c r="Q1646" s="304"/>
      <c r="R1646" s="305"/>
    </row>
    <row r="1647" spans="1:18" x14ac:dyDescent="0.2">
      <c r="A1647" s="532"/>
      <c r="B1647" s="534"/>
      <c r="C1647" s="538" t="s">
        <v>934</v>
      </c>
      <c r="D1647" s="394" t="s">
        <v>282</v>
      </c>
      <c r="E1647" s="298" t="s">
        <v>162</v>
      </c>
      <c r="F1647" s="303"/>
      <c r="G1647" s="304"/>
      <c r="H1647" s="304"/>
      <c r="I1647" s="304"/>
      <c r="J1647" s="304"/>
      <c r="K1647" s="304"/>
      <c r="L1647" s="304"/>
      <c r="M1647" s="304"/>
      <c r="N1647" s="304"/>
      <c r="O1647" s="304"/>
      <c r="P1647" s="304"/>
      <c r="Q1647" s="304"/>
      <c r="R1647" s="305"/>
    </row>
    <row r="1648" spans="1:18" x14ac:dyDescent="0.2">
      <c r="A1648" s="552"/>
      <c r="B1648" s="553"/>
      <c r="C1648" s="539"/>
      <c r="D1648" s="191" t="s">
        <v>512</v>
      </c>
      <c r="E1648" s="308" t="s">
        <v>162</v>
      </c>
      <c r="F1648" s="274"/>
      <c r="G1648" s="274"/>
      <c r="H1648" s="274"/>
      <c r="I1648" s="274"/>
      <c r="J1648" s="274"/>
      <c r="K1648" s="274"/>
      <c r="L1648" s="274"/>
      <c r="M1648" s="274"/>
      <c r="N1648" s="274"/>
      <c r="O1648" s="274"/>
      <c r="P1648" s="274"/>
      <c r="Q1648" s="274"/>
      <c r="R1648" s="229"/>
    </row>
    <row r="1649" spans="1:18" x14ac:dyDescent="0.2">
      <c r="A1649" s="531"/>
      <c r="B1649" s="533" t="str">
        <f>IF(A1649&lt;&gt;"",IFERROR(VLOOKUP(A1649,L!$J$11:$K$260,2,FALSE),"Eingabeart wurde geändert"),"")</f>
        <v/>
      </c>
      <c r="C1649" s="535" t="s">
        <v>925</v>
      </c>
      <c r="D1649" s="189" t="s">
        <v>282</v>
      </c>
      <c r="E1649" s="306" t="s">
        <v>162</v>
      </c>
      <c r="F1649" s="271"/>
      <c r="G1649" s="271"/>
      <c r="H1649" s="271"/>
      <c r="I1649" s="271"/>
      <c r="J1649" s="271"/>
      <c r="K1649" s="271"/>
      <c r="L1649" s="271"/>
      <c r="M1649" s="271"/>
      <c r="N1649" s="271"/>
      <c r="O1649" s="271"/>
      <c r="P1649" s="271"/>
      <c r="Q1649" s="271"/>
      <c r="R1649" s="228" t="str">
        <f t="shared" ref="R1649:R1660" si="98">IF(SUM(F1649:Q1649)&gt;0,SUM(F1649:Q1649),"")</f>
        <v/>
      </c>
    </row>
    <row r="1650" spans="1:18" x14ac:dyDescent="0.2">
      <c r="A1650" s="532"/>
      <c r="B1650" s="534"/>
      <c r="C1650" s="536"/>
      <c r="D1650" s="393" t="s">
        <v>512</v>
      </c>
      <c r="E1650" s="307" t="s">
        <v>162</v>
      </c>
      <c r="F1650" s="272"/>
      <c r="G1650" s="272"/>
      <c r="H1650" s="272"/>
      <c r="I1650" s="272"/>
      <c r="J1650" s="272"/>
      <c r="K1650" s="272"/>
      <c r="L1650" s="272"/>
      <c r="M1650" s="272"/>
      <c r="N1650" s="272"/>
      <c r="O1650" s="272"/>
      <c r="P1650" s="272"/>
      <c r="Q1650" s="272"/>
      <c r="R1650" s="270" t="str">
        <f t="shared" si="98"/>
        <v/>
      </c>
    </row>
    <row r="1651" spans="1:18" x14ac:dyDescent="0.2">
      <c r="A1651" s="532"/>
      <c r="B1651" s="534"/>
      <c r="C1651" s="537" t="s">
        <v>786</v>
      </c>
      <c r="D1651" s="393" t="s">
        <v>282</v>
      </c>
      <c r="E1651" s="307" t="s">
        <v>162</v>
      </c>
      <c r="F1651" s="272"/>
      <c r="G1651" s="272"/>
      <c r="H1651" s="272"/>
      <c r="I1651" s="272"/>
      <c r="J1651" s="272"/>
      <c r="K1651" s="272"/>
      <c r="L1651" s="272"/>
      <c r="M1651" s="272"/>
      <c r="N1651" s="272"/>
      <c r="O1651" s="272"/>
      <c r="P1651" s="272"/>
      <c r="Q1651" s="272"/>
      <c r="R1651" s="270" t="str">
        <f t="shared" si="98"/>
        <v/>
      </c>
    </row>
    <row r="1652" spans="1:18" x14ac:dyDescent="0.2">
      <c r="A1652" s="532"/>
      <c r="B1652" s="534"/>
      <c r="C1652" s="536"/>
      <c r="D1652" s="393" t="s">
        <v>512</v>
      </c>
      <c r="E1652" s="307" t="s">
        <v>162</v>
      </c>
      <c r="F1652" s="272"/>
      <c r="G1652" s="272"/>
      <c r="H1652" s="272"/>
      <c r="I1652" s="272"/>
      <c r="J1652" s="272"/>
      <c r="K1652" s="272"/>
      <c r="L1652" s="272"/>
      <c r="M1652" s="272"/>
      <c r="N1652" s="272"/>
      <c r="O1652" s="272"/>
      <c r="P1652" s="272"/>
      <c r="Q1652" s="272"/>
      <c r="R1652" s="270" t="str">
        <f t="shared" si="98"/>
        <v/>
      </c>
    </row>
    <row r="1653" spans="1:18" x14ac:dyDescent="0.2">
      <c r="A1653" s="532"/>
      <c r="B1653" s="534"/>
      <c r="C1653" s="537" t="s">
        <v>787</v>
      </c>
      <c r="D1653" s="393" t="s">
        <v>282</v>
      </c>
      <c r="E1653" s="307" t="s">
        <v>162</v>
      </c>
      <c r="F1653" s="272"/>
      <c r="G1653" s="272"/>
      <c r="H1653" s="272"/>
      <c r="I1653" s="272"/>
      <c r="J1653" s="272"/>
      <c r="K1653" s="272"/>
      <c r="L1653" s="272"/>
      <c r="M1653" s="272"/>
      <c r="N1653" s="272"/>
      <c r="O1653" s="272"/>
      <c r="P1653" s="272"/>
      <c r="Q1653" s="272"/>
      <c r="R1653" s="270" t="str">
        <f t="shared" si="98"/>
        <v/>
      </c>
    </row>
    <row r="1654" spans="1:18" x14ac:dyDescent="0.2">
      <c r="A1654" s="532"/>
      <c r="B1654" s="534"/>
      <c r="C1654" s="536"/>
      <c r="D1654" s="393" t="s">
        <v>512</v>
      </c>
      <c r="E1654" s="307" t="s">
        <v>162</v>
      </c>
      <c r="F1654" s="272"/>
      <c r="G1654" s="272"/>
      <c r="H1654" s="272"/>
      <c r="I1654" s="272"/>
      <c r="J1654" s="272"/>
      <c r="K1654" s="272"/>
      <c r="L1654" s="272"/>
      <c r="M1654" s="272"/>
      <c r="N1654" s="272"/>
      <c r="O1654" s="272"/>
      <c r="P1654" s="272"/>
      <c r="Q1654" s="272"/>
      <c r="R1654" s="270" t="str">
        <f t="shared" si="98"/>
        <v/>
      </c>
    </row>
    <row r="1655" spans="1:18" x14ac:dyDescent="0.2">
      <c r="A1655" s="532"/>
      <c r="B1655" s="534"/>
      <c r="C1655" s="537" t="s">
        <v>788</v>
      </c>
      <c r="D1655" s="393" t="s">
        <v>282</v>
      </c>
      <c r="E1655" s="307" t="s">
        <v>162</v>
      </c>
      <c r="F1655" s="272"/>
      <c r="G1655" s="272"/>
      <c r="H1655" s="272"/>
      <c r="I1655" s="272"/>
      <c r="J1655" s="272"/>
      <c r="K1655" s="272"/>
      <c r="L1655" s="272"/>
      <c r="M1655" s="272"/>
      <c r="N1655" s="272"/>
      <c r="O1655" s="272"/>
      <c r="P1655" s="272"/>
      <c r="Q1655" s="272"/>
      <c r="R1655" s="270" t="str">
        <f t="shared" si="98"/>
        <v/>
      </c>
    </row>
    <row r="1656" spans="1:18" x14ac:dyDescent="0.2">
      <c r="A1656" s="532"/>
      <c r="B1656" s="534"/>
      <c r="C1656" s="536"/>
      <c r="D1656" s="393" t="s">
        <v>512</v>
      </c>
      <c r="E1656" s="307" t="s">
        <v>162</v>
      </c>
      <c r="F1656" s="272"/>
      <c r="G1656" s="272"/>
      <c r="H1656" s="272"/>
      <c r="I1656" s="272"/>
      <c r="J1656" s="272"/>
      <c r="K1656" s="272"/>
      <c r="L1656" s="272"/>
      <c r="M1656" s="272"/>
      <c r="N1656" s="272"/>
      <c r="O1656" s="272"/>
      <c r="P1656" s="272"/>
      <c r="Q1656" s="272"/>
      <c r="R1656" s="270" t="str">
        <f t="shared" si="98"/>
        <v/>
      </c>
    </row>
    <row r="1657" spans="1:18" x14ac:dyDescent="0.2">
      <c r="A1657" s="532"/>
      <c r="B1657" s="534"/>
      <c r="C1657" s="537" t="s">
        <v>789</v>
      </c>
      <c r="D1657" s="393" t="s">
        <v>282</v>
      </c>
      <c r="E1657" s="307" t="s">
        <v>162</v>
      </c>
      <c r="F1657" s="272"/>
      <c r="G1657" s="273"/>
      <c r="H1657" s="273"/>
      <c r="I1657" s="273"/>
      <c r="J1657" s="273"/>
      <c r="K1657" s="273"/>
      <c r="L1657" s="273"/>
      <c r="M1657" s="273"/>
      <c r="N1657" s="273"/>
      <c r="O1657" s="273"/>
      <c r="P1657" s="273"/>
      <c r="Q1657" s="273"/>
      <c r="R1657" s="268"/>
    </row>
    <row r="1658" spans="1:18" x14ac:dyDescent="0.2">
      <c r="A1658" s="532"/>
      <c r="B1658" s="534"/>
      <c r="C1658" s="536"/>
      <c r="D1658" s="393" t="s">
        <v>512</v>
      </c>
      <c r="E1658" s="307" t="s">
        <v>162</v>
      </c>
      <c r="F1658" s="272"/>
      <c r="G1658" s="304"/>
      <c r="H1658" s="304"/>
      <c r="I1658" s="304"/>
      <c r="J1658" s="304"/>
      <c r="K1658" s="304"/>
      <c r="L1658" s="304"/>
      <c r="M1658" s="304"/>
      <c r="N1658" s="304"/>
      <c r="O1658" s="304"/>
      <c r="P1658" s="304"/>
      <c r="Q1658" s="304"/>
      <c r="R1658" s="305"/>
    </row>
    <row r="1659" spans="1:18" x14ac:dyDescent="0.2">
      <c r="A1659" s="532"/>
      <c r="B1659" s="534"/>
      <c r="C1659" s="538" t="s">
        <v>934</v>
      </c>
      <c r="D1659" s="394" t="s">
        <v>282</v>
      </c>
      <c r="E1659" s="298" t="s">
        <v>162</v>
      </c>
      <c r="F1659" s="303"/>
      <c r="G1659" s="304"/>
      <c r="H1659" s="304"/>
      <c r="I1659" s="304"/>
      <c r="J1659" s="304"/>
      <c r="K1659" s="304"/>
      <c r="L1659" s="304"/>
      <c r="M1659" s="304"/>
      <c r="N1659" s="304"/>
      <c r="O1659" s="304"/>
      <c r="P1659" s="304"/>
      <c r="Q1659" s="304"/>
      <c r="R1659" s="305"/>
    </row>
    <row r="1660" spans="1:18" x14ac:dyDescent="0.2">
      <c r="A1660" s="552"/>
      <c r="B1660" s="553"/>
      <c r="C1660" s="539"/>
      <c r="D1660" s="191" t="s">
        <v>512</v>
      </c>
      <c r="E1660" s="308" t="s">
        <v>162</v>
      </c>
      <c r="F1660" s="274"/>
      <c r="G1660" s="274"/>
      <c r="H1660" s="274"/>
      <c r="I1660" s="274"/>
      <c r="J1660" s="274"/>
      <c r="K1660" s="274"/>
      <c r="L1660" s="274"/>
      <c r="M1660" s="274"/>
      <c r="N1660" s="274"/>
      <c r="O1660" s="274"/>
      <c r="P1660" s="274"/>
      <c r="Q1660" s="274"/>
      <c r="R1660" s="229"/>
    </row>
    <row r="1661" spans="1:18" x14ac:dyDescent="0.2">
      <c r="A1661" s="531"/>
      <c r="B1661" s="533" t="str">
        <f>IF(A1661&lt;&gt;"",IFERROR(VLOOKUP(A1661,L!$J$11:$K$260,2,FALSE),"Eingabeart wurde geändert"),"")</f>
        <v/>
      </c>
      <c r="C1661" s="535" t="s">
        <v>925</v>
      </c>
      <c r="D1661" s="189" t="s">
        <v>282</v>
      </c>
      <c r="E1661" s="306" t="s">
        <v>162</v>
      </c>
      <c r="F1661" s="271"/>
      <c r="G1661" s="271"/>
      <c r="H1661" s="271"/>
      <c r="I1661" s="271"/>
      <c r="J1661" s="271"/>
      <c r="K1661" s="271"/>
      <c r="L1661" s="271"/>
      <c r="M1661" s="271"/>
      <c r="N1661" s="271"/>
      <c r="O1661" s="271"/>
      <c r="P1661" s="271"/>
      <c r="Q1661" s="271"/>
      <c r="R1661" s="228" t="str">
        <f t="shared" ref="R1661:R1672" si="99">IF(SUM(F1661:Q1661)&gt;0,SUM(F1661:Q1661),"")</f>
        <v/>
      </c>
    </row>
    <row r="1662" spans="1:18" x14ac:dyDescent="0.2">
      <c r="A1662" s="532"/>
      <c r="B1662" s="534"/>
      <c r="C1662" s="536"/>
      <c r="D1662" s="393" t="s">
        <v>512</v>
      </c>
      <c r="E1662" s="307" t="s">
        <v>162</v>
      </c>
      <c r="F1662" s="272"/>
      <c r="G1662" s="272"/>
      <c r="H1662" s="272"/>
      <c r="I1662" s="272"/>
      <c r="J1662" s="272"/>
      <c r="K1662" s="272"/>
      <c r="L1662" s="272"/>
      <c r="M1662" s="272"/>
      <c r="N1662" s="272"/>
      <c r="O1662" s="272"/>
      <c r="P1662" s="272"/>
      <c r="Q1662" s="272"/>
      <c r="R1662" s="270" t="str">
        <f t="shared" si="99"/>
        <v/>
      </c>
    </row>
    <row r="1663" spans="1:18" x14ac:dyDescent="0.2">
      <c r="A1663" s="532"/>
      <c r="B1663" s="534"/>
      <c r="C1663" s="537" t="s">
        <v>786</v>
      </c>
      <c r="D1663" s="393" t="s">
        <v>282</v>
      </c>
      <c r="E1663" s="307" t="s">
        <v>162</v>
      </c>
      <c r="F1663" s="272"/>
      <c r="G1663" s="272"/>
      <c r="H1663" s="272"/>
      <c r="I1663" s="272"/>
      <c r="J1663" s="272"/>
      <c r="K1663" s="272"/>
      <c r="L1663" s="272"/>
      <c r="M1663" s="272"/>
      <c r="N1663" s="272"/>
      <c r="O1663" s="272"/>
      <c r="P1663" s="272"/>
      <c r="Q1663" s="272"/>
      <c r="R1663" s="270" t="str">
        <f t="shared" si="99"/>
        <v/>
      </c>
    </row>
    <row r="1664" spans="1:18" x14ac:dyDescent="0.2">
      <c r="A1664" s="532"/>
      <c r="B1664" s="534"/>
      <c r="C1664" s="536"/>
      <c r="D1664" s="393" t="s">
        <v>512</v>
      </c>
      <c r="E1664" s="307" t="s">
        <v>162</v>
      </c>
      <c r="F1664" s="272"/>
      <c r="G1664" s="272"/>
      <c r="H1664" s="272"/>
      <c r="I1664" s="272"/>
      <c r="J1664" s="272"/>
      <c r="K1664" s="272"/>
      <c r="L1664" s="272"/>
      <c r="M1664" s="272"/>
      <c r="N1664" s="272"/>
      <c r="O1664" s="272"/>
      <c r="P1664" s="272"/>
      <c r="Q1664" s="272"/>
      <c r="R1664" s="270" t="str">
        <f t="shared" si="99"/>
        <v/>
      </c>
    </row>
    <row r="1665" spans="1:18" x14ac:dyDescent="0.2">
      <c r="A1665" s="532"/>
      <c r="B1665" s="534"/>
      <c r="C1665" s="537" t="s">
        <v>787</v>
      </c>
      <c r="D1665" s="393" t="s">
        <v>282</v>
      </c>
      <c r="E1665" s="307" t="s">
        <v>162</v>
      </c>
      <c r="F1665" s="272"/>
      <c r="G1665" s="272"/>
      <c r="H1665" s="272"/>
      <c r="I1665" s="272"/>
      <c r="J1665" s="272"/>
      <c r="K1665" s="272"/>
      <c r="L1665" s="272"/>
      <c r="M1665" s="272"/>
      <c r="N1665" s="272"/>
      <c r="O1665" s="272"/>
      <c r="P1665" s="272"/>
      <c r="Q1665" s="272"/>
      <c r="R1665" s="270" t="str">
        <f t="shared" si="99"/>
        <v/>
      </c>
    </row>
    <row r="1666" spans="1:18" x14ac:dyDescent="0.2">
      <c r="A1666" s="532"/>
      <c r="B1666" s="534"/>
      <c r="C1666" s="536"/>
      <c r="D1666" s="393" t="s">
        <v>512</v>
      </c>
      <c r="E1666" s="307" t="s">
        <v>162</v>
      </c>
      <c r="F1666" s="272"/>
      <c r="G1666" s="272"/>
      <c r="H1666" s="272"/>
      <c r="I1666" s="272"/>
      <c r="J1666" s="272"/>
      <c r="K1666" s="272"/>
      <c r="L1666" s="272"/>
      <c r="M1666" s="272"/>
      <c r="N1666" s="272"/>
      <c r="O1666" s="272"/>
      <c r="P1666" s="272"/>
      <c r="Q1666" s="272"/>
      <c r="R1666" s="270" t="str">
        <f t="shared" si="99"/>
        <v/>
      </c>
    </row>
    <row r="1667" spans="1:18" x14ac:dyDescent="0.2">
      <c r="A1667" s="532"/>
      <c r="B1667" s="534"/>
      <c r="C1667" s="537" t="s">
        <v>788</v>
      </c>
      <c r="D1667" s="393" t="s">
        <v>282</v>
      </c>
      <c r="E1667" s="307" t="s">
        <v>162</v>
      </c>
      <c r="F1667" s="272"/>
      <c r="G1667" s="272"/>
      <c r="H1667" s="272"/>
      <c r="I1667" s="272"/>
      <c r="J1667" s="272"/>
      <c r="K1667" s="272"/>
      <c r="L1667" s="272"/>
      <c r="M1667" s="272"/>
      <c r="N1667" s="272"/>
      <c r="O1667" s="272"/>
      <c r="P1667" s="272"/>
      <c r="Q1667" s="272"/>
      <c r="R1667" s="270" t="str">
        <f t="shared" si="99"/>
        <v/>
      </c>
    </row>
    <row r="1668" spans="1:18" x14ac:dyDescent="0.2">
      <c r="A1668" s="532"/>
      <c r="B1668" s="534"/>
      <c r="C1668" s="536"/>
      <c r="D1668" s="393" t="s">
        <v>512</v>
      </c>
      <c r="E1668" s="307" t="s">
        <v>162</v>
      </c>
      <c r="F1668" s="272"/>
      <c r="G1668" s="272"/>
      <c r="H1668" s="272"/>
      <c r="I1668" s="272"/>
      <c r="J1668" s="272"/>
      <c r="K1668" s="272"/>
      <c r="L1668" s="272"/>
      <c r="M1668" s="272"/>
      <c r="N1668" s="272"/>
      <c r="O1668" s="272"/>
      <c r="P1668" s="272"/>
      <c r="Q1668" s="272"/>
      <c r="R1668" s="270" t="str">
        <f t="shared" si="99"/>
        <v/>
      </c>
    </row>
    <row r="1669" spans="1:18" x14ac:dyDescent="0.2">
      <c r="A1669" s="532"/>
      <c r="B1669" s="534"/>
      <c r="C1669" s="537" t="s">
        <v>789</v>
      </c>
      <c r="D1669" s="393" t="s">
        <v>282</v>
      </c>
      <c r="E1669" s="307" t="s">
        <v>162</v>
      </c>
      <c r="F1669" s="272"/>
      <c r="G1669" s="273"/>
      <c r="H1669" s="273"/>
      <c r="I1669" s="273"/>
      <c r="J1669" s="273"/>
      <c r="K1669" s="273"/>
      <c r="L1669" s="273"/>
      <c r="M1669" s="273"/>
      <c r="N1669" s="273"/>
      <c r="O1669" s="273"/>
      <c r="P1669" s="273"/>
      <c r="Q1669" s="273"/>
      <c r="R1669" s="268"/>
    </row>
    <row r="1670" spans="1:18" x14ac:dyDescent="0.2">
      <c r="A1670" s="532"/>
      <c r="B1670" s="534"/>
      <c r="C1670" s="536"/>
      <c r="D1670" s="393" t="s">
        <v>512</v>
      </c>
      <c r="E1670" s="307" t="s">
        <v>162</v>
      </c>
      <c r="F1670" s="272"/>
      <c r="G1670" s="304"/>
      <c r="H1670" s="304"/>
      <c r="I1670" s="304"/>
      <c r="J1670" s="304"/>
      <c r="K1670" s="304"/>
      <c r="L1670" s="304"/>
      <c r="M1670" s="304"/>
      <c r="N1670" s="304"/>
      <c r="O1670" s="304"/>
      <c r="P1670" s="304"/>
      <c r="Q1670" s="304"/>
      <c r="R1670" s="305"/>
    </row>
    <row r="1671" spans="1:18" x14ac:dyDescent="0.2">
      <c r="A1671" s="532"/>
      <c r="B1671" s="534"/>
      <c r="C1671" s="538" t="s">
        <v>934</v>
      </c>
      <c r="D1671" s="394" t="s">
        <v>282</v>
      </c>
      <c r="E1671" s="298" t="s">
        <v>162</v>
      </c>
      <c r="F1671" s="303"/>
      <c r="G1671" s="304"/>
      <c r="H1671" s="304"/>
      <c r="I1671" s="304"/>
      <c r="J1671" s="304"/>
      <c r="K1671" s="304"/>
      <c r="L1671" s="304"/>
      <c r="M1671" s="304"/>
      <c r="N1671" s="304"/>
      <c r="O1671" s="304"/>
      <c r="P1671" s="304"/>
      <c r="Q1671" s="304"/>
      <c r="R1671" s="305"/>
    </row>
    <row r="1672" spans="1:18" x14ac:dyDescent="0.2">
      <c r="A1672" s="552"/>
      <c r="B1672" s="553"/>
      <c r="C1672" s="539"/>
      <c r="D1672" s="191" t="s">
        <v>512</v>
      </c>
      <c r="E1672" s="308" t="s">
        <v>162</v>
      </c>
      <c r="F1672" s="274"/>
      <c r="G1672" s="274"/>
      <c r="H1672" s="274"/>
      <c r="I1672" s="274"/>
      <c r="J1672" s="274"/>
      <c r="K1672" s="274"/>
      <c r="L1672" s="274"/>
      <c r="M1672" s="274"/>
      <c r="N1672" s="274"/>
      <c r="O1672" s="274"/>
      <c r="P1672" s="274"/>
      <c r="Q1672" s="274"/>
      <c r="R1672" s="229"/>
    </row>
    <row r="1673" spans="1:18" x14ac:dyDescent="0.2">
      <c r="A1673" s="531"/>
      <c r="B1673" s="533" t="str">
        <f>IF(A1673&lt;&gt;"",IFERROR(VLOOKUP(A1673,L!$J$11:$K$260,2,FALSE),"Eingabeart wurde geändert"),"")</f>
        <v/>
      </c>
      <c r="C1673" s="535" t="s">
        <v>925</v>
      </c>
      <c r="D1673" s="189" t="s">
        <v>282</v>
      </c>
      <c r="E1673" s="306" t="s">
        <v>162</v>
      </c>
      <c r="F1673" s="271"/>
      <c r="G1673" s="271"/>
      <c r="H1673" s="271"/>
      <c r="I1673" s="271"/>
      <c r="J1673" s="271"/>
      <c r="K1673" s="271"/>
      <c r="L1673" s="271"/>
      <c r="M1673" s="271"/>
      <c r="N1673" s="271"/>
      <c r="O1673" s="271"/>
      <c r="P1673" s="271"/>
      <c r="Q1673" s="271"/>
      <c r="R1673" s="228" t="str">
        <f t="shared" ref="R1673:R1684" si="100">IF(SUM(F1673:Q1673)&gt;0,SUM(F1673:Q1673),"")</f>
        <v/>
      </c>
    </row>
    <row r="1674" spans="1:18" x14ac:dyDescent="0.2">
      <c r="A1674" s="532"/>
      <c r="B1674" s="534"/>
      <c r="C1674" s="536"/>
      <c r="D1674" s="393" t="s">
        <v>512</v>
      </c>
      <c r="E1674" s="307" t="s">
        <v>162</v>
      </c>
      <c r="F1674" s="272"/>
      <c r="G1674" s="272"/>
      <c r="H1674" s="272"/>
      <c r="I1674" s="272"/>
      <c r="J1674" s="272"/>
      <c r="K1674" s="272"/>
      <c r="L1674" s="272"/>
      <c r="M1674" s="272"/>
      <c r="N1674" s="272"/>
      <c r="O1674" s="272"/>
      <c r="P1674" s="272"/>
      <c r="Q1674" s="272"/>
      <c r="R1674" s="270" t="str">
        <f t="shared" si="100"/>
        <v/>
      </c>
    </row>
    <row r="1675" spans="1:18" x14ac:dyDescent="0.2">
      <c r="A1675" s="532"/>
      <c r="B1675" s="534"/>
      <c r="C1675" s="537" t="s">
        <v>786</v>
      </c>
      <c r="D1675" s="393" t="s">
        <v>282</v>
      </c>
      <c r="E1675" s="307" t="s">
        <v>162</v>
      </c>
      <c r="F1675" s="272"/>
      <c r="G1675" s="272"/>
      <c r="H1675" s="272"/>
      <c r="I1675" s="272"/>
      <c r="J1675" s="272"/>
      <c r="K1675" s="272"/>
      <c r="L1675" s="272"/>
      <c r="M1675" s="272"/>
      <c r="N1675" s="272"/>
      <c r="O1675" s="272"/>
      <c r="P1675" s="272"/>
      <c r="Q1675" s="272"/>
      <c r="R1675" s="270" t="str">
        <f t="shared" si="100"/>
        <v/>
      </c>
    </row>
    <row r="1676" spans="1:18" x14ac:dyDescent="0.2">
      <c r="A1676" s="532"/>
      <c r="B1676" s="534"/>
      <c r="C1676" s="536"/>
      <c r="D1676" s="393" t="s">
        <v>512</v>
      </c>
      <c r="E1676" s="307" t="s">
        <v>162</v>
      </c>
      <c r="F1676" s="272"/>
      <c r="G1676" s="272"/>
      <c r="H1676" s="272"/>
      <c r="I1676" s="272"/>
      <c r="J1676" s="272"/>
      <c r="K1676" s="272"/>
      <c r="L1676" s="272"/>
      <c r="M1676" s="272"/>
      <c r="N1676" s="272"/>
      <c r="O1676" s="272"/>
      <c r="P1676" s="272"/>
      <c r="Q1676" s="272"/>
      <c r="R1676" s="270" t="str">
        <f t="shared" si="100"/>
        <v/>
      </c>
    </row>
    <row r="1677" spans="1:18" x14ac:dyDescent="0.2">
      <c r="A1677" s="532"/>
      <c r="B1677" s="534"/>
      <c r="C1677" s="537" t="s">
        <v>787</v>
      </c>
      <c r="D1677" s="393" t="s">
        <v>282</v>
      </c>
      <c r="E1677" s="307" t="s">
        <v>162</v>
      </c>
      <c r="F1677" s="272"/>
      <c r="G1677" s="272"/>
      <c r="H1677" s="272"/>
      <c r="I1677" s="272"/>
      <c r="J1677" s="272"/>
      <c r="K1677" s="272"/>
      <c r="L1677" s="272"/>
      <c r="M1677" s="272"/>
      <c r="N1677" s="272"/>
      <c r="O1677" s="272"/>
      <c r="P1677" s="272"/>
      <c r="Q1677" s="272"/>
      <c r="R1677" s="270" t="str">
        <f t="shared" si="100"/>
        <v/>
      </c>
    </row>
    <row r="1678" spans="1:18" x14ac:dyDescent="0.2">
      <c r="A1678" s="532"/>
      <c r="B1678" s="534"/>
      <c r="C1678" s="536"/>
      <c r="D1678" s="393" t="s">
        <v>512</v>
      </c>
      <c r="E1678" s="307" t="s">
        <v>162</v>
      </c>
      <c r="F1678" s="272"/>
      <c r="G1678" s="272"/>
      <c r="H1678" s="272"/>
      <c r="I1678" s="272"/>
      <c r="J1678" s="272"/>
      <c r="K1678" s="272"/>
      <c r="L1678" s="272"/>
      <c r="M1678" s="272"/>
      <c r="N1678" s="272"/>
      <c r="O1678" s="272"/>
      <c r="P1678" s="272"/>
      <c r="Q1678" s="272"/>
      <c r="R1678" s="270" t="str">
        <f t="shared" si="100"/>
        <v/>
      </c>
    </row>
    <row r="1679" spans="1:18" x14ac:dyDescent="0.2">
      <c r="A1679" s="532"/>
      <c r="B1679" s="534"/>
      <c r="C1679" s="537" t="s">
        <v>788</v>
      </c>
      <c r="D1679" s="393" t="s">
        <v>282</v>
      </c>
      <c r="E1679" s="307" t="s">
        <v>162</v>
      </c>
      <c r="F1679" s="272"/>
      <c r="G1679" s="272"/>
      <c r="H1679" s="272"/>
      <c r="I1679" s="272"/>
      <c r="J1679" s="272"/>
      <c r="K1679" s="272"/>
      <c r="L1679" s="272"/>
      <c r="M1679" s="272"/>
      <c r="N1679" s="272"/>
      <c r="O1679" s="272"/>
      <c r="P1679" s="272"/>
      <c r="Q1679" s="272"/>
      <c r="R1679" s="270" t="str">
        <f t="shared" si="100"/>
        <v/>
      </c>
    </row>
    <row r="1680" spans="1:18" x14ac:dyDescent="0.2">
      <c r="A1680" s="532"/>
      <c r="B1680" s="534"/>
      <c r="C1680" s="536"/>
      <c r="D1680" s="393" t="s">
        <v>512</v>
      </c>
      <c r="E1680" s="307" t="s">
        <v>162</v>
      </c>
      <c r="F1680" s="272"/>
      <c r="G1680" s="272"/>
      <c r="H1680" s="272"/>
      <c r="I1680" s="272"/>
      <c r="J1680" s="272"/>
      <c r="K1680" s="272"/>
      <c r="L1680" s="272"/>
      <c r="M1680" s="272"/>
      <c r="N1680" s="272"/>
      <c r="O1680" s="272"/>
      <c r="P1680" s="272"/>
      <c r="Q1680" s="272"/>
      <c r="R1680" s="270" t="str">
        <f t="shared" si="100"/>
        <v/>
      </c>
    </row>
    <row r="1681" spans="1:18" x14ac:dyDescent="0.2">
      <c r="A1681" s="532"/>
      <c r="B1681" s="534"/>
      <c r="C1681" s="537" t="s">
        <v>789</v>
      </c>
      <c r="D1681" s="393" t="s">
        <v>282</v>
      </c>
      <c r="E1681" s="307" t="s">
        <v>162</v>
      </c>
      <c r="F1681" s="272"/>
      <c r="G1681" s="273"/>
      <c r="H1681" s="273"/>
      <c r="I1681" s="273"/>
      <c r="J1681" s="273"/>
      <c r="K1681" s="273"/>
      <c r="L1681" s="273"/>
      <c r="M1681" s="273"/>
      <c r="N1681" s="273"/>
      <c r="O1681" s="273"/>
      <c r="P1681" s="273"/>
      <c r="Q1681" s="273"/>
      <c r="R1681" s="268"/>
    </row>
    <row r="1682" spans="1:18" x14ac:dyDescent="0.2">
      <c r="A1682" s="532"/>
      <c r="B1682" s="534"/>
      <c r="C1682" s="536"/>
      <c r="D1682" s="393" t="s">
        <v>512</v>
      </c>
      <c r="E1682" s="307" t="s">
        <v>162</v>
      </c>
      <c r="F1682" s="272"/>
      <c r="G1682" s="304"/>
      <c r="H1682" s="304"/>
      <c r="I1682" s="304"/>
      <c r="J1682" s="304"/>
      <c r="K1682" s="304"/>
      <c r="L1682" s="304"/>
      <c r="M1682" s="304"/>
      <c r="N1682" s="304"/>
      <c r="O1682" s="304"/>
      <c r="P1682" s="304"/>
      <c r="Q1682" s="304"/>
      <c r="R1682" s="305"/>
    </row>
    <row r="1683" spans="1:18" x14ac:dyDescent="0.2">
      <c r="A1683" s="532"/>
      <c r="B1683" s="534"/>
      <c r="C1683" s="538" t="s">
        <v>934</v>
      </c>
      <c r="D1683" s="394" t="s">
        <v>282</v>
      </c>
      <c r="E1683" s="298" t="s">
        <v>162</v>
      </c>
      <c r="F1683" s="303"/>
      <c r="G1683" s="304"/>
      <c r="H1683" s="304"/>
      <c r="I1683" s="304"/>
      <c r="J1683" s="304"/>
      <c r="K1683" s="304"/>
      <c r="L1683" s="304"/>
      <c r="M1683" s="304"/>
      <c r="N1683" s="304"/>
      <c r="O1683" s="304"/>
      <c r="P1683" s="304"/>
      <c r="Q1683" s="304"/>
      <c r="R1683" s="305"/>
    </row>
    <row r="1684" spans="1:18" x14ac:dyDescent="0.2">
      <c r="A1684" s="552"/>
      <c r="B1684" s="553"/>
      <c r="C1684" s="539"/>
      <c r="D1684" s="191" t="s">
        <v>512</v>
      </c>
      <c r="E1684" s="308" t="s">
        <v>162</v>
      </c>
      <c r="F1684" s="274"/>
      <c r="G1684" s="274"/>
      <c r="H1684" s="274"/>
      <c r="I1684" s="274"/>
      <c r="J1684" s="274"/>
      <c r="K1684" s="274"/>
      <c r="L1684" s="274"/>
      <c r="M1684" s="274"/>
      <c r="N1684" s="274"/>
      <c r="O1684" s="274"/>
      <c r="P1684" s="274"/>
      <c r="Q1684" s="274"/>
      <c r="R1684" s="229"/>
    </row>
    <row r="1685" spans="1:18" x14ac:dyDescent="0.2">
      <c r="A1685" s="531"/>
      <c r="B1685" s="533" t="str">
        <f>IF(A1685&lt;&gt;"",IFERROR(VLOOKUP(A1685,L!$J$11:$K$260,2,FALSE),"Eingabeart wurde geändert"),"")</f>
        <v/>
      </c>
      <c r="C1685" s="535" t="s">
        <v>925</v>
      </c>
      <c r="D1685" s="189" t="s">
        <v>282</v>
      </c>
      <c r="E1685" s="306" t="s">
        <v>162</v>
      </c>
      <c r="F1685" s="271"/>
      <c r="G1685" s="271"/>
      <c r="H1685" s="271"/>
      <c r="I1685" s="271"/>
      <c r="J1685" s="271"/>
      <c r="K1685" s="271"/>
      <c r="L1685" s="271"/>
      <c r="M1685" s="271"/>
      <c r="N1685" s="271"/>
      <c r="O1685" s="271"/>
      <c r="P1685" s="271"/>
      <c r="Q1685" s="271"/>
      <c r="R1685" s="228" t="str">
        <f t="shared" ref="R1685:R1696" si="101">IF(SUM(F1685:Q1685)&gt;0,SUM(F1685:Q1685),"")</f>
        <v/>
      </c>
    </row>
    <row r="1686" spans="1:18" x14ac:dyDescent="0.2">
      <c r="A1686" s="532"/>
      <c r="B1686" s="534"/>
      <c r="C1686" s="536"/>
      <c r="D1686" s="393" t="s">
        <v>512</v>
      </c>
      <c r="E1686" s="307" t="s">
        <v>162</v>
      </c>
      <c r="F1686" s="272"/>
      <c r="G1686" s="272"/>
      <c r="H1686" s="272"/>
      <c r="I1686" s="272"/>
      <c r="J1686" s="272"/>
      <c r="K1686" s="272"/>
      <c r="L1686" s="272"/>
      <c r="M1686" s="272"/>
      <c r="N1686" s="272"/>
      <c r="O1686" s="272"/>
      <c r="P1686" s="272"/>
      <c r="Q1686" s="272"/>
      <c r="R1686" s="270" t="str">
        <f t="shared" si="101"/>
        <v/>
      </c>
    </row>
    <row r="1687" spans="1:18" x14ac:dyDescent="0.2">
      <c r="A1687" s="532"/>
      <c r="B1687" s="534"/>
      <c r="C1687" s="537" t="s">
        <v>786</v>
      </c>
      <c r="D1687" s="393" t="s">
        <v>282</v>
      </c>
      <c r="E1687" s="307" t="s">
        <v>162</v>
      </c>
      <c r="F1687" s="272"/>
      <c r="G1687" s="272"/>
      <c r="H1687" s="272"/>
      <c r="I1687" s="272"/>
      <c r="J1687" s="272"/>
      <c r="K1687" s="272"/>
      <c r="L1687" s="272"/>
      <c r="M1687" s="272"/>
      <c r="N1687" s="272"/>
      <c r="O1687" s="272"/>
      <c r="P1687" s="272"/>
      <c r="Q1687" s="272"/>
      <c r="R1687" s="270" t="str">
        <f t="shared" si="101"/>
        <v/>
      </c>
    </row>
    <row r="1688" spans="1:18" x14ac:dyDescent="0.2">
      <c r="A1688" s="532"/>
      <c r="B1688" s="534"/>
      <c r="C1688" s="536"/>
      <c r="D1688" s="393" t="s">
        <v>512</v>
      </c>
      <c r="E1688" s="307" t="s">
        <v>162</v>
      </c>
      <c r="F1688" s="272"/>
      <c r="G1688" s="272"/>
      <c r="H1688" s="272"/>
      <c r="I1688" s="272"/>
      <c r="J1688" s="272"/>
      <c r="K1688" s="272"/>
      <c r="L1688" s="272"/>
      <c r="M1688" s="272"/>
      <c r="N1688" s="272"/>
      <c r="O1688" s="272"/>
      <c r="P1688" s="272"/>
      <c r="Q1688" s="272"/>
      <c r="R1688" s="270" t="str">
        <f t="shared" si="101"/>
        <v/>
      </c>
    </row>
    <row r="1689" spans="1:18" x14ac:dyDescent="0.2">
      <c r="A1689" s="532"/>
      <c r="B1689" s="534"/>
      <c r="C1689" s="537" t="s">
        <v>787</v>
      </c>
      <c r="D1689" s="393" t="s">
        <v>282</v>
      </c>
      <c r="E1689" s="307" t="s">
        <v>162</v>
      </c>
      <c r="F1689" s="272"/>
      <c r="G1689" s="272"/>
      <c r="H1689" s="272"/>
      <c r="I1689" s="272"/>
      <c r="J1689" s="272"/>
      <c r="K1689" s="272"/>
      <c r="L1689" s="272"/>
      <c r="M1689" s="272"/>
      <c r="N1689" s="272"/>
      <c r="O1689" s="272"/>
      <c r="P1689" s="272"/>
      <c r="Q1689" s="272"/>
      <c r="R1689" s="270" t="str">
        <f t="shared" si="101"/>
        <v/>
      </c>
    </row>
    <row r="1690" spans="1:18" x14ac:dyDescent="0.2">
      <c r="A1690" s="532"/>
      <c r="B1690" s="534"/>
      <c r="C1690" s="536"/>
      <c r="D1690" s="393" t="s">
        <v>512</v>
      </c>
      <c r="E1690" s="307" t="s">
        <v>162</v>
      </c>
      <c r="F1690" s="272"/>
      <c r="G1690" s="272"/>
      <c r="H1690" s="272"/>
      <c r="I1690" s="272"/>
      <c r="J1690" s="272"/>
      <c r="K1690" s="272"/>
      <c r="L1690" s="272"/>
      <c r="M1690" s="272"/>
      <c r="N1690" s="272"/>
      <c r="O1690" s="272"/>
      <c r="P1690" s="272"/>
      <c r="Q1690" s="272"/>
      <c r="R1690" s="270" t="str">
        <f t="shared" si="101"/>
        <v/>
      </c>
    </row>
    <row r="1691" spans="1:18" x14ac:dyDescent="0.2">
      <c r="A1691" s="532"/>
      <c r="B1691" s="534"/>
      <c r="C1691" s="537" t="s">
        <v>788</v>
      </c>
      <c r="D1691" s="393" t="s">
        <v>282</v>
      </c>
      <c r="E1691" s="307" t="s">
        <v>162</v>
      </c>
      <c r="F1691" s="272"/>
      <c r="G1691" s="272"/>
      <c r="H1691" s="272"/>
      <c r="I1691" s="272"/>
      <c r="J1691" s="272"/>
      <c r="K1691" s="272"/>
      <c r="L1691" s="272"/>
      <c r="M1691" s="272"/>
      <c r="N1691" s="272"/>
      <c r="O1691" s="272"/>
      <c r="P1691" s="272"/>
      <c r="Q1691" s="272"/>
      <c r="R1691" s="270" t="str">
        <f t="shared" si="101"/>
        <v/>
      </c>
    </row>
    <row r="1692" spans="1:18" x14ac:dyDescent="0.2">
      <c r="A1692" s="532"/>
      <c r="B1692" s="534"/>
      <c r="C1692" s="536"/>
      <c r="D1692" s="393" t="s">
        <v>512</v>
      </c>
      <c r="E1692" s="307" t="s">
        <v>162</v>
      </c>
      <c r="F1692" s="272"/>
      <c r="G1692" s="272"/>
      <c r="H1692" s="272"/>
      <c r="I1692" s="272"/>
      <c r="J1692" s="272"/>
      <c r="K1692" s="272"/>
      <c r="L1692" s="272"/>
      <c r="M1692" s="272"/>
      <c r="N1692" s="272"/>
      <c r="O1692" s="272"/>
      <c r="P1692" s="272"/>
      <c r="Q1692" s="272"/>
      <c r="R1692" s="270" t="str">
        <f t="shared" si="101"/>
        <v/>
      </c>
    </row>
    <row r="1693" spans="1:18" x14ac:dyDescent="0.2">
      <c r="A1693" s="532"/>
      <c r="B1693" s="534"/>
      <c r="C1693" s="537" t="s">
        <v>789</v>
      </c>
      <c r="D1693" s="393" t="s">
        <v>282</v>
      </c>
      <c r="E1693" s="307" t="s">
        <v>162</v>
      </c>
      <c r="F1693" s="272"/>
      <c r="G1693" s="273"/>
      <c r="H1693" s="273"/>
      <c r="I1693" s="273"/>
      <c r="J1693" s="273"/>
      <c r="K1693" s="273"/>
      <c r="L1693" s="273"/>
      <c r="M1693" s="273"/>
      <c r="N1693" s="273"/>
      <c r="O1693" s="273"/>
      <c r="P1693" s="273"/>
      <c r="Q1693" s="273"/>
      <c r="R1693" s="268"/>
    </row>
    <row r="1694" spans="1:18" x14ac:dyDescent="0.2">
      <c r="A1694" s="532"/>
      <c r="B1694" s="534"/>
      <c r="C1694" s="536"/>
      <c r="D1694" s="393" t="s">
        <v>512</v>
      </c>
      <c r="E1694" s="307" t="s">
        <v>162</v>
      </c>
      <c r="F1694" s="272"/>
      <c r="G1694" s="304"/>
      <c r="H1694" s="304"/>
      <c r="I1694" s="304"/>
      <c r="J1694" s="304"/>
      <c r="K1694" s="304"/>
      <c r="L1694" s="304"/>
      <c r="M1694" s="304"/>
      <c r="N1694" s="304"/>
      <c r="O1694" s="304"/>
      <c r="P1694" s="304"/>
      <c r="Q1694" s="304"/>
      <c r="R1694" s="305"/>
    </row>
    <row r="1695" spans="1:18" x14ac:dyDescent="0.2">
      <c r="A1695" s="532"/>
      <c r="B1695" s="534"/>
      <c r="C1695" s="538" t="s">
        <v>934</v>
      </c>
      <c r="D1695" s="394" t="s">
        <v>282</v>
      </c>
      <c r="E1695" s="298" t="s">
        <v>162</v>
      </c>
      <c r="F1695" s="303"/>
      <c r="G1695" s="304"/>
      <c r="H1695" s="304"/>
      <c r="I1695" s="304"/>
      <c r="J1695" s="304"/>
      <c r="K1695" s="304"/>
      <c r="L1695" s="304"/>
      <c r="M1695" s="304"/>
      <c r="N1695" s="304"/>
      <c r="O1695" s="304"/>
      <c r="P1695" s="304"/>
      <c r="Q1695" s="304"/>
      <c r="R1695" s="305"/>
    </row>
    <row r="1696" spans="1:18" x14ac:dyDescent="0.2">
      <c r="A1696" s="552"/>
      <c r="B1696" s="553"/>
      <c r="C1696" s="539"/>
      <c r="D1696" s="191" t="s">
        <v>512</v>
      </c>
      <c r="E1696" s="308" t="s">
        <v>162</v>
      </c>
      <c r="F1696" s="274"/>
      <c r="G1696" s="274"/>
      <c r="H1696" s="274"/>
      <c r="I1696" s="274"/>
      <c r="J1696" s="274"/>
      <c r="K1696" s="274"/>
      <c r="L1696" s="274"/>
      <c r="M1696" s="274"/>
      <c r="N1696" s="274"/>
      <c r="O1696" s="274"/>
      <c r="P1696" s="274"/>
      <c r="Q1696" s="274"/>
      <c r="R1696" s="229"/>
    </row>
    <row r="1697" spans="1:18" x14ac:dyDescent="0.2">
      <c r="A1697" s="531"/>
      <c r="B1697" s="533" t="str">
        <f>IF(A1697&lt;&gt;"",IFERROR(VLOOKUP(A1697,L!$J$11:$K$260,2,FALSE),"Eingabeart wurde geändert"),"")</f>
        <v/>
      </c>
      <c r="C1697" s="535" t="s">
        <v>925</v>
      </c>
      <c r="D1697" s="189" t="s">
        <v>282</v>
      </c>
      <c r="E1697" s="306" t="s">
        <v>162</v>
      </c>
      <c r="F1697" s="271"/>
      <c r="G1697" s="271"/>
      <c r="H1697" s="271"/>
      <c r="I1697" s="271"/>
      <c r="J1697" s="271"/>
      <c r="K1697" s="271"/>
      <c r="L1697" s="271"/>
      <c r="M1697" s="271"/>
      <c r="N1697" s="271"/>
      <c r="O1697" s="271"/>
      <c r="P1697" s="271"/>
      <c r="Q1697" s="271"/>
      <c r="R1697" s="228" t="str">
        <f t="shared" ref="R1697:R1708" si="102">IF(SUM(F1697:Q1697)&gt;0,SUM(F1697:Q1697),"")</f>
        <v/>
      </c>
    </row>
    <row r="1698" spans="1:18" x14ac:dyDescent="0.2">
      <c r="A1698" s="532"/>
      <c r="B1698" s="534"/>
      <c r="C1698" s="536"/>
      <c r="D1698" s="393" t="s">
        <v>512</v>
      </c>
      <c r="E1698" s="307" t="s">
        <v>162</v>
      </c>
      <c r="F1698" s="272"/>
      <c r="G1698" s="272"/>
      <c r="H1698" s="272"/>
      <c r="I1698" s="272"/>
      <c r="J1698" s="272"/>
      <c r="K1698" s="272"/>
      <c r="L1698" s="272"/>
      <c r="M1698" s="272"/>
      <c r="N1698" s="272"/>
      <c r="O1698" s="272"/>
      <c r="P1698" s="272"/>
      <c r="Q1698" s="272"/>
      <c r="R1698" s="270" t="str">
        <f t="shared" si="102"/>
        <v/>
      </c>
    </row>
    <row r="1699" spans="1:18" x14ac:dyDescent="0.2">
      <c r="A1699" s="532"/>
      <c r="B1699" s="534"/>
      <c r="C1699" s="537" t="s">
        <v>786</v>
      </c>
      <c r="D1699" s="393" t="s">
        <v>282</v>
      </c>
      <c r="E1699" s="307" t="s">
        <v>162</v>
      </c>
      <c r="F1699" s="272"/>
      <c r="G1699" s="272"/>
      <c r="H1699" s="272"/>
      <c r="I1699" s="272"/>
      <c r="J1699" s="272"/>
      <c r="K1699" s="272"/>
      <c r="L1699" s="272"/>
      <c r="M1699" s="272"/>
      <c r="N1699" s="272"/>
      <c r="O1699" s="272"/>
      <c r="P1699" s="272"/>
      <c r="Q1699" s="272"/>
      <c r="R1699" s="270" t="str">
        <f t="shared" si="102"/>
        <v/>
      </c>
    </row>
    <row r="1700" spans="1:18" x14ac:dyDescent="0.2">
      <c r="A1700" s="532"/>
      <c r="B1700" s="534"/>
      <c r="C1700" s="536"/>
      <c r="D1700" s="393" t="s">
        <v>512</v>
      </c>
      <c r="E1700" s="307" t="s">
        <v>162</v>
      </c>
      <c r="F1700" s="272"/>
      <c r="G1700" s="272"/>
      <c r="H1700" s="272"/>
      <c r="I1700" s="272"/>
      <c r="J1700" s="272"/>
      <c r="K1700" s="272"/>
      <c r="L1700" s="272"/>
      <c r="M1700" s="272"/>
      <c r="N1700" s="272"/>
      <c r="O1700" s="272"/>
      <c r="P1700" s="272"/>
      <c r="Q1700" s="272"/>
      <c r="R1700" s="270" t="str">
        <f t="shared" si="102"/>
        <v/>
      </c>
    </row>
    <row r="1701" spans="1:18" x14ac:dyDescent="0.2">
      <c r="A1701" s="532"/>
      <c r="B1701" s="534"/>
      <c r="C1701" s="537" t="s">
        <v>787</v>
      </c>
      <c r="D1701" s="393" t="s">
        <v>282</v>
      </c>
      <c r="E1701" s="307" t="s">
        <v>162</v>
      </c>
      <c r="F1701" s="272"/>
      <c r="G1701" s="272"/>
      <c r="H1701" s="272"/>
      <c r="I1701" s="272"/>
      <c r="J1701" s="272"/>
      <c r="K1701" s="272"/>
      <c r="L1701" s="272"/>
      <c r="M1701" s="272"/>
      <c r="N1701" s="272"/>
      <c r="O1701" s="272"/>
      <c r="P1701" s="272"/>
      <c r="Q1701" s="272"/>
      <c r="R1701" s="270" t="str">
        <f t="shared" si="102"/>
        <v/>
      </c>
    </row>
    <row r="1702" spans="1:18" x14ac:dyDescent="0.2">
      <c r="A1702" s="532"/>
      <c r="B1702" s="534"/>
      <c r="C1702" s="536"/>
      <c r="D1702" s="393" t="s">
        <v>512</v>
      </c>
      <c r="E1702" s="307" t="s">
        <v>162</v>
      </c>
      <c r="F1702" s="272"/>
      <c r="G1702" s="272"/>
      <c r="H1702" s="272"/>
      <c r="I1702" s="272"/>
      <c r="J1702" s="272"/>
      <c r="K1702" s="272"/>
      <c r="L1702" s="272"/>
      <c r="M1702" s="272"/>
      <c r="N1702" s="272"/>
      <c r="O1702" s="272"/>
      <c r="P1702" s="272"/>
      <c r="Q1702" s="272"/>
      <c r="R1702" s="270" t="str">
        <f t="shared" si="102"/>
        <v/>
      </c>
    </row>
    <row r="1703" spans="1:18" x14ac:dyDescent="0.2">
      <c r="A1703" s="532"/>
      <c r="B1703" s="534"/>
      <c r="C1703" s="537" t="s">
        <v>788</v>
      </c>
      <c r="D1703" s="393" t="s">
        <v>282</v>
      </c>
      <c r="E1703" s="307" t="s">
        <v>162</v>
      </c>
      <c r="F1703" s="272"/>
      <c r="G1703" s="272"/>
      <c r="H1703" s="272"/>
      <c r="I1703" s="272"/>
      <c r="J1703" s="272"/>
      <c r="K1703" s="272"/>
      <c r="L1703" s="272"/>
      <c r="M1703" s="272"/>
      <c r="N1703" s="272"/>
      <c r="O1703" s="272"/>
      <c r="P1703" s="272"/>
      <c r="Q1703" s="272"/>
      <c r="R1703" s="270" t="str">
        <f t="shared" si="102"/>
        <v/>
      </c>
    </row>
    <row r="1704" spans="1:18" x14ac:dyDescent="0.2">
      <c r="A1704" s="532"/>
      <c r="B1704" s="534"/>
      <c r="C1704" s="536"/>
      <c r="D1704" s="393" t="s">
        <v>512</v>
      </c>
      <c r="E1704" s="307" t="s">
        <v>162</v>
      </c>
      <c r="F1704" s="272"/>
      <c r="G1704" s="272"/>
      <c r="H1704" s="272"/>
      <c r="I1704" s="272"/>
      <c r="J1704" s="272"/>
      <c r="K1704" s="272"/>
      <c r="L1704" s="272"/>
      <c r="M1704" s="272"/>
      <c r="N1704" s="272"/>
      <c r="O1704" s="272"/>
      <c r="P1704" s="272"/>
      <c r="Q1704" s="272"/>
      <c r="R1704" s="270" t="str">
        <f t="shared" si="102"/>
        <v/>
      </c>
    </row>
    <row r="1705" spans="1:18" x14ac:dyDescent="0.2">
      <c r="A1705" s="532"/>
      <c r="B1705" s="534"/>
      <c r="C1705" s="537" t="s">
        <v>789</v>
      </c>
      <c r="D1705" s="393" t="s">
        <v>282</v>
      </c>
      <c r="E1705" s="307" t="s">
        <v>162</v>
      </c>
      <c r="F1705" s="272"/>
      <c r="G1705" s="273"/>
      <c r="H1705" s="273"/>
      <c r="I1705" s="273"/>
      <c r="J1705" s="273"/>
      <c r="K1705" s="273"/>
      <c r="L1705" s="273"/>
      <c r="M1705" s="273"/>
      <c r="N1705" s="273"/>
      <c r="O1705" s="273"/>
      <c r="P1705" s="273"/>
      <c r="Q1705" s="273"/>
      <c r="R1705" s="268"/>
    </row>
    <row r="1706" spans="1:18" x14ac:dyDescent="0.2">
      <c r="A1706" s="532"/>
      <c r="B1706" s="534"/>
      <c r="C1706" s="536"/>
      <c r="D1706" s="393" t="s">
        <v>512</v>
      </c>
      <c r="E1706" s="307" t="s">
        <v>162</v>
      </c>
      <c r="F1706" s="272"/>
      <c r="G1706" s="304"/>
      <c r="H1706" s="304"/>
      <c r="I1706" s="304"/>
      <c r="J1706" s="304"/>
      <c r="K1706" s="304"/>
      <c r="L1706" s="304"/>
      <c r="M1706" s="304"/>
      <c r="N1706" s="304"/>
      <c r="O1706" s="304"/>
      <c r="P1706" s="304"/>
      <c r="Q1706" s="304"/>
      <c r="R1706" s="305"/>
    </row>
    <row r="1707" spans="1:18" x14ac:dyDescent="0.2">
      <c r="A1707" s="532"/>
      <c r="B1707" s="534"/>
      <c r="C1707" s="538" t="s">
        <v>934</v>
      </c>
      <c r="D1707" s="394" t="s">
        <v>282</v>
      </c>
      <c r="E1707" s="298" t="s">
        <v>162</v>
      </c>
      <c r="F1707" s="303"/>
      <c r="G1707" s="304"/>
      <c r="H1707" s="304"/>
      <c r="I1707" s="304"/>
      <c r="J1707" s="304"/>
      <c r="K1707" s="304"/>
      <c r="L1707" s="304"/>
      <c r="M1707" s="304"/>
      <c r="N1707" s="304"/>
      <c r="O1707" s="304"/>
      <c r="P1707" s="304"/>
      <c r="Q1707" s="304"/>
      <c r="R1707" s="305"/>
    </row>
    <row r="1708" spans="1:18" x14ac:dyDescent="0.2">
      <c r="A1708" s="552"/>
      <c r="B1708" s="553"/>
      <c r="C1708" s="539"/>
      <c r="D1708" s="191" t="s">
        <v>512</v>
      </c>
      <c r="E1708" s="308" t="s">
        <v>162</v>
      </c>
      <c r="F1708" s="274"/>
      <c r="G1708" s="274"/>
      <c r="H1708" s="274"/>
      <c r="I1708" s="274"/>
      <c r="J1708" s="274"/>
      <c r="K1708" s="274"/>
      <c r="L1708" s="274"/>
      <c r="M1708" s="274"/>
      <c r="N1708" s="274"/>
      <c r="O1708" s="274"/>
      <c r="P1708" s="274"/>
      <c r="Q1708" s="274"/>
      <c r="R1708" s="229"/>
    </row>
    <row r="1709" spans="1:18" x14ac:dyDescent="0.2">
      <c r="A1709" s="531"/>
      <c r="B1709" s="533" t="str">
        <f>IF(A1709&lt;&gt;"",IFERROR(VLOOKUP(A1709,L!$J$11:$K$260,2,FALSE),"Eingabeart wurde geändert"),"")</f>
        <v/>
      </c>
      <c r="C1709" s="535" t="s">
        <v>925</v>
      </c>
      <c r="D1709" s="189" t="s">
        <v>282</v>
      </c>
      <c r="E1709" s="306" t="s">
        <v>162</v>
      </c>
      <c r="F1709" s="271"/>
      <c r="G1709" s="271"/>
      <c r="H1709" s="271"/>
      <c r="I1709" s="271"/>
      <c r="J1709" s="271"/>
      <c r="K1709" s="271"/>
      <c r="L1709" s="271"/>
      <c r="M1709" s="271"/>
      <c r="N1709" s="271"/>
      <c r="O1709" s="271"/>
      <c r="P1709" s="271"/>
      <c r="Q1709" s="271"/>
      <c r="R1709" s="228" t="str">
        <f t="shared" ref="R1709:R1720" si="103">IF(SUM(F1709:Q1709)&gt;0,SUM(F1709:Q1709),"")</f>
        <v/>
      </c>
    </row>
    <row r="1710" spans="1:18" x14ac:dyDescent="0.2">
      <c r="A1710" s="532"/>
      <c r="B1710" s="534"/>
      <c r="C1710" s="536"/>
      <c r="D1710" s="393" t="s">
        <v>512</v>
      </c>
      <c r="E1710" s="307" t="s">
        <v>162</v>
      </c>
      <c r="F1710" s="272"/>
      <c r="G1710" s="272"/>
      <c r="H1710" s="272"/>
      <c r="I1710" s="272"/>
      <c r="J1710" s="272"/>
      <c r="K1710" s="272"/>
      <c r="L1710" s="272"/>
      <c r="M1710" s="272"/>
      <c r="N1710" s="272"/>
      <c r="O1710" s="272"/>
      <c r="P1710" s="272"/>
      <c r="Q1710" s="272"/>
      <c r="R1710" s="270" t="str">
        <f t="shared" si="103"/>
        <v/>
      </c>
    </row>
    <row r="1711" spans="1:18" x14ac:dyDescent="0.2">
      <c r="A1711" s="532"/>
      <c r="B1711" s="534"/>
      <c r="C1711" s="537" t="s">
        <v>786</v>
      </c>
      <c r="D1711" s="393" t="s">
        <v>282</v>
      </c>
      <c r="E1711" s="307" t="s">
        <v>162</v>
      </c>
      <c r="F1711" s="272"/>
      <c r="G1711" s="272"/>
      <c r="H1711" s="272"/>
      <c r="I1711" s="272"/>
      <c r="J1711" s="272"/>
      <c r="K1711" s="272"/>
      <c r="L1711" s="272"/>
      <c r="M1711" s="272"/>
      <c r="N1711" s="272"/>
      <c r="O1711" s="272"/>
      <c r="P1711" s="272"/>
      <c r="Q1711" s="272"/>
      <c r="R1711" s="270" t="str">
        <f t="shared" si="103"/>
        <v/>
      </c>
    </row>
    <row r="1712" spans="1:18" x14ac:dyDescent="0.2">
      <c r="A1712" s="532"/>
      <c r="B1712" s="534"/>
      <c r="C1712" s="536"/>
      <c r="D1712" s="393" t="s">
        <v>512</v>
      </c>
      <c r="E1712" s="307" t="s">
        <v>162</v>
      </c>
      <c r="F1712" s="272"/>
      <c r="G1712" s="272"/>
      <c r="H1712" s="272"/>
      <c r="I1712" s="272"/>
      <c r="J1712" s="272"/>
      <c r="K1712" s="272"/>
      <c r="L1712" s="272"/>
      <c r="M1712" s="272"/>
      <c r="N1712" s="272"/>
      <c r="O1712" s="272"/>
      <c r="P1712" s="272"/>
      <c r="Q1712" s="272"/>
      <c r="R1712" s="270" t="str">
        <f t="shared" si="103"/>
        <v/>
      </c>
    </row>
    <row r="1713" spans="1:18" x14ac:dyDescent="0.2">
      <c r="A1713" s="532"/>
      <c r="B1713" s="534"/>
      <c r="C1713" s="537" t="s">
        <v>787</v>
      </c>
      <c r="D1713" s="393" t="s">
        <v>282</v>
      </c>
      <c r="E1713" s="307" t="s">
        <v>162</v>
      </c>
      <c r="F1713" s="272"/>
      <c r="G1713" s="272"/>
      <c r="H1713" s="272"/>
      <c r="I1713" s="272"/>
      <c r="J1713" s="272"/>
      <c r="K1713" s="272"/>
      <c r="L1713" s="272"/>
      <c r="M1713" s="272"/>
      <c r="N1713" s="272"/>
      <c r="O1713" s="272"/>
      <c r="P1713" s="272"/>
      <c r="Q1713" s="272"/>
      <c r="R1713" s="270" t="str">
        <f t="shared" si="103"/>
        <v/>
      </c>
    </row>
    <row r="1714" spans="1:18" x14ac:dyDescent="0.2">
      <c r="A1714" s="532"/>
      <c r="B1714" s="534"/>
      <c r="C1714" s="536"/>
      <c r="D1714" s="393" t="s">
        <v>512</v>
      </c>
      <c r="E1714" s="307" t="s">
        <v>162</v>
      </c>
      <c r="F1714" s="272"/>
      <c r="G1714" s="272"/>
      <c r="H1714" s="272"/>
      <c r="I1714" s="272"/>
      <c r="J1714" s="272"/>
      <c r="K1714" s="272"/>
      <c r="L1714" s="272"/>
      <c r="M1714" s="272"/>
      <c r="N1714" s="272"/>
      <c r="O1714" s="272"/>
      <c r="P1714" s="272"/>
      <c r="Q1714" s="272"/>
      <c r="R1714" s="270" t="str">
        <f t="shared" si="103"/>
        <v/>
      </c>
    </row>
    <row r="1715" spans="1:18" x14ac:dyDescent="0.2">
      <c r="A1715" s="532"/>
      <c r="B1715" s="534"/>
      <c r="C1715" s="537" t="s">
        <v>788</v>
      </c>
      <c r="D1715" s="393" t="s">
        <v>282</v>
      </c>
      <c r="E1715" s="307" t="s">
        <v>162</v>
      </c>
      <c r="F1715" s="272"/>
      <c r="G1715" s="272"/>
      <c r="H1715" s="272"/>
      <c r="I1715" s="272"/>
      <c r="J1715" s="272"/>
      <c r="K1715" s="272"/>
      <c r="L1715" s="272"/>
      <c r="M1715" s="272"/>
      <c r="N1715" s="272"/>
      <c r="O1715" s="272"/>
      <c r="P1715" s="272"/>
      <c r="Q1715" s="272"/>
      <c r="R1715" s="270" t="str">
        <f t="shared" si="103"/>
        <v/>
      </c>
    </row>
    <row r="1716" spans="1:18" x14ac:dyDescent="0.2">
      <c r="A1716" s="532"/>
      <c r="B1716" s="534"/>
      <c r="C1716" s="536"/>
      <c r="D1716" s="393" t="s">
        <v>512</v>
      </c>
      <c r="E1716" s="307" t="s">
        <v>162</v>
      </c>
      <c r="F1716" s="272"/>
      <c r="G1716" s="272"/>
      <c r="H1716" s="272"/>
      <c r="I1716" s="272"/>
      <c r="J1716" s="272"/>
      <c r="K1716" s="272"/>
      <c r="L1716" s="272"/>
      <c r="M1716" s="272"/>
      <c r="N1716" s="272"/>
      <c r="O1716" s="272"/>
      <c r="P1716" s="272"/>
      <c r="Q1716" s="272"/>
      <c r="R1716" s="270" t="str">
        <f t="shared" si="103"/>
        <v/>
      </c>
    </row>
    <row r="1717" spans="1:18" x14ac:dyDescent="0.2">
      <c r="A1717" s="532"/>
      <c r="B1717" s="534"/>
      <c r="C1717" s="537" t="s">
        <v>789</v>
      </c>
      <c r="D1717" s="393" t="s">
        <v>282</v>
      </c>
      <c r="E1717" s="307" t="s">
        <v>162</v>
      </c>
      <c r="F1717" s="272"/>
      <c r="G1717" s="273"/>
      <c r="H1717" s="273"/>
      <c r="I1717" s="273"/>
      <c r="J1717" s="273"/>
      <c r="K1717" s="273"/>
      <c r="L1717" s="273"/>
      <c r="M1717" s="273"/>
      <c r="N1717" s="273"/>
      <c r="O1717" s="273"/>
      <c r="P1717" s="273"/>
      <c r="Q1717" s="273"/>
      <c r="R1717" s="268"/>
    </row>
    <row r="1718" spans="1:18" x14ac:dyDescent="0.2">
      <c r="A1718" s="532"/>
      <c r="B1718" s="534"/>
      <c r="C1718" s="536"/>
      <c r="D1718" s="393" t="s">
        <v>512</v>
      </c>
      <c r="E1718" s="307" t="s">
        <v>162</v>
      </c>
      <c r="F1718" s="272"/>
      <c r="G1718" s="304"/>
      <c r="H1718" s="304"/>
      <c r="I1718" s="304"/>
      <c r="J1718" s="304"/>
      <c r="K1718" s="304"/>
      <c r="L1718" s="304"/>
      <c r="M1718" s="304"/>
      <c r="N1718" s="304"/>
      <c r="O1718" s="304"/>
      <c r="P1718" s="304"/>
      <c r="Q1718" s="304"/>
      <c r="R1718" s="305"/>
    </row>
    <row r="1719" spans="1:18" x14ac:dyDescent="0.2">
      <c r="A1719" s="532"/>
      <c r="B1719" s="534"/>
      <c r="C1719" s="538" t="s">
        <v>934</v>
      </c>
      <c r="D1719" s="394" t="s">
        <v>282</v>
      </c>
      <c r="E1719" s="298" t="s">
        <v>162</v>
      </c>
      <c r="F1719" s="303"/>
      <c r="G1719" s="304"/>
      <c r="H1719" s="304"/>
      <c r="I1719" s="304"/>
      <c r="J1719" s="304"/>
      <c r="K1719" s="304"/>
      <c r="L1719" s="304"/>
      <c r="M1719" s="304"/>
      <c r="N1719" s="304"/>
      <c r="O1719" s="304"/>
      <c r="P1719" s="304"/>
      <c r="Q1719" s="304"/>
      <c r="R1719" s="305"/>
    </row>
    <row r="1720" spans="1:18" x14ac:dyDescent="0.2">
      <c r="A1720" s="552"/>
      <c r="B1720" s="553"/>
      <c r="C1720" s="539"/>
      <c r="D1720" s="191" t="s">
        <v>512</v>
      </c>
      <c r="E1720" s="308" t="s">
        <v>162</v>
      </c>
      <c r="F1720" s="274"/>
      <c r="G1720" s="274"/>
      <c r="H1720" s="274"/>
      <c r="I1720" s="274"/>
      <c r="J1720" s="274"/>
      <c r="K1720" s="274"/>
      <c r="L1720" s="274"/>
      <c r="M1720" s="274"/>
      <c r="N1720" s="274"/>
      <c r="O1720" s="274"/>
      <c r="P1720" s="274"/>
      <c r="Q1720" s="274"/>
      <c r="R1720" s="229"/>
    </row>
    <row r="1721" spans="1:18" x14ac:dyDescent="0.2">
      <c r="A1721" s="531"/>
      <c r="B1721" s="533" t="str">
        <f>IF(A1721&lt;&gt;"",IFERROR(VLOOKUP(A1721,L!$J$11:$K$260,2,FALSE),"Eingabeart wurde geändert"),"")</f>
        <v/>
      </c>
      <c r="C1721" s="535" t="s">
        <v>925</v>
      </c>
      <c r="D1721" s="189" t="s">
        <v>282</v>
      </c>
      <c r="E1721" s="306" t="s">
        <v>162</v>
      </c>
      <c r="F1721" s="271"/>
      <c r="G1721" s="271"/>
      <c r="H1721" s="271"/>
      <c r="I1721" s="271"/>
      <c r="J1721" s="271"/>
      <c r="K1721" s="271"/>
      <c r="L1721" s="271"/>
      <c r="M1721" s="271"/>
      <c r="N1721" s="271"/>
      <c r="O1721" s="271"/>
      <c r="P1721" s="271"/>
      <c r="Q1721" s="271"/>
      <c r="R1721" s="228" t="str">
        <f t="shared" ref="R1721:R1732" si="104">IF(SUM(F1721:Q1721)&gt;0,SUM(F1721:Q1721),"")</f>
        <v/>
      </c>
    </row>
    <row r="1722" spans="1:18" x14ac:dyDescent="0.2">
      <c r="A1722" s="532"/>
      <c r="B1722" s="534"/>
      <c r="C1722" s="536"/>
      <c r="D1722" s="393" t="s">
        <v>512</v>
      </c>
      <c r="E1722" s="307" t="s">
        <v>162</v>
      </c>
      <c r="F1722" s="272"/>
      <c r="G1722" s="272"/>
      <c r="H1722" s="272"/>
      <c r="I1722" s="272"/>
      <c r="J1722" s="272"/>
      <c r="K1722" s="272"/>
      <c r="L1722" s="272"/>
      <c r="M1722" s="272"/>
      <c r="N1722" s="272"/>
      <c r="O1722" s="272"/>
      <c r="P1722" s="272"/>
      <c r="Q1722" s="272"/>
      <c r="R1722" s="270" t="str">
        <f t="shared" si="104"/>
        <v/>
      </c>
    </row>
    <row r="1723" spans="1:18" x14ac:dyDescent="0.2">
      <c r="A1723" s="532"/>
      <c r="B1723" s="534"/>
      <c r="C1723" s="537" t="s">
        <v>786</v>
      </c>
      <c r="D1723" s="393" t="s">
        <v>282</v>
      </c>
      <c r="E1723" s="307" t="s">
        <v>162</v>
      </c>
      <c r="F1723" s="272"/>
      <c r="G1723" s="272"/>
      <c r="H1723" s="272"/>
      <c r="I1723" s="272"/>
      <c r="J1723" s="272"/>
      <c r="K1723" s="272"/>
      <c r="L1723" s="272"/>
      <c r="M1723" s="272"/>
      <c r="N1723" s="272"/>
      <c r="O1723" s="272"/>
      <c r="P1723" s="272"/>
      <c r="Q1723" s="272"/>
      <c r="R1723" s="270" t="str">
        <f t="shared" si="104"/>
        <v/>
      </c>
    </row>
    <row r="1724" spans="1:18" x14ac:dyDescent="0.2">
      <c r="A1724" s="532"/>
      <c r="B1724" s="534"/>
      <c r="C1724" s="536"/>
      <c r="D1724" s="393" t="s">
        <v>512</v>
      </c>
      <c r="E1724" s="307" t="s">
        <v>162</v>
      </c>
      <c r="F1724" s="272"/>
      <c r="G1724" s="272"/>
      <c r="H1724" s="272"/>
      <c r="I1724" s="272"/>
      <c r="J1724" s="272"/>
      <c r="K1724" s="272"/>
      <c r="L1724" s="272"/>
      <c r="M1724" s="272"/>
      <c r="N1724" s="272"/>
      <c r="O1724" s="272"/>
      <c r="P1724" s="272"/>
      <c r="Q1724" s="272"/>
      <c r="R1724" s="270" t="str">
        <f t="shared" si="104"/>
        <v/>
      </c>
    </row>
    <row r="1725" spans="1:18" x14ac:dyDescent="0.2">
      <c r="A1725" s="532"/>
      <c r="B1725" s="534"/>
      <c r="C1725" s="537" t="s">
        <v>787</v>
      </c>
      <c r="D1725" s="393" t="s">
        <v>282</v>
      </c>
      <c r="E1725" s="307" t="s">
        <v>162</v>
      </c>
      <c r="F1725" s="272"/>
      <c r="G1725" s="272"/>
      <c r="H1725" s="272"/>
      <c r="I1725" s="272"/>
      <c r="J1725" s="272"/>
      <c r="K1725" s="272"/>
      <c r="L1725" s="272"/>
      <c r="M1725" s="272"/>
      <c r="N1725" s="272"/>
      <c r="O1725" s="272"/>
      <c r="P1725" s="272"/>
      <c r="Q1725" s="272"/>
      <c r="R1725" s="270" t="str">
        <f t="shared" si="104"/>
        <v/>
      </c>
    </row>
    <row r="1726" spans="1:18" x14ac:dyDescent="0.2">
      <c r="A1726" s="532"/>
      <c r="B1726" s="534"/>
      <c r="C1726" s="536"/>
      <c r="D1726" s="393" t="s">
        <v>512</v>
      </c>
      <c r="E1726" s="307" t="s">
        <v>162</v>
      </c>
      <c r="F1726" s="272"/>
      <c r="G1726" s="272"/>
      <c r="H1726" s="272"/>
      <c r="I1726" s="272"/>
      <c r="J1726" s="272"/>
      <c r="K1726" s="272"/>
      <c r="L1726" s="272"/>
      <c r="M1726" s="272"/>
      <c r="N1726" s="272"/>
      <c r="O1726" s="272"/>
      <c r="P1726" s="272"/>
      <c r="Q1726" s="272"/>
      <c r="R1726" s="270" t="str">
        <f t="shared" si="104"/>
        <v/>
      </c>
    </row>
    <row r="1727" spans="1:18" x14ac:dyDescent="0.2">
      <c r="A1727" s="532"/>
      <c r="B1727" s="534"/>
      <c r="C1727" s="537" t="s">
        <v>788</v>
      </c>
      <c r="D1727" s="393" t="s">
        <v>282</v>
      </c>
      <c r="E1727" s="307" t="s">
        <v>162</v>
      </c>
      <c r="F1727" s="272"/>
      <c r="G1727" s="272"/>
      <c r="H1727" s="272"/>
      <c r="I1727" s="272"/>
      <c r="J1727" s="272"/>
      <c r="K1727" s="272"/>
      <c r="L1727" s="272"/>
      <c r="M1727" s="272"/>
      <c r="N1727" s="272"/>
      <c r="O1727" s="272"/>
      <c r="P1727" s="272"/>
      <c r="Q1727" s="272"/>
      <c r="R1727" s="270" t="str">
        <f t="shared" si="104"/>
        <v/>
      </c>
    </row>
    <row r="1728" spans="1:18" x14ac:dyDescent="0.2">
      <c r="A1728" s="532"/>
      <c r="B1728" s="534"/>
      <c r="C1728" s="536"/>
      <c r="D1728" s="393" t="s">
        <v>512</v>
      </c>
      <c r="E1728" s="307" t="s">
        <v>162</v>
      </c>
      <c r="F1728" s="272"/>
      <c r="G1728" s="272"/>
      <c r="H1728" s="272"/>
      <c r="I1728" s="272"/>
      <c r="J1728" s="272"/>
      <c r="K1728" s="272"/>
      <c r="L1728" s="272"/>
      <c r="M1728" s="272"/>
      <c r="N1728" s="272"/>
      <c r="O1728" s="272"/>
      <c r="P1728" s="272"/>
      <c r="Q1728" s="272"/>
      <c r="R1728" s="270" t="str">
        <f t="shared" si="104"/>
        <v/>
      </c>
    </row>
    <row r="1729" spans="1:18" x14ac:dyDescent="0.2">
      <c r="A1729" s="532"/>
      <c r="B1729" s="534"/>
      <c r="C1729" s="537" t="s">
        <v>789</v>
      </c>
      <c r="D1729" s="393" t="s">
        <v>282</v>
      </c>
      <c r="E1729" s="307" t="s">
        <v>162</v>
      </c>
      <c r="F1729" s="272"/>
      <c r="G1729" s="273"/>
      <c r="H1729" s="273"/>
      <c r="I1729" s="273"/>
      <c r="J1729" s="273"/>
      <c r="K1729" s="273"/>
      <c r="L1729" s="273"/>
      <c r="M1729" s="273"/>
      <c r="N1729" s="273"/>
      <c r="O1729" s="273"/>
      <c r="P1729" s="273"/>
      <c r="Q1729" s="273"/>
      <c r="R1729" s="268"/>
    </row>
    <row r="1730" spans="1:18" x14ac:dyDescent="0.2">
      <c r="A1730" s="532"/>
      <c r="B1730" s="534"/>
      <c r="C1730" s="536"/>
      <c r="D1730" s="393" t="s">
        <v>512</v>
      </c>
      <c r="E1730" s="307" t="s">
        <v>162</v>
      </c>
      <c r="F1730" s="272"/>
      <c r="G1730" s="304"/>
      <c r="H1730" s="304"/>
      <c r="I1730" s="304"/>
      <c r="J1730" s="304"/>
      <c r="K1730" s="304"/>
      <c r="L1730" s="304"/>
      <c r="M1730" s="304"/>
      <c r="N1730" s="304"/>
      <c r="O1730" s="304"/>
      <c r="P1730" s="304"/>
      <c r="Q1730" s="304"/>
      <c r="R1730" s="305"/>
    </row>
    <row r="1731" spans="1:18" x14ac:dyDescent="0.2">
      <c r="A1731" s="532"/>
      <c r="B1731" s="534"/>
      <c r="C1731" s="538" t="s">
        <v>934</v>
      </c>
      <c r="D1731" s="394" t="s">
        <v>282</v>
      </c>
      <c r="E1731" s="298" t="s">
        <v>162</v>
      </c>
      <c r="F1731" s="303"/>
      <c r="G1731" s="304"/>
      <c r="H1731" s="304"/>
      <c r="I1731" s="304"/>
      <c r="J1731" s="304"/>
      <c r="K1731" s="304"/>
      <c r="L1731" s="304"/>
      <c r="M1731" s="304"/>
      <c r="N1731" s="304"/>
      <c r="O1731" s="304"/>
      <c r="P1731" s="304"/>
      <c r="Q1731" s="304"/>
      <c r="R1731" s="305"/>
    </row>
    <row r="1732" spans="1:18" x14ac:dyDescent="0.2">
      <c r="A1732" s="552"/>
      <c r="B1732" s="553"/>
      <c r="C1732" s="539"/>
      <c r="D1732" s="191" t="s">
        <v>512</v>
      </c>
      <c r="E1732" s="308" t="s">
        <v>162</v>
      </c>
      <c r="F1732" s="274"/>
      <c r="G1732" s="274"/>
      <c r="H1732" s="274"/>
      <c r="I1732" s="274"/>
      <c r="J1732" s="274"/>
      <c r="K1732" s="274"/>
      <c r="L1732" s="274"/>
      <c r="M1732" s="274"/>
      <c r="N1732" s="274"/>
      <c r="O1732" s="274"/>
      <c r="P1732" s="274"/>
      <c r="Q1732" s="274"/>
      <c r="R1732" s="229"/>
    </row>
    <row r="1733" spans="1:18" x14ac:dyDescent="0.2">
      <c r="A1733" s="531"/>
      <c r="B1733" s="533" t="str">
        <f>IF(A1733&lt;&gt;"",IFERROR(VLOOKUP(A1733,L!$J$11:$K$260,2,FALSE),"Eingabeart wurde geändert"),"")</f>
        <v/>
      </c>
      <c r="C1733" s="535" t="s">
        <v>925</v>
      </c>
      <c r="D1733" s="189" t="s">
        <v>282</v>
      </c>
      <c r="E1733" s="306" t="s">
        <v>162</v>
      </c>
      <c r="F1733" s="271"/>
      <c r="G1733" s="271"/>
      <c r="H1733" s="271"/>
      <c r="I1733" s="271"/>
      <c r="J1733" s="271"/>
      <c r="K1733" s="271"/>
      <c r="L1733" s="271"/>
      <c r="M1733" s="271"/>
      <c r="N1733" s="271"/>
      <c r="O1733" s="271"/>
      <c r="P1733" s="271"/>
      <c r="Q1733" s="271"/>
      <c r="R1733" s="228" t="str">
        <f t="shared" ref="R1733:R1744" si="105">IF(SUM(F1733:Q1733)&gt;0,SUM(F1733:Q1733),"")</f>
        <v/>
      </c>
    </row>
    <row r="1734" spans="1:18" x14ac:dyDescent="0.2">
      <c r="A1734" s="532"/>
      <c r="B1734" s="534"/>
      <c r="C1734" s="536"/>
      <c r="D1734" s="393" t="s">
        <v>512</v>
      </c>
      <c r="E1734" s="307" t="s">
        <v>162</v>
      </c>
      <c r="F1734" s="272"/>
      <c r="G1734" s="272"/>
      <c r="H1734" s="272"/>
      <c r="I1734" s="272"/>
      <c r="J1734" s="272"/>
      <c r="K1734" s="272"/>
      <c r="L1734" s="272"/>
      <c r="M1734" s="272"/>
      <c r="N1734" s="272"/>
      <c r="O1734" s="272"/>
      <c r="P1734" s="272"/>
      <c r="Q1734" s="272"/>
      <c r="R1734" s="270" t="str">
        <f t="shared" si="105"/>
        <v/>
      </c>
    </row>
    <row r="1735" spans="1:18" x14ac:dyDescent="0.2">
      <c r="A1735" s="532"/>
      <c r="B1735" s="534"/>
      <c r="C1735" s="537" t="s">
        <v>786</v>
      </c>
      <c r="D1735" s="393" t="s">
        <v>282</v>
      </c>
      <c r="E1735" s="307" t="s">
        <v>162</v>
      </c>
      <c r="F1735" s="272"/>
      <c r="G1735" s="272"/>
      <c r="H1735" s="272"/>
      <c r="I1735" s="272"/>
      <c r="J1735" s="272"/>
      <c r="K1735" s="272"/>
      <c r="L1735" s="272"/>
      <c r="M1735" s="272"/>
      <c r="N1735" s="272"/>
      <c r="O1735" s="272"/>
      <c r="P1735" s="272"/>
      <c r="Q1735" s="272"/>
      <c r="R1735" s="270" t="str">
        <f t="shared" si="105"/>
        <v/>
      </c>
    </row>
    <row r="1736" spans="1:18" x14ac:dyDescent="0.2">
      <c r="A1736" s="532"/>
      <c r="B1736" s="534"/>
      <c r="C1736" s="536"/>
      <c r="D1736" s="393" t="s">
        <v>512</v>
      </c>
      <c r="E1736" s="307" t="s">
        <v>162</v>
      </c>
      <c r="F1736" s="272"/>
      <c r="G1736" s="272"/>
      <c r="H1736" s="272"/>
      <c r="I1736" s="272"/>
      <c r="J1736" s="272"/>
      <c r="K1736" s="272"/>
      <c r="L1736" s="272"/>
      <c r="M1736" s="272"/>
      <c r="N1736" s="272"/>
      <c r="O1736" s="272"/>
      <c r="P1736" s="272"/>
      <c r="Q1736" s="272"/>
      <c r="R1736" s="270" t="str">
        <f t="shared" si="105"/>
        <v/>
      </c>
    </row>
    <row r="1737" spans="1:18" x14ac:dyDescent="0.2">
      <c r="A1737" s="532"/>
      <c r="B1737" s="534"/>
      <c r="C1737" s="537" t="s">
        <v>787</v>
      </c>
      <c r="D1737" s="393" t="s">
        <v>282</v>
      </c>
      <c r="E1737" s="307" t="s">
        <v>162</v>
      </c>
      <c r="F1737" s="272"/>
      <c r="G1737" s="272"/>
      <c r="H1737" s="272"/>
      <c r="I1737" s="272"/>
      <c r="J1737" s="272"/>
      <c r="K1737" s="272"/>
      <c r="L1737" s="272"/>
      <c r="M1737" s="272"/>
      <c r="N1737" s="272"/>
      <c r="O1737" s="272"/>
      <c r="P1737" s="272"/>
      <c r="Q1737" s="272"/>
      <c r="R1737" s="270" t="str">
        <f t="shared" si="105"/>
        <v/>
      </c>
    </row>
    <row r="1738" spans="1:18" x14ac:dyDescent="0.2">
      <c r="A1738" s="532"/>
      <c r="B1738" s="534"/>
      <c r="C1738" s="536"/>
      <c r="D1738" s="393" t="s">
        <v>512</v>
      </c>
      <c r="E1738" s="307" t="s">
        <v>162</v>
      </c>
      <c r="F1738" s="272"/>
      <c r="G1738" s="272"/>
      <c r="H1738" s="272"/>
      <c r="I1738" s="272"/>
      <c r="J1738" s="272"/>
      <c r="K1738" s="272"/>
      <c r="L1738" s="272"/>
      <c r="M1738" s="272"/>
      <c r="N1738" s="272"/>
      <c r="O1738" s="272"/>
      <c r="P1738" s="272"/>
      <c r="Q1738" s="272"/>
      <c r="R1738" s="270" t="str">
        <f t="shared" si="105"/>
        <v/>
      </c>
    </row>
    <row r="1739" spans="1:18" x14ac:dyDescent="0.2">
      <c r="A1739" s="532"/>
      <c r="B1739" s="534"/>
      <c r="C1739" s="537" t="s">
        <v>788</v>
      </c>
      <c r="D1739" s="393" t="s">
        <v>282</v>
      </c>
      <c r="E1739" s="307" t="s">
        <v>162</v>
      </c>
      <c r="F1739" s="272"/>
      <c r="G1739" s="272"/>
      <c r="H1739" s="272"/>
      <c r="I1739" s="272"/>
      <c r="J1739" s="272"/>
      <c r="K1739" s="272"/>
      <c r="L1739" s="272"/>
      <c r="M1739" s="272"/>
      <c r="N1739" s="272"/>
      <c r="O1739" s="272"/>
      <c r="P1739" s="272"/>
      <c r="Q1739" s="272"/>
      <c r="R1739" s="270" t="str">
        <f t="shared" si="105"/>
        <v/>
      </c>
    </row>
    <row r="1740" spans="1:18" x14ac:dyDescent="0.2">
      <c r="A1740" s="532"/>
      <c r="B1740" s="534"/>
      <c r="C1740" s="536"/>
      <c r="D1740" s="393" t="s">
        <v>512</v>
      </c>
      <c r="E1740" s="307" t="s">
        <v>162</v>
      </c>
      <c r="F1740" s="272"/>
      <c r="G1740" s="272"/>
      <c r="H1740" s="272"/>
      <c r="I1740" s="272"/>
      <c r="J1740" s="272"/>
      <c r="K1740" s="272"/>
      <c r="L1740" s="272"/>
      <c r="M1740" s="272"/>
      <c r="N1740" s="272"/>
      <c r="O1740" s="272"/>
      <c r="P1740" s="272"/>
      <c r="Q1740" s="272"/>
      <c r="R1740" s="270" t="str">
        <f t="shared" si="105"/>
        <v/>
      </c>
    </row>
    <row r="1741" spans="1:18" x14ac:dyDescent="0.2">
      <c r="A1741" s="532"/>
      <c r="B1741" s="534"/>
      <c r="C1741" s="537" t="s">
        <v>789</v>
      </c>
      <c r="D1741" s="393" t="s">
        <v>282</v>
      </c>
      <c r="E1741" s="307" t="s">
        <v>162</v>
      </c>
      <c r="F1741" s="272"/>
      <c r="G1741" s="273"/>
      <c r="H1741" s="273"/>
      <c r="I1741" s="273"/>
      <c r="J1741" s="273"/>
      <c r="K1741" s="273"/>
      <c r="L1741" s="273"/>
      <c r="M1741" s="273"/>
      <c r="N1741" s="273"/>
      <c r="O1741" s="273"/>
      <c r="P1741" s="273"/>
      <c r="Q1741" s="273"/>
      <c r="R1741" s="268"/>
    </row>
    <row r="1742" spans="1:18" x14ac:dyDescent="0.2">
      <c r="A1742" s="532"/>
      <c r="B1742" s="534"/>
      <c r="C1742" s="536"/>
      <c r="D1742" s="393" t="s">
        <v>512</v>
      </c>
      <c r="E1742" s="307" t="s">
        <v>162</v>
      </c>
      <c r="F1742" s="272"/>
      <c r="G1742" s="304"/>
      <c r="H1742" s="304"/>
      <c r="I1742" s="304"/>
      <c r="J1742" s="304"/>
      <c r="K1742" s="304"/>
      <c r="L1742" s="304"/>
      <c r="M1742" s="304"/>
      <c r="N1742" s="304"/>
      <c r="O1742" s="304"/>
      <c r="P1742" s="304"/>
      <c r="Q1742" s="304"/>
      <c r="R1742" s="305"/>
    </row>
    <row r="1743" spans="1:18" x14ac:dyDescent="0.2">
      <c r="A1743" s="532"/>
      <c r="B1743" s="534"/>
      <c r="C1743" s="538" t="s">
        <v>934</v>
      </c>
      <c r="D1743" s="394" t="s">
        <v>282</v>
      </c>
      <c r="E1743" s="298" t="s">
        <v>162</v>
      </c>
      <c r="F1743" s="303"/>
      <c r="G1743" s="304"/>
      <c r="H1743" s="304"/>
      <c r="I1743" s="304"/>
      <c r="J1743" s="304"/>
      <c r="K1743" s="304"/>
      <c r="L1743" s="304"/>
      <c r="M1743" s="304"/>
      <c r="N1743" s="304"/>
      <c r="O1743" s="304"/>
      <c r="P1743" s="304"/>
      <c r="Q1743" s="304"/>
      <c r="R1743" s="305"/>
    </row>
    <row r="1744" spans="1:18" x14ac:dyDescent="0.2">
      <c r="A1744" s="552"/>
      <c r="B1744" s="553"/>
      <c r="C1744" s="539"/>
      <c r="D1744" s="191" t="s">
        <v>512</v>
      </c>
      <c r="E1744" s="308" t="s">
        <v>162</v>
      </c>
      <c r="F1744" s="274"/>
      <c r="G1744" s="274"/>
      <c r="H1744" s="274"/>
      <c r="I1744" s="274"/>
      <c r="J1744" s="274"/>
      <c r="K1744" s="274"/>
      <c r="L1744" s="274"/>
      <c r="M1744" s="274"/>
      <c r="N1744" s="274"/>
      <c r="O1744" s="274"/>
      <c r="P1744" s="274"/>
      <c r="Q1744" s="274"/>
      <c r="R1744" s="229"/>
    </row>
    <row r="1745" spans="1:18" x14ac:dyDescent="0.2">
      <c r="A1745" s="531"/>
      <c r="B1745" s="533" t="str">
        <f>IF(A1745&lt;&gt;"",IFERROR(VLOOKUP(A1745,L!$J$11:$K$260,2,FALSE),"Eingabeart wurde geändert"),"")</f>
        <v/>
      </c>
      <c r="C1745" s="535" t="s">
        <v>925</v>
      </c>
      <c r="D1745" s="189" t="s">
        <v>282</v>
      </c>
      <c r="E1745" s="306" t="s">
        <v>162</v>
      </c>
      <c r="F1745" s="271"/>
      <c r="G1745" s="271"/>
      <c r="H1745" s="271"/>
      <c r="I1745" s="271"/>
      <c r="J1745" s="271"/>
      <c r="K1745" s="271"/>
      <c r="L1745" s="271"/>
      <c r="M1745" s="271"/>
      <c r="N1745" s="271"/>
      <c r="O1745" s="271"/>
      <c r="P1745" s="271"/>
      <c r="Q1745" s="271"/>
      <c r="R1745" s="228" t="str">
        <f t="shared" ref="R1745:R1756" si="106">IF(SUM(F1745:Q1745)&gt;0,SUM(F1745:Q1745),"")</f>
        <v/>
      </c>
    </row>
    <row r="1746" spans="1:18" x14ac:dyDescent="0.2">
      <c r="A1746" s="532"/>
      <c r="B1746" s="534"/>
      <c r="C1746" s="536"/>
      <c r="D1746" s="393" t="s">
        <v>512</v>
      </c>
      <c r="E1746" s="307" t="s">
        <v>162</v>
      </c>
      <c r="F1746" s="272"/>
      <c r="G1746" s="272"/>
      <c r="H1746" s="272"/>
      <c r="I1746" s="272"/>
      <c r="J1746" s="272"/>
      <c r="K1746" s="272"/>
      <c r="L1746" s="272"/>
      <c r="M1746" s="272"/>
      <c r="N1746" s="272"/>
      <c r="O1746" s="272"/>
      <c r="P1746" s="272"/>
      <c r="Q1746" s="272"/>
      <c r="R1746" s="270" t="str">
        <f t="shared" si="106"/>
        <v/>
      </c>
    </row>
    <row r="1747" spans="1:18" x14ac:dyDescent="0.2">
      <c r="A1747" s="532"/>
      <c r="B1747" s="534"/>
      <c r="C1747" s="537" t="s">
        <v>786</v>
      </c>
      <c r="D1747" s="393" t="s">
        <v>282</v>
      </c>
      <c r="E1747" s="307" t="s">
        <v>162</v>
      </c>
      <c r="F1747" s="272"/>
      <c r="G1747" s="272"/>
      <c r="H1747" s="272"/>
      <c r="I1747" s="272"/>
      <c r="J1747" s="272"/>
      <c r="K1747" s="272"/>
      <c r="L1747" s="272"/>
      <c r="M1747" s="272"/>
      <c r="N1747" s="272"/>
      <c r="O1747" s="272"/>
      <c r="P1747" s="272"/>
      <c r="Q1747" s="272"/>
      <c r="R1747" s="270" t="str">
        <f t="shared" si="106"/>
        <v/>
      </c>
    </row>
    <row r="1748" spans="1:18" x14ac:dyDescent="0.2">
      <c r="A1748" s="532"/>
      <c r="B1748" s="534"/>
      <c r="C1748" s="536"/>
      <c r="D1748" s="393" t="s">
        <v>512</v>
      </c>
      <c r="E1748" s="307" t="s">
        <v>162</v>
      </c>
      <c r="F1748" s="272"/>
      <c r="G1748" s="272"/>
      <c r="H1748" s="272"/>
      <c r="I1748" s="272"/>
      <c r="J1748" s="272"/>
      <c r="K1748" s="272"/>
      <c r="L1748" s="272"/>
      <c r="M1748" s="272"/>
      <c r="N1748" s="272"/>
      <c r="O1748" s="272"/>
      <c r="P1748" s="272"/>
      <c r="Q1748" s="272"/>
      <c r="R1748" s="270" t="str">
        <f t="shared" si="106"/>
        <v/>
      </c>
    </row>
    <row r="1749" spans="1:18" x14ac:dyDescent="0.2">
      <c r="A1749" s="532"/>
      <c r="B1749" s="534"/>
      <c r="C1749" s="537" t="s">
        <v>787</v>
      </c>
      <c r="D1749" s="393" t="s">
        <v>282</v>
      </c>
      <c r="E1749" s="307" t="s">
        <v>162</v>
      </c>
      <c r="F1749" s="272"/>
      <c r="G1749" s="272"/>
      <c r="H1749" s="272"/>
      <c r="I1749" s="272"/>
      <c r="J1749" s="272"/>
      <c r="K1749" s="272"/>
      <c r="L1749" s="272"/>
      <c r="M1749" s="272"/>
      <c r="N1749" s="272"/>
      <c r="O1749" s="272"/>
      <c r="P1749" s="272"/>
      <c r="Q1749" s="272"/>
      <c r="R1749" s="270" t="str">
        <f t="shared" si="106"/>
        <v/>
      </c>
    </row>
    <row r="1750" spans="1:18" x14ac:dyDescent="0.2">
      <c r="A1750" s="532"/>
      <c r="B1750" s="534"/>
      <c r="C1750" s="536"/>
      <c r="D1750" s="393" t="s">
        <v>512</v>
      </c>
      <c r="E1750" s="307" t="s">
        <v>162</v>
      </c>
      <c r="F1750" s="272"/>
      <c r="G1750" s="272"/>
      <c r="H1750" s="272"/>
      <c r="I1750" s="272"/>
      <c r="J1750" s="272"/>
      <c r="K1750" s="272"/>
      <c r="L1750" s="272"/>
      <c r="M1750" s="272"/>
      <c r="N1750" s="272"/>
      <c r="O1750" s="272"/>
      <c r="P1750" s="272"/>
      <c r="Q1750" s="272"/>
      <c r="R1750" s="270" t="str">
        <f t="shared" si="106"/>
        <v/>
      </c>
    </row>
    <row r="1751" spans="1:18" x14ac:dyDescent="0.2">
      <c r="A1751" s="532"/>
      <c r="B1751" s="534"/>
      <c r="C1751" s="537" t="s">
        <v>788</v>
      </c>
      <c r="D1751" s="393" t="s">
        <v>282</v>
      </c>
      <c r="E1751" s="307" t="s">
        <v>162</v>
      </c>
      <c r="F1751" s="272"/>
      <c r="G1751" s="272"/>
      <c r="H1751" s="272"/>
      <c r="I1751" s="272"/>
      <c r="J1751" s="272"/>
      <c r="K1751" s="272"/>
      <c r="L1751" s="272"/>
      <c r="M1751" s="272"/>
      <c r="N1751" s="272"/>
      <c r="O1751" s="272"/>
      <c r="P1751" s="272"/>
      <c r="Q1751" s="272"/>
      <c r="R1751" s="270" t="str">
        <f t="shared" si="106"/>
        <v/>
      </c>
    </row>
    <row r="1752" spans="1:18" x14ac:dyDescent="0.2">
      <c r="A1752" s="532"/>
      <c r="B1752" s="534"/>
      <c r="C1752" s="536"/>
      <c r="D1752" s="393" t="s">
        <v>512</v>
      </c>
      <c r="E1752" s="307" t="s">
        <v>162</v>
      </c>
      <c r="F1752" s="272"/>
      <c r="G1752" s="272"/>
      <c r="H1752" s="272"/>
      <c r="I1752" s="272"/>
      <c r="J1752" s="272"/>
      <c r="K1752" s="272"/>
      <c r="L1752" s="272"/>
      <c r="M1752" s="272"/>
      <c r="N1752" s="272"/>
      <c r="O1752" s="272"/>
      <c r="P1752" s="272"/>
      <c r="Q1752" s="272"/>
      <c r="R1752" s="270" t="str">
        <f t="shared" si="106"/>
        <v/>
      </c>
    </row>
    <row r="1753" spans="1:18" x14ac:dyDescent="0.2">
      <c r="A1753" s="532"/>
      <c r="B1753" s="534"/>
      <c r="C1753" s="537" t="s">
        <v>789</v>
      </c>
      <c r="D1753" s="393" t="s">
        <v>282</v>
      </c>
      <c r="E1753" s="307" t="s">
        <v>162</v>
      </c>
      <c r="F1753" s="272"/>
      <c r="G1753" s="273"/>
      <c r="H1753" s="273"/>
      <c r="I1753" s="273"/>
      <c r="J1753" s="273"/>
      <c r="K1753" s="273"/>
      <c r="L1753" s="273"/>
      <c r="M1753" s="273"/>
      <c r="N1753" s="273"/>
      <c r="O1753" s="273"/>
      <c r="P1753" s="273"/>
      <c r="Q1753" s="273"/>
      <c r="R1753" s="268"/>
    </row>
    <row r="1754" spans="1:18" x14ac:dyDescent="0.2">
      <c r="A1754" s="532"/>
      <c r="B1754" s="534"/>
      <c r="C1754" s="536"/>
      <c r="D1754" s="393" t="s">
        <v>512</v>
      </c>
      <c r="E1754" s="307" t="s">
        <v>162</v>
      </c>
      <c r="F1754" s="272"/>
      <c r="G1754" s="304"/>
      <c r="H1754" s="304"/>
      <c r="I1754" s="304"/>
      <c r="J1754" s="304"/>
      <c r="K1754" s="304"/>
      <c r="L1754" s="304"/>
      <c r="M1754" s="304"/>
      <c r="N1754" s="304"/>
      <c r="O1754" s="304"/>
      <c r="P1754" s="304"/>
      <c r="Q1754" s="304"/>
      <c r="R1754" s="305"/>
    </row>
    <row r="1755" spans="1:18" x14ac:dyDescent="0.2">
      <c r="A1755" s="532"/>
      <c r="B1755" s="534"/>
      <c r="C1755" s="538" t="s">
        <v>934</v>
      </c>
      <c r="D1755" s="394" t="s">
        <v>282</v>
      </c>
      <c r="E1755" s="298" t="s">
        <v>162</v>
      </c>
      <c r="F1755" s="303"/>
      <c r="G1755" s="304"/>
      <c r="H1755" s="304"/>
      <c r="I1755" s="304"/>
      <c r="J1755" s="304"/>
      <c r="K1755" s="304"/>
      <c r="L1755" s="304"/>
      <c r="M1755" s="304"/>
      <c r="N1755" s="304"/>
      <c r="O1755" s="304"/>
      <c r="P1755" s="304"/>
      <c r="Q1755" s="304"/>
      <c r="R1755" s="305"/>
    </row>
    <row r="1756" spans="1:18" x14ac:dyDescent="0.2">
      <c r="A1756" s="552"/>
      <c r="B1756" s="553"/>
      <c r="C1756" s="539"/>
      <c r="D1756" s="191" t="s">
        <v>512</v>
      </c>
      <c r="E1756" s="308" t="s">
        <v>162</v>
      </c>
      <c r="F1756" s="274"/>
      <c r="G1756" s="274"/>
      <c r="H1756" s="274"/>
      <c r="I1756" s="274"/>
      <c r="J1756" s="274"/>
      <c r="K1756" s="274"/>
      <c r="L1756" s="274"/>
      <c r="M1756" s="274"/>
      <c r="N1756" s="274"/>
      <c r="O1756" s="274"/>
      <c r="P1756" s="274"/>
      <c r="Q1756" s="274"/>
      <c r="R1756" s="229"/>
    </row>
    <row r="1757" spans="1:18" x14ac:dyDescent="0.2">
      <c r="A1757" s="531"/>
      <c r="B1757" s="533" t="str">
        <f>IF(A1757&lt;&gt;"",IFERROR(VLOOKUP(A1757,L!$J$11:$K$260,2,FALSE),"Eingabeart wurde geändert"),"")</f>
        <v/>
      </c>
      <c r="C1757" s="535" t="s">
        <v>925</v>
      </c>
      <c r="D1757" s="189" t="s">
        <v>282</v>
      </c>
      <c r="E1757" s="306" t="s">
        <v>162</v>
      </c>
      <c r="F1757" s="271"/>
      <c r="G1757" s="271"/>
      <c r="H1757" s="271"/>
      <c r="I1757" s="271"/>
      <c r="J1757" s="271"/>
      <c r="K1757" s="271"/>
      <c r="L1757" s="271"/>
      <c r="M1757" s="271"/>
      <c r="N1757" s="271"/>
      <c r="O1757" s="271"/>
      <c r="P1757" s="271"/>
      <c r="Q1757" s="271"/>
      <c r="R1757" s="228" t="str">
        <f t="shared" ref="R1757:R1768" si="107">IF(SUM(F1757:Q1757)&gt;0,SUM(F1757:Q1757),"")</f>
        <v/>
      </c>
    </row>
    <row r="1758" spans="1:18" x14ac:dyDescent="0.2">
      <c r="A1758" s="532"/>
      <c r="B1758" s="534"/>
      <c r="C1758" s="536"/>
      <c r="D1758" s="393" t="s">
        <v>512</v>
      </c>
      <c r="E1758" s="307" t="s">
        <v>162</v>
      </c>
      <c r="F1758" s="272"/>
      <c r="G1758" s="272"/>
      <c r="H1758" s="272"/>
      <c r="I1758" s="272"/>
      <c r="J1758" s="272"/>
      <c r="K1758" s="272"/>
      <c r="L1758" s="272"/>
      <c r="M1758" s="272"/>
      <c r="N1758" s="272"/>
      <c r="O1758" s="272"/>
      <c r="P1758" s="272"/>
      <c r="Q1758" s="272"/>
      <c r="R1758" s="270" t="str">
        <f t="shared" si="107"/>
        <v/>
      </c>
    </row>
    <row r="1759" spans="1:18" x14ac:dyDescent="0.2">
      <c r="A1759" s="532"/>
      <c r="B1759" s="534"/>
      <c r="C1759" s="537" t="s">
        <v>786</v>
      </c>
      <c r="D1759" s="393" t="s">
        <v>282</v>
      </c>
      <c r="E1759" s="307" t="s">
        <v>162</v>
      </c>
      <c r="F1759" s="272"/>
      <c r="G1759" s="272"/>
      <c r="H1759" s="272"/>
      <c r="I1759" s="272"/>
      <c r="J1759" s="272"/>
      <c r="K1759" s="272"/>
      <c r="L1759" s="272"/>
      <c r="M1759" s="272"/>
      <c r="N1759" s="272"/>
      <c r="O1759" s="272"/>
      <c r="P1759" s="272"/>
      <c r="Q1759" s="272"/>
      <c r="R1759" s="270" t="str">
        <f t="shared" si="107"/>
        <v/>
      </c>
    </row>
    <row r="1760" spans="1:18" x14ac:dyDescent="0.2">
      <c r="A1760" s="532"/>
      <c r="B1760" s="534"/>
      <c r="C1760" s="536"/>
      <c r="D1760" s="393" t="s">
        <v>512</v>
      </c>
      <c r="E1760" s="307" t="s">
        <v>162</v>
      </c>
      <c r="F1760" s="272"/>
      <c r="G1760" s="272"/>
      <c r="H1760" s="272"/>
      <c r="I1760" s="272"/>
      <c r="J1760" s="272"/>
      <c r="K1760" s="272"/>
      <c r="L1760" s="272"/>
      <c r="M1760" s="272"/>
      <c r="N1760" s="272"/>
      <c r="O1760" s="272"/>
      <c r="P1760" s="272"/>
      <c r="Q1760" s="272"/>
      <c r="R1760" s="270" t="str">
        <f t="shared" si="107"/>
        <v/>
      </c>
    </row>
    <row r="1761" spans="1:18" x14ac:dyDescent="0.2">
      <c r="A1761" s="532"/>
      <c r="B1761" s="534"/>
      <c r="C1761" s="537" t="s">
        <v>787</v>
      </c>
      <c r="D1761" s="393" t="s">
        <v>282</v>
      </c>
      <c r="E1761" s="307" t="s">
        <v>162</v>
      </c>
      <c r="F1761" s="272"/>
      <c r="G1761" s="272"/>
      <c r="H1761" s="272"/>
      <c r="I1761" s="272"/>
      <c r="J1761" s="272"/>
      <c r="K1761" s="272"/>
      <c r="L1761" s="272"/>
      <c r="M1761" s="272"/>
      <c r="N1761" s="272"/>
      <c r="O1761" s="272"/>
      <c r="P1761" s="272"/>
      <c r="Q1761" s="272"/>
      <c r="R1761" s="270" t="str">
        <f t="shared" si="107"/>
        <v/>
      </c>
    </row>
    <row r="1762" spans="1:18" x14ac:dyDescent="0.2">
      <c r="A1762" s="532"/>
      <c r="B1762" s="534"/>
      <c r="C1762" s="536"/>
      <c r="D1762" s="393" t="s">
        <v>512</v>
      </c>
      <c r="E1762" s="307" t="s">
        <v>162</v>
      </c>
      <c r="F1762" s="272"/>
      <c r="G1762" s="272"/>
      <c r="H1762" s="272"/>
      <c r="I1762" s="272"/>
      <c r="J1762" s="272"/>
      <c r="K1762" s="272"/>
      <c r="L1762" s="272"/>
      <c r="M1762" s="272"/>
      <c r="N1762" s="272"/>
      <c r="O1762" s="272"/>
      <c r="P1762" s="272"/>
      <c r="Q1762" s="272"/>
      <c r="R1762" s="270" t="str">
        <f t="shared" si="107"/>
        <v/>
      </c>
    </row>
    <row r="1763" spans="1:18" x14ac:dyDescent="0.2">
      <c r="A1763" s="532"/>
      <c r="B1763" s="534"/>
      <c r="C1763" s="537" t="s">
        <v>788</v>
      </c>
      <c r="D1763" s="393" t="s">
        <v>282</v>
      </c>
      <c r="E1763" s="307" t="s">
        <v>162</v>
      </c>
      <c r="F1763" s="272"/>
      <c r="G1763" s="272"/>
      <c r="H1763" s="272"/>
      <c r="I1763" s="272"/>
      <c r="J1763" s="272"/>
      <c r="K1763" s="272"/>
      <c r="L1763" s="272"/>
      <c r="M1763" s="272"/>
      <c r="N1763" s="272"/>
      <c r="O1763" s="272"/>
      <c r="P1763" s="272"/>
      <c r="Q1763" s="272"/>
      <c r="R1763" s="270" t="str">
        <f t="shared" si="107"/>
        <v/>
      </c>
    </row>
    <row r="1764" spans="1:18" x14ac:dyDescent="0.2">
      <c r="A1764" s="532"/>
      <c r="B1764" s="534"/>
      <c r="C1764" s="536"/>
      <c r="D1764" s="393" t="s">
        <v>512</v>
      </c>
      <c r="E1764" s="307" t="s">
        <v>162</v>
      </c>
      <c r="F1764" s="272"/>
      <c r="G1764" s="272"/>
      <c r="H1764" s="272"/>
      <c r="I1764" s="272"/>
      <c r="J1764" s="272"/>
      <c r="K1764" s="272"/>
      <c r="L1764" s="272"/>
      <c r="M1764" s="272"/>
      <c r="N1764" s="272"/>
      <c r="O1764" s="272"/>
      <c r="P1764" s="272"/>
      <c r="Q1764" s="272"/>
      <c r="R1764" s="270" t="str">
        <f t="shared" si="107"/>
        <v/>
      </c>
    </row>
    <row r="1765" spans="1:18" x14ac:dyDescent="0.2">
      <c r="A1765" s="532"/>
      <c r="B1765" s="534"/>
      <c r="C1765" s="537" t="s">
        <v>789</v>
      </c>
      <c r="D1765" s="393" t="s">
        <v>282</v>
      </c>
      <c r="E1765" s="307" t="s">
        <v>162</v>
      </c>
      <c r="F1765" s="272"/>
      <c r="G1765" s="273"/>
      <c r="H1765" s="273"/>
      <c r="I1765" s="273"/>
      <c r="J1765" s="273"/>
      <c r="K1765" s="273"/>
      <c r="L1765" s="273"/>
      <c r="M1765" s="273"/>
      <c r="N1765" s="273"/>
      <c r="O1765" s="273"/>
      <c r="P1765" s="273"/>
      <c r="Q1765" s="273"/>
      <c r="R1765" s="268"/>
    </row>
    <row r="1766" spans="1:18" x14ac:dyDescent="0.2">
      <c r="A1766" s="532"/>
      <c r="B1766" s="534"/>
      <c r="C1766" s="536"/>
      <c r="D1766" s="393" t="s">
        <v>512</v>
      </c>
      <c r="E1766" s="307" t="s">
        <v>162</v>
      </c>
      <c r="F1766" s="272"/>
      <c r="G1766" s="304"/>
      <c r="H1766" s="304"/>
      <c r="I1766" s="304"/>
      <c r="J1766" s="304"/>
      <c r="K1766" s="304"/>
      <c r="L1766" s="304"/>
      <c r="M1766" s="304"/>
      <c r="N1766" s="304"/>
      <c r="O1766" s="304"/>
      <c r="P1766" s="304"/>
      <c r="Q1766" s="304"/>
      <c r="R1766" s="305"/>
    </row>
    <row r="1767" spans="1:18" x14ac:dyDescent="0.2">
      <c r="A1767" s="532"/>
      <c r="B1767" s="534"/>
      <c r="C1767" s="538" t="s">
        <v>934</v>
      </c>
      <c r="D1767" s="394" t="s">
        <v>282</v>
      </c>
      <c r="E1767" s="298" t="s">
        <v>162</v>
      </c>
      <c r="F1767" s="303"/>
      <c r="G1767" s="304"/>
      <c r="H1767" s="304"/>
      <c r="I1767" s="304"/>
      <c r="J1767" s="304"/>
      <c r="K1767" s="304"/>
      <c r="L1767" s="304"/>
      <c r="M1767" s="304"/>
      <c r="N1767" s="304"/>
      <c r="O1767" s="304"/>
      <c r="P1767" s="304"/>
      <c r="Q1767" s="304"/>
      <c r="R1767" s="305"/>
    </row>
    <row r="1768" spans="1:18" x14ac:dyDescent="0.2">
      <c r="A1768" s="552"/>
      <c r="B1768" s="553"/>
      <c r="C1768" s="539"/>
      <c r="D1768" s="191" t="s">
        <v>512</v>
      </c>
      <c r="E1768" s="308" t="s">
        <v>162</v>
      </c>
      <c r="F1768" s="274"/>
      <c r="G1768" s="274"/>
      <c r="H1768" s="274"/>
      <c r="I1768" s="274"/>
      <c r="J1768" s="274"/>
      <c r="K1768" s="274"/>
      <c r="L1768" s="274"/>
      <c r="M1768" s="274"/>
      <c r="N1768" s="274"/>
      <c r="O1768" s="274"/>
      <c r="P1768" s="274"/>
      <c r="Q1768" s="274"/>
      <c r="R1768" s="229"/>
    </row>
    <row r="1769" spans="1:18" x14ac:dyDescent="0.2">
      <c r="A1769" s="531"/>
      <c r="B1769" s="533" t="str">
        <f>IF(A1769&lt;&gt;"",IFERROR(VLOOKUP(A1769,L!$J$11:$K$260,2,FALSE),"Eingabeart wurde geändert"),"")</f>
        <v/>
      </c>
      <c r="C1769" s="535" t="s">
        <v>925</v>
      </c>
      <c r="D1769" s="189" t="s">
        <v>282</v>
      </c>
      <c r="E1769" s="306" t="s">
        <v>162</v>
      </c>
      <c r="F1769" s="271"/>
      <c r="G1769" s="271"/>
      <c r="H1769" s="271"/>
      <c r="I1769" s="271"/>
      <c r="J1769" s="271"/>
      <c r="K1769" s="271"/>
      <c r="L1769" s="271"/>
      <c r="M1769" s="271"/>
      <c r="N1769" s="271"/>
      <c r="O1769" s="271"/>
      <c r="P1769" s="271"/>
      <c r="Q1769" s="271"/>
      <c r="R1769" s="228" t="str">
        <f t="shared" ref="R1769:R1780" si="108">IF(SUM(F1769:Q1769)&gt;0,SUM(F1769:Q1769),"")</f>
        <v/>
      </c>
    </row>
    <row r="1770" spans="1:18" x14ac:dyDescent="0.2">
      <c r="A1770" s="532"/>
      <c r="B1770" s="534"/>
      <c r="C1770" s="536"/>
      <c r="D1770" s="393" t="s">
        <v>512</v>
      </c>
      <c r="E1770" s="307" t="s">
        <v>162</v>
      </c>
      <c r="F1770" s="272"/>
      <c r="G1770" s="272"/>
      <c r="H1770" s="272"/>
      <c r="I1770" s="272"/>
      <c r="J1770" s="272"/>
      <c r="K1770" s="272"/>
      <c r="L1770" s="272"/>
      <c r="M1770" s="272"/>
      <c r="N1770" s="272"/>
      <c r="O1770" s="272"/>
      <c r="P1770" s="272"/>
      <c r="Q1770" s="272"/>
      <c r="R1770" s="270" t="str">
        <f t="shared" si="108"/>
        <v/>
      </c>
    </row>
    <row r="1771" spans="1:18" x14ac:dyDescent="0.2">
      <c r="A1771" s="532"/>
      <c r="B1771" s="534"/>
      <c r="C1771" s="537" t="s">
        <v>786</v>
      </c>
      <c r="D1771" s="393" t="s">
        <v>282</v>
      </c>
      <c r="E1771" s="307" t="s">
        <v>162</v>
      </c>
      <c r="F1771" s="272"/>
      <c r="G1771" s="272"/>
      <c r="H1771" s="272"/>
      <c r="I1771" s="272"/>
      <c r="J1771" s="272"/>
      <c r="K1771" s="272"/>
      <c r="L1771" s="272"/>
      <c r="M1771" s="272"/>
      <c r="N1771" s="272"/>
      <c r="O1771" s="272"/>
      <c r="P1771" s="272"/>
      <c r="Q1771" s="272"/>
      <c r="R1771" s="270" t="str">
        <f t="shared" si="108"/>
        <v/>
      </c>
    </row>
    <row r="1772" spans="1:18" x14ac:dyDescent="0.2">
      <c r="A1772" s="532"/>
      <c r="B1772" s="534"/>
      <c r="C1772" s="536"/>
      <c r="D1772" s="393" t="s">
        <v>512</v>
      </c>
      <c r="E1772" s="307" t="s">
        <v>162</v>
      </c>
      <c r="F1772" s="272"/>
      <c r="G1772" s="272"/>
      <c r="H1772" s="272"/>
      <c r="I1772" s="272"/>
      <c r="J1772" s="272"/>
      <c r="K1772" s="272"/>
      <c r="L1772" s="272"/>
      <c r="M1772" s="272"/>
      <c r="N1772" s="272"/>
      <c r="O1772" s="272"/>
      <c r="P1772" s="272"/>
      <c r="Q1772" s="272"/>
      <c r="R1772" s="270" t="str">
        <f t="shared" si="108"/>
        <v/>
      </c>
    </row>
    <row r="1773" spans="1:18" x14ac:dyDescent="0.2">
      <c r="A1773" s="532"/>
      <c r="B1773" s="534"/>
      <c r="C1773" s="537" t="s">
        <v>787</v>
      </c>
      <c r="D1773" s="393" t="s">
        <v>282</v>
      </c>
      <c r="E1773" s="307" t="s">
        <v>162</v>
      </c>
      <c r="F1773" s="272"/>
      <c r="G1773" s="272"/>
      <c r="H1773" s="272"/>
      <c r="I1773" s="272"/>
      <c r="J1773" s="272"/>
      <c r="K1773" s="272"/>
      <c r="L1773" s="272"/>
      <c r="M1773" s="272"/>
      <c r="N1773" s="272"/>
      <c r="O1773" s="272"/>
      <c r="P1773" s="272"/>
      <c r="Q1773" s="272"/>
      <c r="R1773" s="270" t="str">
        <f t="shared" si="108"/>
        <v/>
      </c>
    </row>
    <row r="1774" spans="1:18" x14ac:dyDescent="0.2">
      <c r="A1774" s="532"/>
      <c r="B1774" s="534"/>
      <c r="C1774" s="536"/>
      <c r="D1774" s="393" t="s">
        <v>512</v>
      </c>
      <c r="E1774" s="307" t="s">
        <v>162</v>
      </c>
      <c r="F1774" s="272"/>
      <c r="G1774" s="272"/>
      <c r="H1774" s="272"/>
      <c r="I1774" s="272"/>
      <c r="J1774" s="272"/>
      <c r="K1774" s="272"/>
      <c r="L1774" s="272"/>
      <c r="M1774" s="272"/>
      <c r="N1774" s="272"/>
      <c r="O1774" s="272"/>
      <c r="P1774" s="272"/>
      <c r="Q1774" s="272"/>
      <c r="R1774" s="270" t="str">
        <f t="shared" si="108"/>
        <v/>
      </c>
    </row>
    <row r="1775" spans="1:18" x14ac:dyDescent="0.2">
      <c r="A1775" s="532"/>
      <c r="B1775" s="534"/>
      <c r="C1775" s="537" t="s">
        <v>788</v>
      </c>
      <c r="D1775" s="393" t="s">
        <v>282</v>
      </c>
      <c r="E1775" s="307" t="s">
        <v>162</v>
      </c>
      <c r="F1775" s="272"/>
      <c r="G1775" s="272"/>
      <c r="H1775" s="272"/>
      <c r="I1775" s="272"/>
      <c r="J1775" s="272"/>
      <c r="K1775" s="272"/>
      <c r="L1775" s="272"/>
      <c r="M1775" s="272"/>
      <c r="N1775" s="272"/>
      <c r="O1775" s="272"/>
      <c r="P1775" s="272"/>
      <c r="Q1775" s="272"/>
      <c r="R1775" s="270" t="str">
        <f t="shared" si="108"/>
        <v/>
      </c>
    </row>
    <row r="1776" spans="1:18" x14ac:dyDescent="0.2">
      <c r="A1776" s="532"/>
      <c r="B1776" s="534"/>
      <c r="C1776" s="536"/>
      <c r="D1776" s="393" t="s">
        <v>512</v>
      </c>
      <c r="E1776" s="307" t="s">
        <v>162</v>
      </c>
      <c r="F1776" s="272"/>
      <c r="G1776" s="272"/>
      <c r="H1776" s="272"/>
      <c r="I1776" s="272"/>
      <c r="J1776" s="272"/>
      <c r="K1776" s="272"/>
      <c r="L1776" s="272"/>
      <c r="M1776" s="272"/>
      <c r="N1776" s="272"/>
      <c r="O1776" s="272"/>
      <c r="P1776" s="272"/>
      <c r="Q1776" s="272"/>
      <c r="R1776" s="270" t="str">
        <f t="shared" si="108"/>
        <v/>
      </c>
    </row>
    <row r="1777" spans="1:18" x14ac:dyDescent="0.2">
      <c r="A1777" s="532"/>
      <c r="B1777" s="534"/>
      <c r="C1777" s="537" t="s">
        <v>789</v>
      </c>
      <c r="D1777" s="393" t="s">
        <v>282</v>
      </c>
      <c r="E1777" s="307" t="s">
        <v>162</v>
      </c>
      <c r="F1777" s="272"/>
      <c r="G1777" s="273"/>
      <c r="H1777" s="273"/>
      <c r="I1777" s="273"/>
      <c r="J1777" s="273"/>
      <c r="K1777" s="273"/>
      <c r="L1777" s="273"/>
      <c r="M1777" s="273"/>
      <c r="N1777" s="273"/>
      <c r="O1777" s="273"/>
      <c r="P1777" s="273"/>
      <c r="Q1777" s="273"/>
      <c r="R1777" s="268"/>
    </row>
    <row r="1778" spans="1:18" x14ac:dyDescent="0.2">
      <c r="A1778" s="532"/>
      <c r="B1778" s="534"/>
      <c r="C1778" s="536"/>
      <c r="D1778" s="393" t="s">
        <v>512</v>
      </c>
      <c r="E1778" s="307" t="s">
        <v>162</v>
      </c>
      <c r="F1778" s="272"/>
      <c r="G1778" s="304"/>
      <c r="H1778" s="304"/>
      <c r="I1778" s="304"/>
      <c r="J1778" s="304"/>
      <c r="K1778" s="304"/>
      <c r="L1778" s="304"/>
      <c r="M1778" s="304"/>
      <c r="N1778" s="304"/>
      <c r="O1778" s="304"/>
      <c r="P1778" s="304"/>
      <c r="Q1778" s="304"/>
      <c r="R1778" s="305"/>
    </row>
    <row r="1779" spans="1:18" x14ac:dyDescent="0.2">
      <c r="A1779" s="532"/>
      <c r="B1779" s="534"/>
      <c r="C1779" s="538" t="s">
        <v>934</v>
      </c>
      <c r="D1779" s="394" t="s">
        <v>282</v>
      </c>
      <c r="E1779" s="298" t="s">
        <v>162</v>
      </c>
      <c r="F1779" s="303"/>
      <c r="G1779" s="304"/>
      <c r="H1779" s="304"/>
      <c r="I1779" s="304"/>
      <c r="J1779" s="304"/>
      <c r="K1779" s="304"/>
      <c r="L1779" s="304"/>
      <c r="M1779" s="304"/>
      <c r="N1779" s="304"/>
      <c r="O1779" s="304"/>
      <c r="P1779" s="304"/>
      <c r="Q1779" s="304"/>
      <c r="R1779" s="305"/>
    </row>
    <row r="1780" spans="1:18" x14ac:dyDescent="0.2">
      <c r="A1780" s="552"/>
      <c r="B1780" s="553"/>
      <c r="C1780" s="539"/>
      <c r="D1780" s="191" t="s">
        <v>512</v>
      </c>
      <c r="E1780" s="308" t="s">
        <v>162</v>
      </c>
      <c r="F1780" s="274"/>
      <c r="G1780" s="274"/>
      <c r="H1780" s="274"/>
      <c r="I1780" s="274"/>
      <c r="J1780" s="274"/>
      <c r="K1780" s="274"/>
      <c r="L1780" s="274"/>
      <c r="M1780" s="274"/>
      <c r="N1780" s="274"/>
      <c r="O1780" s="274"/>
      <c r="P1780" s="274"/>
      <c r="Q1780" s="274"/>
      <c r="R1780" s="229"/>
    </row>
    <row r="1781" spans="1:18" x14ac:dyDescent="0.2">
      <c r="A1781" s="531"/>
      <c r="B1781" s="533" t="str">
        <f>IF(A1781&lt;&gt;"",IFERROR(VLOOKUP(A1781,L!$J$11:$K$260,2,FALSE),"Eingabeart wurde geändert"),"")</f>
        <v/>
      </c>
      <c r="C1781" s="535" t="s">
        <v>925</v>
      </c>
      <c r="D1781" s="189" t="s">
        <v>282</v>
      </c>
      <c r="E1781" s="306" t="s">
        <v>162</v>
      </c>
      <c r="F1781" s="271"/>
      <c r="G1781" s="271"/>
      <c r="H1781" s="271"/>
      <c r="I1781" s="271"/>
      <c r="J1781" s="271"/>
      <c r="K1781" s="271"/>
      <c r="L1781" s="271"/>
      <c r="M1781" s="271"/>
      <c r="N1781" s="271"/>
      <c r="O1781" s="271"/>
      <c r="P1781" s="271"/>
      <c r="Q1781" s="271"/>
      <c r="R1781" s="228" t="str">
        <f t="shared" ref="R1781:R1792" si="109">IF(SUM(F1781:Q1781)&gt;0,SUM(F1781:Q1781),"")</f>
        <v/>
      </c>
    </row>
    <row r="1782" spans="1:18" x14ac:dyDescent="0.2">
      <c r="A1782" s="532"/>
      <c r="B1782" s="534"/>
      <c r="C1782" s="536"/>
      <c r="D1782" s="393" t="s">
        <v>512</v>
      </c>
      <c r="E1782" s="307" t="s">
        <v>162</v>
      </c>
      <c r="F1782" s="272"/>
      <c r="G1782" s="272"/>
      <c r="H1782" s="272"/>
      <c r="I1782" s="272"/>
      <c r="J1782" s="272"/>
      <c r="K1782" s="272"/>
      <c r="L1782" s="272"/>
      <c r="M1782" s="272"/>
      <c r="N1782" s="272"/>
      <c r="O1782" s="272"/>
      <c r="P1782" s="272"/>
      <c r="Q1782" s="272"/>
      <c r="R1782" s="270" t="str">
        <f t="shared" si="109"/>
        <v/>
      </c>
    </row>
    <row r="1783" spans="1:18" x14ac:dyDescent="0.2">
      <c r="A1783" s="532"/>
      <c r="B1783" s="534"/>
      <c r="C1783" s="537" t="s">
        <v>786</v>
      </c>
      <c r="D1783" s="393" t="s">
        <v>282</v>
      </c>
      <c r="E1783" s="307" t="s">
        <v>162</v>
      </c>
      <c r="F1783" s="272"/>
      <c r="G1783" s="272"/>
      <c r="H1783" s="272"/>
      <c r="I1783" s="272"/>
      <c r="J1783" s="272"/>
      <c r="K1783" s="272"/>
      <c r="L1783" s="272"/>
      <c r="M1783" s="272"/>
      <c r="N1783" s="272"/>
      <c r="O1783" s="272"/>
      <c r="P1783" s="272"/>
      <c r="Q1783" s="272"/>
      <c r="R1783" s="270" t="str">
        <f t="shared" si="109"/>
        <v/>
      </c>
    </row>
    <row r="1784" spans="1:18" x14ac:dyDescent="0.2">
      <c r="A1784" s="532"/>
      <c r="B1784" s="534"/>
      <c r="C1784" s="536"/>
      <c r="D1784" s="393" t="s">
        <v>512</v>
      </c>
      <c r="E1784" s="307" t="s">
        <v>162</v>
      </c>
      <c r="F1784" s="272"/>
      <c r="G1784" s="272"/>
      <c r="H1784" s="272"/>
      <c r="I1784" s="272"/>
      <c r="J1784" s="272"/>
      <c r="K1784" s="272"/>
      <c r="L1784" s="272"/>
      <c r="M1784" s="272"/>
      <c r="N1784" s="272"/>
      <c r="O1784" s="272"/>
      <c r="P1784" s="272"/>
      <c r="Q1784" s="272"/>
      <c r="R1784" s="270" t="str">
        <f t="shared" si="109"/>
        <v/>
      </c>
    </row>
    <row r="1785" spans="1:18" x14ac:dyDescent="0.2">
      <c r="A1785" s="532"/>
      <c r="B1785" s="534"/>
      <c r="C1785" s="537" t="s">
        <v>787</v>
      </c>
      <c r="D1785" s="393" t="s">
        <v>282</v>
      </c>
      <c r="E1785" s="307" t="s">
        <v>162</v>
      </c>
      <c r="F1785" s="272"/>
      <c r="G1785" s="272"/>
      <c r="H1785" s="272"/>
      <c r="I1785" s="272"/>
      <c r="J1785" s="272"/>
      <c r="K1785" s="272"/>
      <c r="L1785" s="272"/>
      <c r="M1785" s="272"/>
      <c r="N1785" s="272"/>
      <c r="O1785" s="272"/>
      <c r="P1785" s="272"/>
      <c r="Q1785" s="272"/>
      <c r="R1785" s="270" t="str">
        <f t="shared" si="109"/>
        <v/>
      </c>
    </row>
    <row r="1786" spans="1:18" x14ac:dyDescent="0.2">
      <c r="A1786" s="532"/>
      <c r="B1786" s="534"/>
      <c r="C1786" s="536"/>
      <c r="D1786" s="393" t="s">
        <v>512</v>
      </c>
      <c r="E1786" s="307" t="s">
        <v>162</v>
      </c>
      <c r="F1786" s="272"/>
      <c r="G1786" s="272"/>
      <c r="H1786" s="272"/>
      <c r="I1786" s="272"/>
      <c r="J1786" s="272"/>
      <c r="K1786" s="272"/>
      <c r="L1786" s="272"/>
      <c r="M1786" s="272"/>
      <c r="N1786" s="272"/>
      <c r="O1786" s="272"/>
      <c r="P1786" s="272"/>
      <c r="Q1786" s="272"/>
      <c r="R1786" s="270" t="str">
        <f t="shared" si="109"/>
        <v/>
      </c>
    </row>
    <row r="1787" spans="1:18" x14ac:dyDescent="0.2">
      <c r="A1787" s="532"/>
      <c r="B1787" s="534"/>
      <c r="C1787" s="537" t="s">
        <v>788</v>
      </c>
      <c r="D1787" s="393" t="s">
        <v>282</v>
      </c>
      <c r="E1787" s="307" t="s">
        <v>162</v>
      </c>
      <c r="F1787" s="272"/>
      <c r="G1787" s="272"/>
      <c r="H1787" s="272"/>
      <c r="I1787" s="272"/>
      <c r="J1787" s="272"/>
      <c r="K1787" s="272"/>
      <c r="L1787" s="272"/>
      <c r="M1787" s="272"/>
      <c r="N1787" s="272"/>
      <c r="O1787" s="272"/>
      <c r="P1787" s="272"/>
      <c r="Q1787" s="272"/>
      <c r="R1787" s="270" t="str">
        <f t="shared" si="109"/>
        <v/>
      </c>
    </row>
    <row r="1788" spans="1:18" x14ac:dyDescent="0.2">
      <c r="A1788" s="532"/>
      <c r="B1788" s="534"/>
      <c r="C1788" s="536"/>
      <c r="D1788" s="393" t="s">
        <v>512</v>
      </c>
      <c r="E1788" s="307" t="s">
        <v>162</v>
      </c>
      <c r="F1788" s="272"/>
      <c r="G1788" s="272"/>
      <c r="H1788" s="272"/>
      <c r="I1788" s="272"/>
      <c r="J1788" s="272"/>
      <c r="K1788" s="272"/>
      <c r="L1788" s="272"/>
      <c r="M1788" s="272"/>
      <c r="N1788" s="272"/>
      <c r="O1788" s="272"/>
      <c r="P1788" s="272"/>
      <c r="Q1788" s="272"/>
      <c r="R1788" s="270" t="str">
        <f t="shared" si="109"/>
        <v/>
      </c>
    </row>
    <row r="1789" spans="1:18" x14ac:dyDescent="0.2">
      <c r="A1789" s="532"/>
      <c r="B1789" s="534"/>
      <c r="C1789" s="537" t="s">
        <v>789</v>
      </c>
      <c r="D1789" s="393" t="s">
        <v>282</v>
      </c>
      <c r="E1789" s="307" t="s">
        <v>162</v>
      </c>
      <c r="F1789" s="272"/>
      <c r="G1789" s="273"/>
      <c r="H1789" s="273"/>
      <c r="I1789" s="273"/>
      <c r="J1789" s="273"/>
      <c r="K1789" s="273"/>
      <c r="L1789" s="273"/>
      <c r="M1789" s="273"/>
      <c r="N1789" s="273"/>
      <c r="O1789" s="273"/>
      <c r="P1789" s="273"/>
      <c r="Q1789" s="273"/>
      <c r="R1789" s="268"/>
    </row>
    <row r="1790" spans="1:18" x14ac:dyDescent="0.2">
      <c r="A1790" s="532"/>
      <c r="B1790" s="534"/>
      <c r="C1790" s="536"/>
      <c r="D1790" s="393" t="s">
        <v>512</v>
      </c>
      <c r="E1790" s="307" t="s">
        <v>162</v>
      </c>
      <c r="F1790" s="272"/>
      <c r="G1790" s="304"/>
      <c r="H1790" s="304"/>
      <c r="I1790" s="304"/>
      <c r="J1790" s="304"/>
      <c r="K1790" s="304"/>
      <c r="L1790" s="304"/>
      <c r="M1790" s="304"/>
      <c r="N1790" s="304"/>
      <c r="O1790" s="304"/>
      <c r="P1790" s="304"/>
      <c r="Q1790" s="304"/>
      <c r="R1790" s="305"/>
    </row>
    <row r="1791" spans="1:18" x14ac:dyDescent="0.2">
      <c r="A1791" s="532"/>
      <c r="B1791" s="534"/>
      <c r="C1791" s="538" t="s">
        <v>934</v>
      </c>
      <c r="D1791" s="394" t="s">
        <v>282</v>
      </c>
      <c r="E1791" s="298" t="s">
        <v>162</v>
      </c>
      <c r="F1791" s="303"/>
      <c r="G1791" s="304"/>
      <c r="H1791" s="304"/>
      <c r="I1791" s="304"/>
      <c r="J1791" s="304"/>
      <c r="K1791" s="304"/>
      <c r="L1791" s="304"/>
      <c r="M1791" s="304"/>
      <c r="N1791" s="304"/>
      <c r="O1791" s="304"/>
      <c r="P1791" s="304"/>
      <c r="Q1791" s="304"/>
      <c r="R1791" s="305"/>
    </row>
    <row r="1792" spans="1:18" x14ac:dyDescent="0.2">
      <c r="A1792" s="552"/>
      <c r="B1792" s="553"/>
      <c r="C1792" s="539"/>
      <c r="D1792" s="191" t="s">
        <v>512</v>
      </c>
      <c r="E1792" s="308" t="s">
        <v>162</v>
      </c>
      <c r="F1792" s="274"/>
      <c r="G1792" s="274"/>
      <c r="H1792" s="274"/>
      <c r="I1792" s="274"/>
      <c r="J1792" s="274"/>
      <c r="K1792" s="274"/>
      <c r="L1792" s="274"/>
      <c r="M1792" s="274"/>
      <c r="N1792" s="274"/>
      <c r="O1792" s="274"/>
      <c r="P1792" s="274"/>
      <c r="Q1792" s="274"/>
      <c r="R1792" s="229"/>
    </row>
    <row r="1793" spans="1:18" x14ac:dyDescent="0.2">
      <c r="A1793" s="531"/>
      <c r="B1793" s="533" t="str">
        <f>IF(A1793&lt;&gt;"",IFERROR(VLOOKUP(A1793,L!$J$11:$K$260,2,FALSE),"Eingabeart wurde geändert"),"")</f>
        <v/>
      </c>
      <c r="C1793" s="535" t="s">
        <v>925</v>
      </c>
      <c r="D1793" s="189" t="s">
        <v>282</v>
      </c>
      <c r="E1793" s="306" t="s">
        <v>162</v>
      </c>
      <c r="F1793" s="271"/>
      <c r="G1793" s="271"/>
      <c r="H1793" s="271"/>
      <c r="I1793" s="271"/>
      <c r="J1793" s="271"/>
      <c r="K1793" s="271"/>
      <c r="L1793" s="271"/>
      <c r="M1793" s="271"/>
      <c r="N1793" s="271"/>
      <c r="O1793" s="271"/>
      <c r="P1793" s="271"/>
      <c r="Q1793" s="271"/>
      <c r="R1793" s="228" t="str">
        <f t="shared" ref="R1793:R1804" si="110">IF(SUM(F1793:Q1793)&gt;0,SUM(F1793:Q1793),"")</f>
        <v/>
      </c>
    </row>
    <row r="1794" spans="1:18" x14ac:dyDescent="0.2">
      <c r="A1794" s="532"/>
      <c r="B1794" s="534"/>
      <c r="C1794" s="536"/>
      <c r="D1794" s="393" t="s">
        <v>512</v>
      </c>
      <c r="E1794" s="307" t="s">
        <v>162</v>
      </c>
      <c r="F1794" s="272"/>
      <c r="G1794" s="272"/>
      <c r="H1794" s="272"/>
      <c r="I1794" s="272"/>
      <c r="J1794" s="272"/>
      <c r="K1794" s="272"/>
      <c r="L1794" s="272"/>
      <c r="M1794" s="272"/>
      <c r="N1794" s="272"/>
      <c r="O1794" s="272"/>
      <c r="P1794" s="272"/>
      <c r="Q1794" s="272"/>
      <c r="R1794" s="270" t="str">
        <f t="shared" si="110"/>
        <v/>
      </c>
    </row>
    <row r="1795" spans="1:18" x14ac:dyDescent="0.2">
      <c r="A1795" s="532"/>
      <c r="B1795" s="534"/>
      <c r="C1795" s="537" t="s">
        <v>786</v>
      </c>
      <c r="D1795" s="393" t="s">
        <v>282</v>
      </c>
      <c r="E1795" s="307" t="s">
        <v>162</v>
      </c>
      <c r="F1795" s="272"/>
      <c r="G1795" s="272"/>
      <c r="H1795" s="272"/>
      <c r="I1795" s="272"/>
      <c r="J1795" s="272"/>
      <c r="K1795" s="272"/>
      <c r="L1795" s="272"/>
      <c r="M1795" s="272"/>
      <c r="N1795" s="272"/>
      <c r="O1795" s="272"/>
      <c r="P1795" s="272"/>
      <c r="Q1795" s="272"/>
      <c r="R1795" s="270" t="str">
        <f t="shared" si="110"/>
        <v/>
      </c>
    </row>
    <row r="1796" spans="1:18" x14ac:dyDescent="0.2">
      <c r="A1796" s="532"/>
      <c r="B1796" s="534"/>
      <c r="C1796" s="536"/>
      <c r="D1796" s="393" t="s">
        <v>512</v>
      </c>
      <c r="E1796" s="307" t="s">
        <v>162</v>
      </c>
      <c r="F1796" s="272"/>
      <c r="G1796" s="272"/>
      <c r="H1796" s="272"/>
      <c r="I1796" s="272"/>
      <c r="J1796" s="272"/>
      <c r="K1796" s="272"/>
      <c r="L1796" s="272"/>
      <c r="M1796" s="272"/>
      <c r="N1796" s="272"/>
      <c r="O1796" s="272"/>
      <c r="P1796" s="272"/>
      <c r="Q1796" s="272"/>
      <c r="R1796" s="270" t="str">
        <f t="shared" si="110"/>
        <v/>
      </c>
    </row>
    <row r="1797" spans="1:18" x14ac:dyDescent="0.2">
      <c r="A1797" s="532"/>
      <c r="B1797" s="534"/>
      <c r="C1797" s="537" t="s">
        <v>787</v>
      </c>
      <c r="D1797" s="393" t="s">
        <v>282</v>
      </c>
      <c r="E1797" s="307" t="s">
        <v>162</v>
      </c>
      <c r="F1797" s="272"/>
      <c r="G1797" s="272"/>
      <c r="H1797" s="272"/>
      <c r="I1797" s="272"/>
      <c r="J1797" s="272"/>
      <c r="K1797" s="272"/>
      <c r="L1797" s="272"/>
      <c r="M1797" s="272"/>
      <c r="N1797" s="272"/>
      <c r="O1797" s="272"/>
      <c r="P1797" s="272"/>
      <c r="Q1797" s="272"/>
      <c r="R1797" s="270" t="str">
        <f t="shared" si="110"/>
        <v/>
      </c>
    </row>
    <row r="1798" spans="1:18" x14ac:dyDescent="0.2">
      <c r="A1798" s="532"/>
      <c r="B1798" s="534"/>
      <c r="C1798" s="536"/>
      <c r="D1798" s="393" t="s">
        <v>512</v>
      </c>
      <c r="E1798" s="307" t="s">
        <v>162</v>
      </c>
      <c r="F1798" s="272"/>
      <c r="G1798" s="272"/>
      <c r="H1798" s="272"/>
      <c r="I1798" s="272"/>
      <c r="J1798" s="272"/>
      <c r="K1798" s="272"/>
      <c r="L1798" s="272"/>
      <c r="M1798" s="272"/>
      <c r="N1798" s="272"/>
      <c r="O1798" s="272"/>
      <c r="P1798" s="272"/>
      <c r="Q1798" s="272"/>
      <c r="R1798" s="270" t="str">
        <f t="shared" si="110"/>
        <v/>
      </c>
    </row>
    <row r="1799" spans="1:18" x14ac:dyDescent="0.2">
      <c r="A1799" s="532"/>
      <c r="B1799" s="534"/>
      <c r="C1799" s="537" t="s">
        <v>788</v>
      </c>
      <c r="D1799" s="393" t="s">
        <v>282</v>
      </c>
      <c r="E1799" s="307" t="s">
        <v>162</v>
      </c>
      <c r="F1799" s="272"/>
      <c r="G1799" s="272"/>
      <c r="H1799" s="272"/>
      <c r="I1799" s="272"/>
      <c r="J1799" s="272"/>
      <c r="K1799" s="272"/>
      <c r="L1799" s="272"/>
      <c r="M1799" s="272"/>
      <c r="N1799" s="272"/>
      <c r="O1799" s="272"/>
      <c r="P1799" s="272"/>
      <c r="Q1799" s="272"/>
      <c r="R1799" s="270" t="str">
        <f t="shared" si="110"/>
        <v/>
      </c>
    </row>
    <row r="1800" spans="1:18" x14ac:dyDescent="0.2">
      <c r="A1800" s="532"/>
      <c r="B1800" s="534"/>
      <c r="C1800" s="536"/>
      <c r="D1800" s="393" t="s">
        <v>512</v>
      </c>
      <c r="E1800" s="307" t="s">
        <v>162</v>
      </c>
      <c r="F1800" s="272"/>
      <c r="G1800" s="272"/>
      <c r="H1800" s="272"/>
      <c r="I1800" s="272"/>
      <c r="J1800" s="272"/>
      <c r="K1800" s="272"/>
      <c r="L1800" s="272"/>
      <c r="M1800" s="272"/>
      <c r="N1800" s="272"/>
      <c r="O1800" s="272"/>
      <c r="P1800" s="272"/>
      <c r="Q1800" s="272"/>
      <c r="R1800" s="270" t="str">
        <f t="shared" si="110"/>
        <v/>
      </c>
    </row>
    <row r="1801" spans="1:18" x14ac:dyDescent="0.2">
      <c r="A1801" s="532"/>
      <c r="B1801" s="534"/>
      <c r="C1801" s="537" t="s">
        <v>789</v>
      </c>
      <c r="D1801" s="393" t="s">
        <v>282</v>
      </c>
      <c r="E1801" s="307" t="s">
        <v>162</v>
      </c>
      <c r="F1801" s="272"/>
      <c r="G1801" s="273"/>
      <c r="H1801" s="273"/>
      <c r="I1801" s="273"/>
      <c r="J1801" s="273"/>
      <c r="K1801" s="273"/>
      <c r="L1801" s="273"/>
      <c r="M1801" s="273"/>
      <c r="N1801" s="273"/>
      <c r="O1801" s="273"/>
      <c r="P1801" s="273"/>
      <c r="Q1801" s="273"/>
      <c r="R1801" s="268"/>
    </row>
    <row r="1802" spans="1:18" x14ac:dyDescent="0.2">
      <c r="A1802" s="532"/>
      <c r="B1802" s="534"/>
      <c r="C1802" s="536"/>
      <c r="D1802" s="393" t="s">
        <v>512</v>
      </c>
      <c r="E1802" s="307" t="s">
        <v>162</v>
      </c>
      <c r="F1802" s="272"/>
      <c r="G1802" s="304"/>
      <c r="H1802" s="304"/>
      <c r="I1802" s="304"/>
      <c r="J1802" s="304"/>
      <c r="K1802" s="304"/>
      <c r="L1802" s="304"/>
      <c r="M1802" s="304"/>
      <c r="N1802" s="304"/>
      <c r="O1802" s="304"/>
      <c r="P1802" s="304"/>
      <c r="Q1802" s="304"/>
      <c r="R1802" s="305"/>
    </row>
    <row r="1803" spans="1:18" x14ac:dyDescent="0.2">
      <c r="A1803" s="532"/>
      <c r="B1803" s="534"/>
      <c r="C1803" s="538" t="s">
        <v>934</v>
      </c>
      <c r="D1803" s="394" t="s">
        <v>282</v>
      </c>
      <c r="E1803" s="298" t="s">
        <v>162</v>
      </c>
      <c r="F1803" s="303"/>
      <c r="G1803" s="304"/>
      <c r="H1803" s="304"/>
      <c r="I1803" s="304"/>
      <c r="J1803" s="304"/>
      <c r="K1803" s="304"/>
      <c r="L1803" s="304"/>
      <c r="M1803" s="304"/>
      <c r="N1803" s="304"/>
      <c r="O1803" s="304"/>
      <c r="P1803" s="304"/>
      <c r="Q1803" s="304"/>
      <c r="R1803" s="305"/>
    </row>
    <row r="1804" spans="1:18" x14ac:dyDescent="0.2">
      <c r="A1804" s="552"/>
      <c r="B1804" s="553"/>
      <c r="C1804" s="539"/>
      <c r="D1804" s="191" t="s">
        <v>512</v>
      </c>
      <c r="E1804" s="308" t="s">
        <v>162</v>
      </c>
      <c r="F1804" s="274"/>
      <c r="G1804" s="274"/>
      <c r="H1804" s="274"/>
      <c r="I1804" s="274"/>
      <c r="J1804" s="274"/>
      <c r="K1804" s="274"/>
      <c r="L1804" s="274"/>
      <c r="M1804" s="274"/>
      <c r="N1804" s="274"/>
      <c r="O1804" s="274"/>
      <c r="P1804" s="274"/>
      <c r="Q1804" s="274"/>
      <c r="R1804" s="229"/>
    </row>
    <row r="1805" spans="1:18" x14ac:dyDescent="0.2">
      <c r="A1805" s="531"/>
      <c r="B1805" s="533" t="str">
        <f>IF(A1805&lt;&gt;"",IFERROR(VLOOKUP(A1805,L!$J$11:$K$260,2,FALSE),"Eingabeart wurde geändert"),"")</f>
        <v/>
      </c>
      <c r="C1805" s="535" t="s">
        <v>925</v>
      </c>
      <c r="D1805" s="189" t="s">
        <v>282</v>
      </c>
      <c r="E1805" s="306" t="s">
        <v>162</v>
      </c>
      <c r="F1805" s="271"/>
      <c r="G1805" s="271"/>
      <c r="H1805" s="271"/>
      <c r="I1805" s="271"/>
      <c r="J1805" s="271"/>
      <c r="K1805" s="271"/>
      <c r="L1805" s="271"/>
      <c r="M1805" s="271"/>
      <c r="N1805" s="271"/>
      <c r="O1805" s="271"/>
      <c r="P1805" s="271"/>
      <c r="Q1805" s="271"/>
      <c r="R1805" s="228" t="str">
        <f t="shared" ref="R1805:R1816" si="111">IF(SUM(F1805:Q1805)&gt;0,SUM(F1805:Q1805),"")</f>
        <v/>
      </c>
    </row>
    <row r="1806" spans="1:18" x14ac:dyDescent="0.2">
      <c r="A1806" s="532"/>
      <c r="B1806" s="534"/>
      <c r="C1806" s="536"/>
      <c r="D1806" s="393" t="s">
        <v>512</v>
      </c>
      <c r="E1806" s="307" t="s">
        <v>162</v>
      </c>
      <c r="F1806" s="272"/>
      <c r="G1806" s="272"/>
      <c r="H1806" s="272"/>
      <c r="I1806" s="272"/>
      <c r="J1806" s="272"/>
      <c r="K1806" s="272"/>
      <c r="L1806" s="272"/>
      <c r="M1806" s="272"/>
      <c r="N1806" s="272"/>
      <c r="O1806" s="272"/>
      <c r="P1806" s="272"/>
      <c r="Q1806" s="272"/>
      <c r="R1806" s="270" t="str">
        <f t="shared" si="111"/>
        <v/>
      </c>
    </row>
    <row r="1807" spans="1:18" x14ac:dyDescent="0.2">
      <c r="A1807" s="532"/>
      <c r="B1807" s="534"/>
      <c r="C1807" s="537" t="s">
        <v>786</v>
      </c>
      <c r="D1807" s="393" t="s">
        <v>282</v>
      </c>
      <c r="E1807" s="307" t="s">
        <v>162</v>
      </c>
      <c r="F1807" s="272"/>
      <c r="G1807" s="272"/>
      <c r="H1807" s="272"/>
      <c r="I1807" s="272"/>
      <c r="J1807" s="272"/>
      <c r="K1807" s="272"/>
      <c r="L1807" s="272"/>
      <c r="M1807" s="272"/>
      <c r="N1807" s="272"/>
      <c r="O1807" s="272"/>
      <c r="P1807" s="272"/>
      <c r="Q1807" s="272"/>
      <c r="R1807" s="270" t="str">
        <f t="shared" si="111"/>
        <v/>
      </c>
    </row>
    <row r="1808" spans="1:18" x14ac:dyDescent="0.2">
      <c r="A1808" s="532"/>
      <c r="B1808" s="534"/>
      <c r="C1808" s="536"/>
      <c r="D1808" s="393" t="s">
        <v>512</v>
      </c>
      <c r="E1808" s="307" t="s">
        <v>162</v>
      </c>
      <c r="F1808" s="272"/>
      <c r="G1808" s="272"/>
      <c r="H1808" s="272"/>
      <c r="I1808" s="272"/>
      <c r="J1808" s="272"/>
      <c r="K1808" s="272"/>
      <c r="L1808" s="272"/>
      <c r="M1808" s="272"/>
      <c r="N1808" s="272"/>
      <c r="O1808" s="272"/>
      <c r="P1808" s="272"/>
      <c r="Q1808" s="272"/>
      <c r="R1808" s="270" t="str">
        <f t="shared" si="111"/>
        <v/>
      </c>
    </row>
    <row r="1809" spans="1:18" x14ac:dyDescent="0.2">
      <c r="A1809" s="532"/>
      <c r="B1809" s="534"/>
      <c r="C1809" s="537" t="s">
        <v>787</v>
      </c>
      <c r="D1809" s="393" t="s">
        <v>282</v>
      </c>
      <c r="E1809" s="307" t="s">
        <v>162</v>
      </c>
      <c r="F1809" s="272"/>
      <c r="G1809" s="272"/>
      <c r="H1809" s="272"/>
      <c r="I1809" s="272"/>
      <c r="J1809" s="272"/>
      <c r="K1809" s="272"/>
      <c r="L1809" s="272"/>
      <c r="M1809" s="272"/>
      <c r="N1809" s="272"/>
      <c r="O1809" s="272"/>
      <c r="P1809" s="272"/>
      <c r="Q1809" s="272"/>
      <c r="R1809" s="270" t="str">
        <f t="shared" si="111"/>
        <v/>
      </c>
    </row>
    <row r="1810" spans="1:18" x14ac:dyDescent="0.2">
      <c r="A1810" s="532"/>
      <c r="B1810" s="534"/>
      <c r="C1810" s="536"/>
      <c r="D1810" s="393" t="s">
        <v>512</v>
      </c>
      <c r="E1810" s="307" t="s">
        <v>162</v>
      </c>
      <c r="F1810" s="272"/>
      <c r="G1810" s="272"/>
      <c r="H1810" s="272"/>
      <c r="I1810" s="272"/>
      <c r="J1810" s="272"/>
      <c r="K1810" s="272"/>
      <c r="L1810" s="272"/>
      <c r="M1810" s="272"/>
      <c r="N1810" s="272"/>
      <c r="O1810" s="272"/>
      <c r="P1810" s="272"/>
      <c r="Q1810" s="272"/>
      <c r="R1810" s="270" t="str">
        <f t="shared" si="111"/>
        <v/>
      </c>
    </row>
    <row r="1811" spans="1:18" x14ac:dyDescent="0.2">
      <c r="A1811" s="532"/>
      <c r="B1811" s="534"/>
      <c r="C1811" s="537" t="s">
        <v>788</v>
      </c>
      <c r="D1811" s="393" t="s">
        <v>282</v>
      </c>
      <c r="E1811" s="307" t="s">
        <v>162</v>
      </c>
      <c r="F1811" s="272"/>
      <c r="G1811" s="272"/>
      <c r="H1811" s="272"/>
      <c r="I1811" s="272"/>
      <c r="J1811" s="272"/>
      <c r="K1811" s="272"/>
      <c r="L1811" s="272"/>
      <c r="M1811" s="272"/>
      <c r="N1811" s="272"/>
      <c r="O1811" s="272"/>
      <c r="P1811" s="272"/>
      <c r="Q1811" s="272"/>
      <c r="R1811" s="270" t="str">
        <f t="shared" si="111"/>
        <v/>
      </c>
    </row>
    <row r="1812" spans="1:18" x14ac:dyDescent="0.2">
      <c r="A1812" s="532"/>
      <c r="B1812" s="534"/>
      <c r="C1812" s="536"/>
      <c r="D1812" s="393" t="s">
        <v>512</v>
      </c>
      <c r="E1812" s="307" t="s">
        <v>162</v>
      </c>
      <c r="F1812" s="272"/>
      <c r="G1812" s="272"/>
      <c r="H1812" s="272"/>
      <c r="I1812" s="272"/>
      <c r="J1812" s="272"/>
      <c r="K1812" s="272"/>
      <c r="L1812" s="272"/>
      <c r="M1812" s="272"/>
      <c r="N1812" s="272"/>
      <c r="O1812" s="272"/>
      <c r="P1812" s="272"/>
      <c r="Q1812" s="272"/>
      <c r="R1812" s="270" t="str">
        <f t="shared" si="111"/>
        <v/>
      </c>
    </row>
    <row r="1813" spans="1:18" x14ac:dyDescent="0.2">
      <c r="A1813" s="532"/>
      <c r="B1813" s="534"/>
      <c r="C1813" s="537" t="s">
        <v>789</v>
      </c>
      <c r="D1813" s="393" t="s">
        <v>282</v>
      </c>
      <c r="E1813" s="307" t="s">
        <v>162</v>
      </c>
      <c r="F1813" s="272"/>
      <c r="G1813" s="273"/>
      <c r="H1813" s="273"/>
      <c r="I1813" s="273"/>
      <c r="J1813" s="273"/>
      <c r="K1813" s="273"/>
      <c r="L1813" s="273"/>
      <c r="M1813" s="273"/>
      <c r="N1813" s="273"/>
      <c r="O1813" s="273"/>
      <c r="P1813" s="273"/>
      <c r="Q1813" s="273"/>
      <c r="R1813" s="268"/>
    </row>
    <row r="1814" spans="1:18" x14ac:dyDescent="0.2">
      <c r="A1814" s="532"/>
      <c r="B1814" s="534"/>
      <c r="C1814" s="536"/>
      <c r="D1814" s="393" t="s">
        <v>512</v>
      </c>
      <c r="E1814" s="307" t="s">
        <v>162</v>
      </c>
      <c r="F1814" s="272"/>
      <c r="G1814" s="304"/>
      <c r="H1814" s="304"/>
      <c r="I1814" s="304"/>
      <c r="J1814" s="304"/>
      <c r="K1814" s="304"/>
      <c r="L1814" s="304"/>
      <c r="M1814" s="304"/>
      <c r="N1814" s="304"/>
      <c r="O1814" s="304"/>
      <c r="P1814" s="304"/>
      <c r="Q1814" s="304"/>
      <c r="R1814" s="305"/>
    </row>
    <row r="1815" spans="1:18" x14ac:dyDescent="0.2">
      <c r="A1815" s="532"/>
      <c r="B1815" s="534"/>
      <c r="C1815" s="538" t="s">
        <v>934</v>
      </c>
      <c r="D1815" s="394" t="s">
        <v>282</v>
      </c>
      <c r="E1815" s="298" t="s">
        <v>162</v>
      </c>
      <c r="F1815" s="303"/>
      <c r="G1815" s="304"/>
      <c r="H1815" s="304"/>
      <c r="I1815" s="304"/>
      <c r="J1815" s="304"/>
      <c r="K1815" s="304"/>
      <c r="L1815" s="304"/>
      <c r="M1815" s="304"/>
      <c r="N1815" s="304"/>
      <c r="O1815" s="304"/>
      <c r="P1815" s="304"/>
      <c r="Q1815" s="304"/>
      <c r="R1815" s="305"/>
    </row>
    <row r="1816" spans="1:18" x14ac:dyDescent="0.2">
      <c r="A1816" s="552"/>
      <c r="B1816" s="553"/>
      <c r="C1816" s="539"/>
      <c r="D1816" s="191" t="s">
        <v>512</v>
      </c>
      <c r="E1816" s="308" t="s">
        <v>162</v>
      </c>
      <c r="F1816" s="274"/>
      <c r="G1816" s="274"/>
      <c r="H1816" s="274"/>
      <c r="I1816" s="274"/>
      <c r="J1816" s="274"/>
      <c r="K1816" s="274"/>
      <c r="L1816" s="274"/>
      <c r="M1816" s="274"/>
      <c r="N1816" s="274"/>
      <c r="O1816" s="274"/>
      <c r="P1816" s="274"/>
      <c r="Q1816" s="274"/>
      <c r="R1816" s="229"/>
    </row>
    <row r="1817" spans="1:18" x14ac:dyDescent="0.2">
      <c r="A1817" s="531"/>
      <c r="B1817" s="533" t="str">
        <f>IF(A1817&lt;&gt;"",IFERROR(VLOOKUP(A1817,L!$J$11:$K$260,2,FALSE),"Eingabeart wurde geändert"),"")</f>
        <v/>
      </c>
      <c r="C1817" s="535" t="s">
        <v>925</v>
      </c>
      <c r="D1817" s="189" t="s">
        <v>282</v>
      </c>
      <c r="E1817" s="306" t="s">
        <v>162</v>
      </c>
      <c r="F1817" s="271"/>
      <c r="G1817" s="271"/>
      <c r="H1817" s="271"/>
      <c r="I1817" s="271"/>
      <c r="J1817" s="271"/>
      <c r="K1817" s="271"/>
      <c r="L1817" s="271"/>
      <c r="M1817" s="271"/>
      <c r="N1817" s="271"/>
      <c r="O1817" s="271"/>
      <c r="P1817" s="271"/>
      <c r="Q1817" s="271"/>
      <c r="R1817" s="228" t="str">
        <f t="shared" ref="R1817:R1828" si="112">IF(SUM(F1817:Q1817)&gt;0,SUM(F1817:Q1817),"")</f>
        <v/>
      </c>
    </row>
    <row r="1818" spans="1:18" x14ac:dyDescent="0.2">
      <c r="A1818" s="532"/>
      <c r="B1818" s="534"/>
      <c r="C1818" s="536"/>
      <c r="D1818" s="393" t="s">
        <v>512</v>
      </c>
      <c r="E1818" s="307" t="s">
        <v>162</v>
      </c>
      <c r="F1818" s="272"/>
      <c r="G1818" s="272"/>
      <c r="H1818" s="272"/>
      <c r="I1818" s="272"/>
      <c r="J1818" s="272"/>
      <c r="K1818" s="272"/>
      <c r="L1818" s="272"/>
      <c r="M1818" s="272"/>
      <c r="N1818" s="272"/>
      <c r="O1818" s="272"/>
      <c r="P1818" s="272"/>
      <c r="Q1818" s="272"/>
      <c r="R1818" s="270" t="str">
        <f t="shared" si="112"/>
        <v/>
      </c>
    </row>
    <row r="1819" spans="1:18" x14ac:dyDescent="0.2">
      <c r="A1819" s="532"/>
      <c r="B1819" s="534"/>
      <c r="C1819" s="537" t="s">
        <v>786</v>
      </c>
      <c r="D1819" s="393" t="s">
        <v>282</v>
      </c>
      <c r="E1819" s="307" t="s">
        <v>162</v>
      </c>
      <c r="F1819" s="272"/>
      <c r="G1819" s="272"/>
      <c r="H1819" s="272"/>
      <c r="I1819" s="272"/>
      <c r="J1819" s="272"/>
      <c r="K1819" s="272"/>
      <c r="L1819" s="272"/>
      <c r="M1819" s="272"/>
      <c r="N1819" s="272"/>
      <c r="O1819" s="272"/>
      <c r="P1819" s="272"/>
      <c r="Q1819" s="272"/>
      <c r="R1819" s="270" t="str">
        <f t="shared" si="112"/>
        <v/>
      </c>
    </row>
    <row r="1820" spans="1:18" x14ac:dyDescent="0.2">
      <c r="A1820" s="532"/>
      <c r="B1820" s="534"/>
      <c r="C1820" s="536"/>
      <c r="D1820" s="393" t="s">
        <v>512</v>
      </c>
      <c r="E1820" s="307" t="s">
        <v>162</v>
      </c>
      <c r="F1820" s="272"/>
      <c r="G1820" s="272"/>
      <c r="H1820" s="272"/>
      <c r="I1820" s="272"/>
      <c r="J1820" s="272"/>
      <c r="K1820" s="272"/>
      <c r="L1820" s="272"/>
      <c r="M1820" s="272"/>
      <c r="N1820" s="272"/>
      <c r="O1820" s="272"/>
      <c r="P1820" s="272"/>
      <c r="Q1820" s="272"/>
      <c r="R1820" s="270" t="str">
        <f t="shared" si="112"/>
        <v/>
      </c>
    </row>
    <row r="1821" spans="1:18" x14ac:dyDescent="0.2">
      <c r="A1821" s="532"/>
      <c r="B1821" s="534"/>
      <c r="C1821" s="537" t="s">
        <v>787</v>
      </c>
      <c r="D1821" s="393" t="s">
        <v>282</v>
      </c>
      <c r="E1821" s="307" t="s">
        <v>162</v>
      </c>
      <c r="F1821" s="272"/>
      <c r="G1821" s="272"/>
      <c r="H1821" s="272"/>
      <c r="I1821" s="272"/>
      <c r="J1821" s="272"/>
      <c r="K1821" s="272"/>
      <c r="L1821" s="272"/>
      <c r="M1821" s="272"/>
      <c r="N1821" s="272"/>
      <c r="O1821" s="272"/>
      <c r="P1821" s="272"/>
      <c r="Q1821" s="272"/>
      <c r="R1821" s="270" t="str">
        <f t="shared" si="112"/>
        <v/>
      </c>
    </row>
    <row r="1822" spans="1:18" x14ac:dyDescent="0.2">
      <c r="A1822" s="532"/>
      <c r="B1822" s="534"/>
      <c r="C1822" s="536"/>
      <c r="D1822" s="393" t="s">
        <v>512</v>
      </c>
      <c r="E1822" s="307" t="s">
        <v>162</v>
      </c>
      <c r="F1822" s="272"/>
      <c r="G1822" s="272"/>
      <c r="H1822" s="272"/>
      <c r="I1822" s="272"/>
      <c r="J1822" s="272"/>
      <c r="K1822" s="272"/>
      <c r="L1822" s="272"/>
      <c r="M1822" s="272"/>
      <c r="N1822" s="272"/>
      <c r="O1822" s="272"/>
      <c r="P1822" s="272"/>
      <c r="Q1822" s="272"/>
      <c r="R1822" s="270" t="str">
        <f t="shared" si="112"/>
        <v/>
      </c>
    </row>
    <row r="1823" spans="1:18" x14ac:dyDescent="0.2">
      <c r="A1823" s="532"/>
      <c r="B1823" s="534"/>
      <c r="C1823" s="537" t="s">
        <v>788</v>
      </c>
      <c r="D1823" s="393" t="s">
        <v>282</v>
      </c>
      <c r="E1823" s="307" t="s">
        <v>162</v>
      </c>
      <c r="F1823" s="272"/>
      <c r="G1823" s="272"/>
      <c r="H1823" s="272"/>
      <c r="I1823" s="272"/>
      <c r="J1823" s="272"/>
      <c r="K1823" s="272"/>
      <c r="L1823" s="272"/>
      <c r="M1823" s="272"/>
      <c r="N1823" s="272"/>
      <c r="O1823" s="272"/>
      <c r="P1823" s="272"/>
      <c r="Q1823" s="272"/>
      <c r="R1823" s="270" t="str">
        <f t="shared" si="112"/>
        <v/>
      </c>
    </row>
    <row r="1824" spans="1:18" x14ac:dyDescent="0.2">
      <c r="A1824" s="532"/>
      <c r="B1824" s="534"/>
      <c r="C1824" s="536"/>
      <c r="D1824" s="393" t="s">
        <v>512</v>
      </c>
      <c r="E1824" s="307" t="s">
        <v>162</v>
      </c>
      <c r="F1824" s="272"/>
      <c r="G1824" s="272"/>
      <c r="H1824" s="272"/>
      <c r="I1824" s="272"/>
      <c r="J1824" s="272"/>
      <c r="K1824" s="272"/>
      <c r="L1824" s="272"/>
      <c r="M1824" s="272"/>
      <c r="N1824" s="272"/>
      <c r="O1824" s="272"/>
      <c r="P1824" s="272"/>
      <c r="Q1824" s="272"/>
      <c r="R1824" s="270" t="str">
        <f t="shared" si="112"/>
        <v/>
      </c>
    </row>
    <row r="1825" spans="1:18" x14ac:dyDescent="0.2">
      <c r="A1825" s="532"/>
      <c r="B1825" s="534"/>
      <c r="C1825" s="537" t="s">
        <v>789</v>
      </c>
      <c r="D1825" s="393" t="s">
        <v>282</v>
      </c>
      <c r="E1825" s="307" t="s">
        <v>162</v>
      </c>
      <c r="F1825" s="272"/>
      <c r="G1825" s="273"/>
      <c r="H1825" s="273"/>
      <c r="I1825" s="273"/>
      <c r="J1825" s="273"/>
      <c r="K1825" s="273"/>
      <c r="L1825" s="273"/>
      <c r="M1825" s="273"/>
      <c r="N1825" s="273"/>
      <c r="O1825" s="273"/>
      <c r="P1825" s="273"/>
      <c r="Q1825" s="273"/>
      <c r="R1825" s="268"/>
    </row>
    <row r="1826" spans="1:18" x14ac:dyDescent="0.2">
      <c r="A1826" s="532"/>
      <c r="B1826" s="534"/>
      <c r="C1826" s="536"/>
      <c r="D1826" s="393" t="s">
        <v>512</v>
      </c>
      <c r="E1826" s="307" t="s">
        <v>162</v>
      </c>
      <c r="F1826" s="272"/>
      <c r="G1826" s="304"/>
      <c r="H1826" s="304"/>
      <c r="I1826" s="304"/>
      <c r="J1826" s="304"/>
      <c r="K1826" s="304"/>
      <c r="L1826" s="304"/>
      <c r="M1826" s="304"/>
      <c r="N1826" s="304"/>
      <c r="O1826" s="304"/>
      <c r="P1826" s="304"/>
      <c r="Q1826" s="304"/>
      <c r="R1826" s="305"/>
    </row>
    <row r="1827" spans="1:18" x14ac:dyDescent="0.2">
      <c r="A1827" s="532"/>
      <c r="B1827" s="534"/>
      <c r="C1827" s="538" t="s">
        <v>934</v>
      </c>
      <c r="D1827" s="394" t="s">
        <v>282</v>
      </c>
      <c r="E1827" s="298" t="s">
        <v>162</v>
      </c>
      <c r="F1827" s="303"/>
      <c r="G1827" s="304"/>
      <c r="H1827" s="304"/>
      <c r="I1827" s="304"/>
      <c r="J1827" s="304"/>
      <c r="K1827" s="304"/>
      <c r="L1827" s="304"/>
      <c r="M1827" s="304"/>
      <c r="N1827" s="304"/>
      <c r="O1827" s="304"/>
      <c r="P1827" s="304"/>
      <c r="Q1827" s="304"/>
      <c r="R1827" s="305"/>
    </row>
    <row r="1828" spans="1:18" x14ac:dyDescent="0.2">
      <c r="A1828" s="552"/>
      <c r="B1828" s="553"/>
      <c r="C1828" s="539"/>
      <c r="D1828" s="191" t="s">
        <v>512</v>
      </c>
      <c r="E1828" s="308" t="s">
        <v>162</v>
      </c>
      <c r="F1828" s="274"/>
      <c r="G1828" s="274"/>
      <c r="H1828" s="274"/>
      <c r="I1828" s="274"/>
      <c r="J1828" s="274"/>
      <c r="K1828" s="274"/>
      <c r="L1828" s="274"/>
      <c r="M1828" s="274"/>
      <c r="N1828" s="274"/>
      <c r="O1828" s="274"/>
      <c r="P1828" s="274"/>
      <c r="Q1828" s="274"/>
      <c r="R1828" s="229"/>
    </row>
    <row r="1829" spans="1:18" x14ac:dyDescent="0.2">
      <c r="A1829" s="531"/>
      <c r="B1829" s="533" t="str">
        <f>IF(A1829&lt;&gt;"",IFERROR(VLOOKUP(A1829,L!$J$11:$K$260,2,FALSE),"Eingabeart wurde geändert"),"")</f>
        <v/>
      </c>
      <c r="C1829" s="535" t="s">
        <v>925</v>
      </c>
      <c r="D1829" s="189" t="s">
        <v>282</v>
      </c>
      <c r="E1829" s="306" t="s">
        <v>162</v>
      </c>
      <c r="F1829" s="271"/>
      <c r="G1829" s="271"/>
      <c r="H1829" s="271"/>
      <c r="I1829" s="271"/>
      <c r="J1829" s="271"/>
      <c r="K1829" s="271"/>
      <c r="L1829" s="271"/>
      <c r="M1829" s="271"/>
      <c r="N1829" s="271"/>
      <c r="O1829" s="271"/>
      <c r="P1829" s="271"/>
      <c r="Q1829" s="271"/>
      <c r="R1829" s="228" t="str">
        <f t="shared" ref="R1829:R1840" si="113">IF(SUM(F1829:Q1829)&gt;0,SUM(F1829:Q1829),"")</f>
        <v/>
      </c>
    </row>
    <row r="1830" spans="1:18" x14ac:dyDescent="0.2">
      <c r="A1830" s="532"/>
      <c r="B1830" s="534"/>
      <c r="C1830" s="536"/>
      <c r="D1830" s="393" t="s">
        <v>512</v>
      </c>
      <c r="E1830" s="307" t="s">
        <v>162</v>
      </c>
      <c r="F1830" s="272"/>
      <c r="G1830" s="272"/>
      <c r="H1830" s="272"/>
      <c r="I1830" s="272"/>
      <c r="J1830" s="272"/>
      <c r="K1830" s="272"/>
      <c r="L1830" s="272"/>
      <c r="M1830" s="272"/>
      <c r="N1830" s="272"/>
      <c r="O1830" s="272"/>
      <c r="P1830" s="272"/>
      <c r="Q1830" s="272"/>
      <c r="R1830" s="270" t="str">
        <f t="shared" si="113"/>
        <v/>
      </c>
    </row>
    <row r="1831" spans="1:18" x14ac:dyDescent="0.2">
      <c r="A1831" s="532"/>
      <c r="B1831" s="534"/>
      <c r="C1831" s="537" t="s">
        <v>786</v>
      </c>
      <c r="D1831" s="393" t="s">
        <v>282</v>
      </c>
      <c r="E1831" s="307" t="s">
        <v>162</v>
      </c>
      <c r="F1831" s="272"/>
      <c r="G1831" s="272"/>
      <c r="H1831" s="272"/>
      <c r="I1831" s="272"/>
      <c r="J1831" s="272"/>
      <c r="K1831" s="272"/>
      <c r="L1831" s="272"/>
      <c r="M1831" s="272"/>
      <c r="N1831" s="272"/>
      <c r="O1831" s="272"/>
      <c r="P1831" s="272"/>
      <c r="Q1831" s="272"/>
      <c r="R1831" s="270" t="str">
        <f t="shared" si="113"/>
        <v/>
      </c>
    </row>
    <row r="1832" spans="1:18" x14ac:dyDescent="0.2">
      <c r="A1832" s="532"/>
      <c r="B1832" s="534"/>
      <c r="C1832" s="536"/>
      <c r="D1832" s="393" t="s">
        <v>512</v>
      </c>
      <c r="E1832" s="307" t="s">
        <v>162</v>
      </c>
      <c r="F1832" s="272"/>
      <c r="G1832" s="272"/>
      <c r="H1832" s="272"/>
      <c r="I1832" s="272"/>
      <c r="J1832" s="272"/>
      <c r="K1832" s="272"/>
      <c r="L1832" s="272"/>
      <c r="M1832" s="272"/>
      <c r="N1832" s="272"/>
      <c r="O1832" s="272"/>
      <c r="P1832" s="272"/>
      <c r="Q1832" s="272"/>
      <c r="R1832" s="270" t="str">
        <f t="shared" si="113"/>
        <v/>
      </c>
    </row>
    <row r="1833" spans="1:18" x14ac:dyDescent="0.2">
      <c r="A1833" s="532"/>
      <c r="B1833" s="534"/>
      <c r="C1833" s="537" t="s">
        <v>787</v>
      </c>
      <c r="D1833" s="393" t="s">
        <v>282</v>
      </c>
      <c r="E1833" s="307" t="s">
        <v>162</v>
      </c>
      <c r="F1833" s="272"/>
      <c r="G1833" s="272"/>
      <c r="H1833" s="272"/>
      <c r="I1833" s="272"/>
      <c r="J1833" s="272"/>
      <c r="K1833" s="272"/>
      <c r="L1833" s="272"/>
      <c r="M1833" s="272"/>
      <c r="N1833" s="272"/>
      <c r="O1833" s="272"/>
      <c r="P1833" s="272"/>
      <c r="Q1833" s="272"/>
      <c r="R1833" s="270" t="str">
        <f t="shared" si="113"/>
        <v/>
      </c>
    </row>
    <row r="1834" spans="1:18" x14ac:dyDescent="0.2">
      <c r="A1834" s="532"/>
      <c r="B1834" s="534"/>
      <c r="C1834" s="536"/>
      <c r="D1834" s="393" t="s">
        <v>512</v>
      </c>
      <c r="E1834" s="307" t="s">
        <v>162</v>
      </c>
      <c r="F1834" s="272"/>
      <c r="G1834" s="272"/>
      <c r="H1834" s="272"/>
      <c r="I1834" s="272"/>
      <c r="J1834" s="272"/>
      <c r="K1834" s="272"/>
      <c r="L1834" s="272"/>
      <c r="M1834" s="272"/>
      <c r="N1834" s="272"/>
      <c r="O1834" s="272"/>
      <c r="P1834" s="272"/>
      <c r="Q1834" s="272"/>
      <c r="R1834" s="270" t="str">
        <f t="shared" si="113"/>
        <v/>
      </c>
    </row>
    <row r="1835" spans="1:18" x14ac:dyDescent="0.2">
      <c r="A1835" s="532"/>
      <c r="B1835" s="534"/>
      <c r="C1835" s="537" t="s">
        <v>788</v>
      </c>
      <c r="D1835" s="393" t="s">
        <v>282</v>
      </c>
      <c r="E1835" s="307" t="s">
        <v>162</v>
      </c>
      <c r="F1835" s="272"/>
      <c r="G1835" s="272"/>
      <c r="H1835" s="272"/>
      <c r="I1835" s="272"/>
      <c r="J1835" s="272"/>
      <c r="K1835" s="272"/>
      <c r="L1835" s="272"/>
      <c r="M1835" s="272"/>
      <c r="N1835" s="272"/>
      <c r="O1835" s="272"/>
      <c r="P1835" s="272"/>
      <c r="Q1835" s="272"/>
      <c r="R1835" s="270" t="str">
        <f t="shared" si="113"/>
        <v/>
      </c>
    </row>
    <row r="1836" spans="1:18" x14ac:dyDescent="0.2">
      <c r="A1836" s="532"/>
      <c r="B1836" s="534"/>
      <c r="C1836" s="536"/>
      <c r="D1836" s="393" t="s">
        <v>512</v>
      </c>
      <c r="E1836" s="307" t="s">
        <v>162</v>
      </c>
      <c r="F1836" s="272"/>
      <c r="G1836" s="272"/>
      <c r="H1836" s="272"/>
      <c r="I1836" s="272"/>
      <c r="J1836" s="272"/>
      <c r="K1836" s="272"/>
      <c r="L1836" s="272"/>
      <c r="M1836" s="272"/>
      <c r="N1836" s="272"/>
      <c r="O1836" s="272"/>
      <c r="P1836" s="272"/>
      <c r="Q1836" s="272"/>
      <c r="R1836" s="270" t="str">
        <f t="shared" si="113"/>
        <v/>
      </c>
    </row>
    <row r="1837" spans="1:18" x14ac:dyDescent="0.2">
      <c r="A1837" s="532"/>
      <c r="B1837" s="534"/>
      <c r="C1837" s="537" t="s">
        <v>789</v>
      </c>
      <c r="D1837" s="393" t="s">
        <v>282</v>
      </c>
      <c r="E1837" s="307" t="s">
        <v>162</v>
      </c>
      <c r="F1837" s="272"/>
      <c r="G1837" s="273"/>
      <c r="H1837" s="273"/>
      <c r="I1837" s="273"/>
      <c r="J1837" s="273"/>
      <c r="K1837" s="273"/>
      <c r="L1837" s="273"/>
      <c r="M1837" s="273"/>
      <c r="N1837" s="273"/>
      <c r="O1837" s="273"/>
      <c r="P1837" s="273"/>
      <c r="Q1837" s="273"/>
      <c r="R1837" s="268"/>
    </row>
    <row r="1838" spans="1:18" x14ac:dyDescent="0.2">
      <c r="A1838" s="532"/>
      <c r="B1838" s="534"/>
      <c r="C1838" s="536"/>
      <c r="D1838" s="393" t="s">
        <v>512</v>
      </c>
      <c r="E1838" s="307" t="s">
        <v>162</v>
      </c>
      <c r="F1838" s="272"/>
      <c r="G1838" s="304"/>
      <c r="H1838" s="304"/>
      <c r="I1838" s="304"/>
      <c r="J1838" s="304"/>
      <c r="K1838" s="304"/>
      <c r="L1838" s="304"/>
      <c r="M1838" s="304"/>
      <c r="N1838" s="304"/>
      <c r="O1838" s="304"/>
      <c r="P1838" s="304"/>
      <c r="Q1838" s="304"/>
      <c r="R1838" s="305"/>
    </row>
    <row r="1839" spans="1:18" x14ac:dyDescent="0.2">
      <c r="A1839" s="532"/>
      <c r="B1839" s="534"/>
      <c r="C1839" s="538" t="s">
        <v>934</v>
      </c>
      <c r="D1839" s="394" t="s">
        <v>282</v>
      </c>
      <c r="E1839" s="298" t="s">
        <v>162</v>
      </c>
      <c r="F1839" s="303"/>
      <c r="G1839" s="304"/>
      <c r="H1839" s="304"/>
      <c r="I1839" s="304"/>
      <c r="J1839" s="304"/>
      <c r="K1839" s="304"/>
      <c r="L1839" s="304"/>
      <c r="M1839" s="304"/>
      <c r="N1839" s="304"/>
      <c r="O1839" s="304"/>
      <c r="P1839" s="304"/>
      <c r="Q1839" s="304"/>
      <c r="R1839" s="305"/>
    </row>
    <row r="1840" spans="1:18" x14ac:dyDescent="0.2">
      <c r="A1840" s="552"/>
      <c r="B1840" s="553"/>
      <c r="C1840" s="539"/>
      <c r="D1840" s="191" t="s">
        <v>512</v>
      </c>
      <c r="E1840" s="308" t="s">
        <v>162</v>
      </c>
      <c r="F1840" s="274"/>
      <c r="G1840" s="274"/>
      <c r="H1840" s="274"/>
      <c r="I1840" s="274"/>
      <c r="J1840" s="274"/>
      <c r="K1840" s="274"/>
      <c r="L1840" s="274"/>
      <c r="M1840" s="274"/>
      <c r="N1840" s="274"/>
      <c r="O1840" s="274"/>
      <c r="P1840" s="274"/>
      <c r="Q1840" s="274"/>
      <c r="R1840" s="229"/>
    </row>
    <row r="1841" spans="1:18" x14ac:dyDescent="0.2">
      <c r="A1841" s="531"/>
      <c r="B1841" s="533" t="str">
        <f>IF(A1841&lt;&gt;"",IFERROR(VLOOKUP(A1841,L!$J$11:$K$260,2,FALSE),"Eingabeart wurde geändert"),"")</f>
        <v/>
      </c>
      <c r="C1841" s="535" t="s">
        <v>925</v>
      </c>
      <c r="D1841" s="189" t="s">
        <v>282</v>
      </c>
      <c r="E1841" s="306" t="s">
        <v>162</v>
      </c>
      <c r="F1841" s="271"/>
      <c r="G1841" s="271"/>
      <c r="H1841" s="271"/>
      <c r="I1841" s="271"/>
      <c r="J1841" s="271"/>
      <c r="K1841" s="271"/>
      <c r="L1841" s="271"/>
      <c r="M1841" s="271"/>
      <c r="N1841" s="271"/>
      <c r="O1841" s="271"/>
      <c r="P1841" s="271"/>
      <c r="Q1841" s="271"/>
      <c r="R1841" s="228" t="str">
        <f t="shared" ref="R1841:R1852" si="114">IF(SUM(F1841:Q1841)&gt;0,SUM(F1841:Q1841),"")</f>
        <v/>
      </c>
    </row>
    <row r="1842" spans="1:18" x14ac:dyDescent="0.2">
      <c r="A1842" s="532"/>
      <c r="B1842" s="534"/>
      <c r="C1842" s="536"/>
      <c r="D1842" s="393" t="s">
        <v>512</v>
      </c>
      <c r="E1842" s="307" t="s">
        <v>162</v>
      </c>
      <c r="F1842" s="272"/>
      <c r="G1842" s="272"/>
      <c r="H1842" s="272"/>
      <c r="I1842" s="272"/>
      <c r="J1842" s="272"/>
      <c r="K1842" s="272"/>
      <c r="L1842" s="272"/>
      <c r="M1842" s="272"/>
      <c r="N1842" s="272"/>
      <c r="O1842" s="272"/>
      <c r="P1842" s="272"/>
      <c r="Q1842" s="272"/>
      <c r="R1842" s="270" t="str">
        <f t="shared" si="114"/>
        <v/>
      </c>
    </row>
    <row r="1843" spans="1:18" x14ac:dyDescent="0.2">
      <c r="A1843" s="532"/>
      <c r="B1843" s="534"/>
      <c r="C1843" s="537" t="s">
        <v>786</v>
      </c>
      <c r="D1843" s="393" t="s">
        <v>282</v>
      </c>
      <c r="E1843" s="307" t="s">
        <v>162</v>
      </c>
      <c r="F1843" s="272"/>
      <c r="G1843" s="272"/>
      <c r="H1843" s="272"/>
      <c r="I1843" s="272"/>
      <c r="J1843" s="272"/>
      <c r="K1843" s="272"/>
      <c r="L1843" s="272"/>
      <c r="M1843" s="272"/>
      <c r="N1843" s="272"/>
      <c r="O1843" s="272"/>
      <c r="P1843" s="272"/>
      <c r="Q1843" s="272"/>
      <c r="R1843" s="270" t="str">
        <f t="shared" si="114"/>
        <v/>
      </c>
    </row>
    <row r="1844" spans="1:18" x14ac:dyDescent="0.2">
      <c r="A1844" s="532"/>
      <c r="B1844" s="534"/>
      <c r="C1844" s="536"/>
      <c r="D1844" s="393" t="s">
        <v>512</v>
      </c>
      <c r="E1844" s="307" t="s">
        <v>162</v>
      </c>
      <c r="F1844" s="272"/>
      <c r="G1844" s="272"/>
      <c r="H1844" s="272"/>
      <c r="I1844" s="272"/>
      <c r="J1844" s="272"/>
      <c r="K1844" s="272"/>
      <c r="L1844" s="272"/>
      <c r="M1844" s="272"/>
      <c r="N1844" s="272"/>
      <c r="O1844" s="272"/>
      <c r="P1844" s="272"/>
      <c r="Q1844" s="272"/>
      <c r="R1844" s="270" t="str">
        <f t="shared" si="114"/>
        <v/>
      </c>
    </row>
    <row r="1845" spans="1:18" x14ac:dyDescent="0.2">
      <c r="A1845" s="532"/>
      <c r="B1845" s="534"/>
      <c r="C1845" s="537" t="s">
        <v>787</v>
      </c>
      <c r="D1845" s="393" t="s">
        <v>282</v>
      </c>
      <c r="E1845" s="307" t="s">
        <v>162</v>
      </c>
      <c r="F1845" s="272"/>
      <c r="G1845" s="272"/>
      <c r="H1845" s="272"/>
      <c r="I1845" s="272"/>
      <c r="J1845" s="272"/>
      <c r="K1845" s="272"/>
      <c r="L1845" s="272"/>
      <c r="M1845" s="272"/>
      <c r="N1845" s="272"/>
      <c r="O1845" s="272"/>
      <c r="P1845" s="272"/>
      <c r="Q1845" s="272"/>
      <c r="R1845" s="270" t="str">
        <f t="shared" si="114"/>
        <v/>
      </c>
    </row>
    <row r="1846" spans="1:18" x14ac:dyDescent="0.2">
      <c r="A1846" s="532"/>
      <c r="B1846" s="534"/>
      <c r="C1846" s="536"/>
      <c r="D1846" s="393" t="s">
        <v>512</v>
      </c>
      <c r="E1846" s="307" t="s">
        <v>162</v>
      </c>
      <c r="F1846" s="272"/>
      <c r="G1846" s="272"/>
      <c r="H1846" s="272"/>
      <c r="I1846" s="272"/>
      <c r="J1846" s="272"/>
      <c r="K1846" s="272"/>
      <c r="L1846" s="272"/>
      <c r="M1846" s="272"/>
      <c r="N1846" s="272"/>
      <c r="O1846" s="272"/>
      <c r="P1846" s="272"/>
      <c r="Q1846" s="272"/>
      <c r="R1846" s="270" t="str">
        <f t="shared" si="114"/>
        <v/>
      </c>
    </row>
    <row r="1847" spans="1:18" x14ac:dyDescent="0.2">
      <c r="A1847" s="532"/>
      <c r="B1847" s="534"/>
      <c r="C1847" s="537" t="s">
        <v>788</v>
      </c>
      <c r="D1847" s="393" t="s">
        <v>282</v>
      </c>
      <c r="E1847" s="307" t="s">
        <v>162</v>
      </c>
      <c r="F1847" s="272"/>
      <c r="G1847" s="272"/>
      <c r="H1847" s="272"/>
      <c r="I1847" s="272"/>
      <c r="J1847" s="272"/>
      <c r="K1847" s="272"/>
      <c r="L1847" s="272"/>
      <c r="M1847" s="272"/>
      <c r="N1847" s="272"/>
      <c r="O1847" s="272"/>
      <c r="P1847" s="272"/>
      <c r="Q1847" s="272"/>
      <c r="R1847" s="270" t="str">
        <f t="shared" si="114"/>
        <v/>
      </c>
    </row>
    <row r="1848" spans="1:18" x14ac:dyDescent="0.2">
      <c r="A1848" s="532"/>
      <c r="B1848" s="534"/>
      <c r="C1848" s="536"/>
      <c r="D1848" s="393" t="s">
        <v>512</v>
      </c>
      <c r="E1848" s="307" t="s">
        <v>162</v>
      </c>
      <c r="F1848" s="272"/>
      <c r="G1848" s="272"/>
      <c r="H1848" s="272"/>
      <c r="I1848" s="272"/>
      <c r="J1848" s="272"/>
      <c r="K1848" s="272"/>
      <c r="L1848" s="272"/>
      <c r="M1848" s="272"/>
      <c r="N1848" s="272"/>
      <c r="O1848" s="272"/>
      <c r="P1848" s="272"/>
      <c r="Q1848" s="272"/>
      <c r="R1848" s="270" t="str">
        <f t="shared" si="114"/>
        <v/>
      </c>
    </row>
    <row r="1849" spans="1:18" x14ac:dyDescent="0.2">
      <c r="A1849" s="532"/>
      <c r="B1849" s="534"/>
      <c r="C1849" s="537" t="s">
        <v>789</v>
      </c>
      <c r="D1849" s="393" t="s">
        <v>282</v>
      </c>
      <c r="E1849" s="307" t="s">
        <v>162</v>
      </c>
      <c r="F1849" s="272"/>
      <c r="G1849" s="273"/>
      <c r="H1849" s="273"/>
      <c r="I1849" s="273"/>
      <c r="J1849" s="273"/>
      <c r="K1849" s="273"/>
      <c r="L1849" s="273"/>
      <c r="M1849" s="273"/>
      <c r="N1849" s="273"/>
      <c r="O1849" s="273"/>
      <c r="P1849" s="273"/>
      <c r="Q1849" s="273"/>
      <c r="R1849" s="268"/>
    </row>
    <row r="1850" spans="1:18" x14ac:dyDescent="0.2">
      <c r="A1850" s="532"/>
      <c r="B1850" s="534"/>
      <c r="C1850" s="536"/>
      <c r="D1850" s="393" t="s">
        <v>512</v>
      </c>
      <c r="E1850" s="307" t="s">
        <v>162</v>
      </c>
      <c r="F1850" s="272"/>
      <c r="G1850" s="304"/>
      <c r="H1850" s="304"/>
      <c r="I1850" s="304"/>
      <c r="J1850" s="304"/>
      <c r="K1850" s="304"/>
      <c r="L1850" s="304"/>
      <c r="M1850" s="304"/>
      <c r="N1850" s="304"/>
      <c r="O1850" s="304"/>
      <c r="P1850" s="304"/>
      <c r="Q1850" s="304"/>
      <c r="R1850" s="305"/>
    </row>
    <row r="1851" spans="1:18" x14ac:dyDescent="0.2">
      <c r="A1851" s="532"/>
      <c r="B1851" s="534"/>
      <c r="C1851" s="538" t="s">
        <v>934</v>
      </c>
      <c r="D1851" s="394" t="s">
        <v>282</v>
      </c>
      <c r="E1851" s="298" t="s">
        <v>162</v>
      </c>
      <c r="F1851" s="303"/>
      <c r="G1851" s="304"/>
      <c r="H1851" s="304"/>
      <c r="I1851" s="304"/>
      <c r="J1851" s="304"/>
      <c r="K1851" s="304"/>
      <c r="L1851" s="304"/>
      <c r="M1851" s="304"/>
      <c r="N1851" s="304"/>
      <c r="O1851" s="304"/>
      <c r="P1851" s="304"/>
      <c r="Q1851" s="304"/>
      <c r="R1851" s="305"/>
    </row>
    <row r="1852" spans="1:18" x14ac:dyDescent="0.2">
      <c r="A1852" s="552"/>
      <c r="B1852" s="553"/>
      <c r="C1852" s="539"/>
      <c r="D1852" s="191" t="s">
        <v>512</v>
      </c>
      <c r="E1852" s="308" t="s">
        <v>162</v>
      </c>
      <c r="F1852" s="274"/>
      <c r="G1852" s="274"/>
      <c r="H1852" s="274"/>
      <c r="I1852" s="274"/>
      <c r="J1852" s="274"/>
      <c r="K1852" s="274"/>
      <c r="L1852" s="274"/>
      <c r="M1852" s="274"/>
      <c r="N1852" s="274"/>
      <c r="O1852" s="274"/>
      <c r="P1852" s="274"/>
      <c r="Q1852" s="274"/>
      <c r="R1852" s="229"/>
    </row>
    <row r="1853" spans="1:18" x14ac:dyDescent="0.2">
      <c r="A1853" s="531"/>
      <c r="B1853" s="533" t="str">
        <f>IF(A1853&lt;&gt;"",IFERROR(VLOOKUP(A1853,L!$J$11:$K$260,2,FALSE),"Eingabeart wurde geändert"),"")</f>
        <v/>
      </c>
      <c r="C1853" s="535" t="s">
        <v>925</v>
      </c>
      <c r="D1853" s="189" t="s">
        <v>282</v>
      </c>
      <c r="E1853" s="306" t="s">
        <v>162</v>
      </c>
      <c r="F1853" s="271"/>
      <c r="G1853" s="271"/>
      <c r="H1853" s="271"/>
      <c r="I1853" s="271"/>
      <c r="J1853" s="271"/>
      <c r="K1853" s="271"/>
      <c r="L1853" s="271"/>
      <c r="M1853" s="271"/>
      <c r="N1853" s="271"/>
      <c r="O1853" s="271"/>
      <c r="P1853" s="271"/>
      <c r="Q1853" s="271"/>
      <c r="R1853" s="228" t="str">
        <f t="shared" ref="R1853:R1864" si="115">IF(SUM(F1853:Q1853)&gt;0,SUM(F1853:Q1853),"")</f>
        <v/>
      </c>
    </row>
    <row r="1854" spans="1:18" x14ac:dyDescent="0.2">
      <c r="A1854" s="532"/>
      <c r="B1854" s="534"/>
      <c r="C1854" s="536"/>
      <c r="D1854" s="393" t="s">
        <v>512</v>
      </c>
      <c r="E1854" s="307" t="s">
        <v>162</v>
      </c>
      <c r="F1854" s="272"/>
      <c r="G1854" s="272"/>
      <c r="H1854" s="272"/>
      <c r="I1854" s="272"/>
      <c r="J1854" s="272"/>
      <c r="K1854" s="272"/>
      <c r="L1854" s="272"/>
      <c r="M1854" s="272"/>
      <c r="N1854" s="272"/>
      <c r="O1854" s="272"/>
      <c r="P1854" s="272"/>
      <c r="Q1854" s="272"/>
      <c r="R1854" s="270" t="str">
        <f t="shared" si="115"/>
        <v/>
      </c>
    </row>
    <row r="1855" spans="1:18" x14ac:dyDescent="0.2">
      <c r="A1855" s="532"/>
      <c r="B1855" s="534"/>
      <c r="C1855" s="537" t="s">
        <v>786</v>
      </c>
      <c r="D1855" s="393" t="s">
        <v>282</v>
      </c>
      <c r="E1855" s="307" t="s">
        <v>162</v>
      </c>
      <c r="F1855" s="272"/>
      <c r="G1855" s="272"/>
      <c r="H1855" s="272"/>
      <c r="I1855" s="272"/>
      <c r="J1855" s="272"/>
      <c r="K1855" s="272"/>
      <c r="L1855" s="272"/>
      <c r="M1855" s="272"/>
      <c r="N1855" s="272"/>
      <c r="O1855" s="272"/>
      <c r="P1855" s="272"/>
      <c r="Q1855" s="272"/>
      <c r="R1855" s="270" t="str">
        <f t="shared" si="115"/>
        <v/>
      </c>
    </row>
    <row r="1856" spans="1:18" x14ac:dyDescent="0.2">
      <c r="A1856" s="532"/>
      <c r="B1856" s="534"/>
      <c r="C1856" s="536"/>
      <c r="D1856" s="393" t="s">
        <v>512</v>
      </c>
      <c r="E1856" s="307" t="s">
        <v>162</v>
      </c>
      <c r="F1856" s="272"/>
      <c r="G1856" s="272"/>
      <c r="H1856" s="272"/>
      <c r="I1856" s="272"/>
      <c r="J1856" s="272"/>
      <c r="K1856" s="272"/>
      <c r="L1856" s="272"/>
      <c r="M1856" s="272"/>
      <c r="N1856" s="272"/>
      <c r="O1856" s="272"/>
      <c r="P1856" s="272"/>
      <c r="Q1856" s="272"/>
      <c r="R1856" s="270" t="str">
        <f t="shared" si="115"/>
        <v/>
      </c>
    </row>
    <row r="1857" spans="1:18" x14ac:dyDescent="0.2">
      <c r="A1857" s="532"/>
      <c r="B1857" s="534"/>
      <c r="C1857" s="537" t="s">
        <v>787</v>
      </c>
      <c r="D1857" s="393" t="s">
        <v>282</v>
      </c>
      <c r="E1857" s="307" t="s">
        <v>162</v>
      </c>
      <c r="F1857" s="272"/>
      <c r="G1857" s="272"/>
      <c r="H1857" s="272"/>
      <c r="I1857" s="272"/>
      <c r="J1857" s="272"/>
      <c r="K1857" s="272"/>
      <c r="L1857" s="272"/>
      <c r="M1857" s="272"/>
      <c r="N1857" s="272"/>
      <c r="O1857" s="272"/>
      <c r="P1857" s="272"/>
      <c r="Q1857" s="272"/>
      <c r="R1857" s="270" t="str">
        <f t="shared" si="115"/>
        <v/>
      </c>
    </row>
    <row r="1858" spans="1:18" x14ac:dyDescent="0.2">
      <c r="A1858" s="532"/>
      <c r="B1858" s="534"/>
      <c r="C1858" s="536"/>
      <c r="D1858" s="393" t="s">
        <v>512</v>
      </c>
      <c r="E1858" s="307" t="s">
        <v>162</v>
      </c>
      <c r="F1858" s="272"/>
      <c r="G1858" s="272"/>
      <c r="H1858" s="272"/>
      <c r="I1858" s="272"/>
      <c r="J1858" s="272"/>
      <c r="K1858" s="272"/>
      <c r="L1858" s="272"/>
      <c r="M1858" s="272"/>
      <c r="N1858" s="272"/>
      <c r="O1858" s="272"/>
      <c r="P1858" s="272"/>
      <c r="Q1858" s="272"/>
      <c r="R1858" s="270" t="str">
        <f t="shared" si="115"/>
        <v/>
      </c>
    </row>
    <row r="1859" spans="1:18" x14ac:dyDescent="0.2">
      <c r="A1859" s="532"/>
      <c r="B1859" s="534"/>
      <c r="C1859" s="537" t="s">
        <v>788</v>
      </c>
      <c r="D1859" s="393" t="s">
        <v>282</v>
      </c>
      <c r="E1859" s="307" t="s">
        <v>162</v>
      </c>
      <c r="F1859" s="272"/>
      <c r="G1859" s="272"/>
      <c r="H1859" s="272"/>
      <c r="I1859" s="272"/>
      <c r="J1859" s="272"/>
      <c r="K1859" s="272"/>
      <c r="L1859" s="272"/>
      <c r="M1859" s="272"/>
      <c r="N1859" s="272"/>
      <c r="O1859" s="272"/>
      <c r="P1859" s="272"/>
      <c r="Q1859" s="272"/>
      <c r="R1859" s="270" t="str">
        <f t="shared" si="115"/>
        <v/>
      </c>
    </row>
    <row r="1860" spans="1:18" x14ac:dyDescent="0.2">
      <c r="A1860" s="532"/>
      <c r="B1860" s="534"/>
      <c r="C1860" s="536"/>
      <c r="D1860" s="393" t="s">
        <v>512</v>
      </c>
      <c r="E1860" s="307" t="s">
        <v>162</v>
      </c>
      <c r="F1860" s="272"/>
      <c r="G1860" s="272"/>
      <c r="H1860" s="272"/>
      <c r="I1860" s="272"/>
      <c r="J1860" s="272"/>
      <c r="K1860" s="272"/>
      <c r="L1860" s="272"/>
      <c r="M1860" s="272"/>
      <c r="N1860" s="272"/>
      <c r="O1860" s="272"/>
      <c r="P1860" s="272"/>
      <c r="Q1860" s="272"/>
      <c r="R1860" s="270" t="str">
        <f t="shared" si="115"/>
        <v/>
      </c>
    </row>
    <row r="1861" spans="1:18" x14ac:dyDescent="0.2">
      <c r="A1861" s="532"/>
      <c r="B1861" s="534"/>
      <c r="C1861" s="537" t="s">
        <v>789</v>
      </c>
      <c r="D1861" s="393" t="s">
        <v>282</v>
      </c>
      <c r="E1861" s="307" t="s">
        <v>162</v>
      </c>
      <c r="F1861" s="272"/>
      <c r="G1861" s="273"/>
      <c r="H1861" s="273"/>
      <c r="I1861" s="273"/>
      <c r="J1861" s="273"/>
      <c r="K1861" s="273"/>
      <c r="L1861" s="273"/>
      <c r="M1861" s="273"/>
      <c r="N1861" s="273"/>
      <c r="O1861" s="273"/>
      <c r="P1861" s="273"/>
      <c r="Q1861" s="273"/>
      <c r="R1861" s="268"/>
    </row>
    <row r="1862" spans="1:18" x14ac:dyDescent="0.2">
      <c r="A1862" s="532"/>
      <c r="B1862" s="534"/>
      <c r="C1862" s="536"/>
      <c r="D1862" s="393" t="s">
        <v>512</v>
      </c>
      <c r="E1862" s="307" t="s">
        <v>162</v>
      </c>
      <c r="F1862" s="272"/>
      <c r="G1862" s="304"/>
      <c r="H1862" s="304"/>
      <c r="I1862" s="304"/>
      <c r="J1862" s="304"/>
      <c r="K1862" s="304"/>
      <c r="L1862" s="304"/>
      <c r="M1862" s="304"/>
      <c r="N1862" s="304"/>
      <c r="O1862" s="304"/>
      <c r="P1862" s="304"/>
      <c r="Q1862" s="304"/>
      <c r="R1862" s="305"/>
    </row>
    <row r="1863" spans="1:18" x14ac:dyDescent="0.2">
      <c r="A1863" s="532"/>
      <c r="B1863" s="534"/>
      <c r="C1863" s="538" t="s">
        <v>934</v>
      </c>
      <c r="D1863" s="394" t="s">
        <v>282</v>
      </c>
      <c r="E1863" s="298" t="s">
        <v>162</v>
      </c>
      <c r="F1863" s="303"/>
      <c r="G1863" s="304"/>
      <c r="H1863" s="304"/>
      <c r="I1863" s="304"/>
      <c r="J1863" s="304"/>
      <c r="K1863" s="304"/>
      <c r="L1863" s="304"/>
      <c r="M1863" s="304"/>
      <c r="N1863" s="304"/>
      <c r="O1863" s="304"/>
      <c r="P1863" s="304"/>
      <c r="Q1863" s="304"/>
      <c r="R1863" s="305"/>
    </row>
    <row r="1864" spans="1:18" x14ac:dyDescent="0.2">
      <c r="A1864" s="552"/>
      <c r="B1864" s="553"/>
      <c r="C1864" s="539"/>
      <c r="D1864" s="191" t="s">
        <v>512</v>
      </c>
      <c r="E1864" s="308" t="s">
        <v>162</v>
      </c>
      <c r="F1864" s="274"/>
      <c r="G1864" s="274"/>
      <c r="H1864" s="274"/>
      <c r="I1864" s="274"/>
      <c r="J1864" s="274"/>
      <c r="K1864" s="274"/>
      <c r="L1864" s="274"/>
      <c r="M1864" s="274"/>
      <c r="N1864" s="274"/>
      <c r="O1864" s="274"/>
      <c r="P1864" s="274"/>
      <c r="Q1864" s="274"/>
      <c r="R1864" s="229"/>
    </row>
    <row r="1865" spans="1:18" x14ac:dyDescent="0.2">
      <c r="A1865" s="531"/>
      <c r="B1865" s="533" t="str">
        <f>IF(A1865&lt;&gt;"",IFERROR(VLOOKUP(A1865,L!$J$11:$K$260,2,FALSE),"Eingabeart wurde geändert"),"")</f>
        <v/>
      </c>
      <c r="C1865" s="535" t="s">
        <v>925</v>
      </c>
      <c r="D1865" s="189" t="s">
        <v>282</v>
      </c>
      <c r="E1865" s="306" t="s">
        <v>162</v>
      </c>
      <c r="F1865" s="271"/>
      <c r="G1865" s="271"/>
      <c r="H1865" s="271"/>
      <c r="I1865" s="271"/>
      <c r="J1865" s="271"/>
      <c r="K1865" s="271"/>
      <c r="L1865" s="271"/>
      <c r="M1865" s="271"/>
      <c r="N1865" s="271"/>
      <c r="O1865" s="271"/>
      <c r="P1865" s="271"/>
      <c r="Q1865" s="271"/>
      <c r="R1865" s="228" t="str">
        <f t="shared" ref="R1865:R1876" si="116">IF(SUM(F1865:Q1865)&gt;0,SUM(F1865:Q1865),"")</f>
        <v/>
      </c>
    </row>
    <row r="1866" spans="1:18" x14ac:dyDescent="0.2">
      <c r="A1866" s="532"/>
      <c r="B1866" s="534"/>
      <c r="C1866" s="536"/>
      <c r="D1866" s="393" t="s">
        <v>512</v>
      </c>
      <c r="E1866" s="307" t="s">
        <v>162</v>
      </c>
      <c r="F1866" s="272"/>
      <c r="G1866" s="272"/>
      <c r="H1866" s="272"/>
      <c r="I1866" s="272"/>
      <c r="J1866" s="272"/>
      <c r="K1866" s="272"/>
      <c r="L1866" s="272"/>
      <c r="M1866" s="272"/>
      <c r="N1866" s="272"/>
      <c r="O1866" s="272"/>
      <c r="P1866" s="272"/>
      <c r="Q1866" s="272"/>
      <c r="R1866" s="270" t="str">
        <f t="shared" si="116"/>
        <v/>
      </c>
    </row>
    <row r="1867" spans="1:18" x14ac:dyDescent="0.2">
      <c r="A1867" s="532"/>
      <c r="B1867" s="534"/>
      <c r="C1867" s="537" t="s">
        <v>786</v>
      </c>
      <c r="D1867" s="393" t="s">
        <v>282</v>
      </c>
      <c r="E1867" s="307" t="s">
        <v>162</v>
      </c>
      <c r="F1867" s="272"/>
      <c r="G1867" s="272"/>
      <c r="H1867" s="272"/>
      <c r="I1867" s="272"/>
      <c r="J1867" s="272"/>
      <c r="K1867" s="272"/>
      <c r="L1867" s="272"/>
      <c r="M1867" s="272"/>
      <c r="N1867" s="272"/>
      <c r="O1867" s="272"/>
      <c r="P1867" s="272"/>
      <c r="Q1867" s="272"/>
      <c r="R1867" s="270" t="str">
        <f t="shared" si="116"/>
        <v/>
      </c>
    </row>
    <row r="1868" spans="1:18" x14ac:dyDescent="0.2">
      <c r="A1868" s="532"/>
      <c r="B1868" s="534"/>
      <c r="C1868" s="536"/>
      <c r="D1868" s="393" t="s">
        <v>512</v>
      </c>
      <c r="E1868" s="307" t="s">
        <v>162</v>
      </c>
      <c r="F1868" s="272"/>
      <c r="G1868" s="272"/>
      <c r="H1868" s="272"/>
      <c r="I1868" s="272"/>
      <c r="J1868" s="272"/>
      <c r="K1868" s="272"/>
      <c r="L1868" s="272"/>
      <c r="M1868" s="272"/>
      <c r="N1868" s="272"/>
      <c r="O1868" s="272"/>
      <c r="P1868" s="272"/>
      <c r="Q1868" s="272"/>
      <c r="R1868" s="270" t="str">
        <f t="shared" si="116"/>
        <v/>
      </c>
    </row>
    <row r="1869" spans="1:18" x14ac:dyDescent="0.2">
      <c r="A1869" s="532"/>
      <c r="B1869" s="534"/>
      <c r="C1869" s="537" t="s">
        <v>787</v>
      </c>
      <c r="D1869" s="393" t="s">
        <v>282</v>
      </c>
      <c r="E1869" s="307" t="s">
        <v>162</v>
      </c>
      <c r="F1869" s="272"/>
      <c r="G1869" s="272"/>
      <c r="H1869" s="272"/>
      <c r="I1869" s="272"/>
      <c r="J1869" s="272"/>
      <c r="K1869" s="272"/>
      <c r="L1869" s="272"/>
      <c r="M1869" s="272"/>
      <c r="N1869" s="272"/>
      <c r="O1869" s="272"/>
      <c r="P1869" s="272"/>
      <c r="Q1869" s="272"/>
      <c r="R1869" s="270" t="str">
        <f t="shared" si="116"/>
        <v/>
      </c>
    </row>
    <row r="1870" spans="1:18" x14ac:dyDescent="0.2">
      <c r="A1870" s="532"/>
      <c r="B1870" s="534"/>
      <c r="C1870" s="536"/>
      <c r="D1870" s="393" t="s">
        <v>512</v>
      </c>
      <c r="E1870" s="307" t="s">
        <v>162</v>
      </c>
      <c r="F1870" s="272"/>
      <c r="G1870" s="272"/>
      <c r="H1870" s="272"/>
      <c r="I1870" s="272"/>
      <c r="J1870" s="272"/>
      <c r="K1870" s="272"/>
      <c r="L1870" s="272"/>
      <c r="M1870" s="272"/>
      <c r="N1870" s="272"/>
      <c r="O1870" s="272"/>
      <c r="P1870" s="272"/>
      <c r="Q1870" s="272"/>
      <c r="R1870" s="270" t="str">
        <f t="shared" si="116"/>
        <v/>
      </c>
    </row>
    <row r="1871" spans="1:18" x14ac:dyDescent="0.2">
      <c r="A1871" s="532"/>
      <c r="B1871" s="534"/>
      <c r="C1871" s="537" t="s">
        <v>788</v>
      </c>
      <c r="D1871" s="393" t="s">
        <v>282</v>
      </c>
      <c r="E1871" s="307" t="s">
        <v>162</v>
      </c>
      <c r="F1871" s="272"/>
      <c r="G1871" s="272"/>
      <c r="H1871" s="272"/>
      <c r="I1871" s="272"/>
      <c r="J1871" s="272"/>
      <c r="K1871" s="272"/>
      <c r="L1871" s="272"/>
      <c r="M1871" s="272"/>
      <c r="N1871" s="272"/>
      <c r="O1871" s="272"/>
      <c r="P1871" s="272"/>
      <c r="Q1871" s="272"/>
      <c r="R1871" s="270" t="str">
        <f t="shared" si="116"/>
        <v/>
      </c>
    </row>
    <row r="1872" spans="1:18" x14ac:dyDescent="0.2">
      <c r="A1872" s="532"/>
      <c r="B1872" s="534"/>
      <c r="C1872" s="536"/>
      <c r="D1872" s="393" t="s">
        <v>512</v>
      </c>
      <c r="E1872" s="307" t="s">
        <v>162</v>
      </c>
      <c r="F1872" s="272"/>
      <c r="G1872" s="272"/>
      <c r="H1872" s="272"/>
      <c r="I1872" s="272"/>
      <c r="J1872" s="272"/>
      <c r="K1872" s="272"/>
      <c r="L1872" s="272"/>
      <c r="M1872" s="272"/>
      <c r="N1872" s="272"/>
      <c r="O1872" s="272"/>
      <c r="P1872" s="272"/>
      <c r="Q1872" s="272"/>
      <c r="R1872" s="270" t="str">
        <f t="shared" si="116"/>
        <v/>
      </c>
    </row>
    <row r="1873" spans="1:18" x14ac:dyDescent="0.2">
      <c r="A1873" s="532"/>
      <c r="B1873" s="534"/>
      <c r="C1873" s="537" t="s">
        <v>789</v>
      </c>
      <c r="D1873" s="393" t="s">
        <v>282</v>
      </c>
      <c r="E1873" s="307" t="s">
        <v>162</v>
      </c>
      <c r="F1873" s="272"/>
      <c r="G1873" s="273"/>
      <c r="H1873" s="273"/>
      <c r="I1873" s="273"/>
      <c r="J1873" s="273"/>
      <c r="K1873" s="273"/>
      <c r="L1873" s="273"/>
      <c r="M1873" s="273"/>
      <c r="N1873" s="273"/>
      <c r="O1873" s="273"/>
      <c r="P1873" s="273"/>
      <c r="Q1873" s="273"/>
      <c r="R1873" s="268"/>
    </row>
    <row r="1874" spans="1:18" x14ac:dyDescent="0.2">
      <c r="A1874" s="532"/>
      <c r="B1874" s="534"/>
      <c r="C1874" s="536"/>
      <c r="D1874" s="393" t="s">
        <v>512</v>
      </c>
      <c r="E1874" s="307" t="s">
        <v>162</v>
      </c>
      <c r="F1874" s="272"/>
      <c r="G1874" s="304"/>
      <c r="H1874" s="304"/>
      <c r="I1874" s="304"/>
      <c r="J1874" s="304"/>
      <c r="K1874" s="304"/>
      <c r="L1874" s="304"/>
      <c r="M1874" s="304"/>
      <c r="N1874" s="304"/>
      <c r="O1874" s="304"/>
      <c r="P1874" s="304"/>
      <c r="Q1874" s="304"/>
      <c r="R1874" s="305"/>
    </row>
    <row r="1875" spans="1:18" x14ac:dyDescent="0.2">
      <c r="A1875" s="532"/>
      <c r="B1875" s="534"/>
      <c r="C1875" s="538" t="s">
        <v>934</v>
      </c>
      <c r="D1875" s="394" t="s">
        <v>282</v>
      </c>
      <c r="E1875" s="298" t="s">
        <v>162</v>
      </c>
      <c r="F1875" s="303"/>
      <c r="G1875" s="304"/>
      <c r="H1875" s="304"/>
      <c r="I1875" s="304"/>
      <c r="J1875" s="304"/>
      <c r="K1875" s="304"/>
      <c r="L1875" s="304"/>
      <c r="M1875" s="304"/>
      <c r="N1875" s="304"/>
      <c r="O1875" s="304"/>
      <c r="P1875" s="304"/>
      <c r="Q1875" s="304"/>
      <c r="R1875" s="305"/>
    </row>
    <row r="1876" spans="1:18" x14ac:dyDescent="0.2">
      <c r="A1876" s="552"/>
      <c r="B1876" s="553"/>
      <c r="C1876" s="539"/>
      <c r="D1876" s="191" t="s">
        <v>512</v>
      </c>
      <c r="E1876" s="308" t="s">
        <v>162</v>
      </c>
      <c r="F1876" s="274"/>
      <c r="G1876" s="274"/>
      <c r="H1876" s="274"/>
      <c r="I1876" s="274"/>
      <c r="J1876" s="274"/>
      <c r="K1876" s="274"/>
      <c r="L1876" s="274"/>
      <c r="M1876" s="274"/>
      <c r="N1876" s="274"/>
      <c r="O1876" s="274"/>
      <c r="P1876" s="274"/>
      <c r="Q1876" s="274"/>
      <c r="R1876" s="229"/>
    </row>
    <row r="1877" spans="1:18" x14ac:dyDescent="0.2">
      <c r="A1877" s="531"/>
      <c r="B1877" s="533" t="str">
        <f>IF(A1877&lt;&gt;"",IFERROR(VLOOKUP(A1877,L!$J$11:$K$260,2,FALSE),"Eingabeart wurde geändert"),"")</f>
        <v/>
      </c>
      <c r="C1877" s="535" t="s">
        <v>925</v>
      </c>
      <c r="D1877" s="189" t="s">
        <v>282</v>
      </c>
      <c r="E1877" s="306" t="s">
        <v>162</v>
      </c>
      <c r="F1877" s="271"/>
      <c r="G1877" s="271"/>
      <c r="H1877" s="271"/>
      <c r="I1877" s="271"/>
      <c r="J1877" s="271"/>
      <c r="K1877" s="271"/>
      <c r="L1877" s="271"/>
      <c r="M1877" s="271"/>
      <c r="N1877" s="271"/>
      <c r="O1877" s="271"/>
      <c r="P1877" s="271"/>
      <c r="Q1877" s="271"/>
      <c r="R1877" s="228" t="str">
        <f t="shared" ref="R1877:R1888" si="117">IF(SUM(F1877:Q1877)&gt;0,SUM(F1877:Q1877),"")</f>
        <v/>
      </c>
    </row>
    <row r="1878" spans="1:18" x14ac:dyDescent="0.2">
      <c r="A1878" s="532"/>
      <c r="B1878" s="534"/>
      <c r="C1878" s="536"/>
      <c r="D1878" s="393" t="s">
        <v>512</v>
      </c>
      <c r="E1878" s="307" t="s">
        <v>162</v>
      </c>
      <c r="F1878" s="272"/>
      <c r="G1878" s="272"/>
      <c r="H1878" s="272"/>
      <c r="I1878" s="272"/>
      <c r="J1878" s="272"/>
      <c r="K1878" s="272"/>
      <c r="L1878" s="272"/>
      <c r="M1878" s="272"/>
      <c r="N1878" s="272"/>
      <c r="O1878" s="272"/>
      <c r="P1878" s="272"/>
      <c r="Q1878" s="272"/>
      <c r="R1878" s="270" t="str">
        <f t="shared" si="117"/>
        <v/>
      </c>
    </row>
    <row r="1879" spans="1:18" x14ac:dyDescent="0.2">
      <c r="A1879" s="532"/>
      <c r="B1879" s="534"/>
      <c r="C1879" s="537" t="s">
        <v>786</v>
      </c>
      <c r="D1879" s="393" t="s">
        <v>282</v>
      </c>
      <c r="E1879" s="307" t="s">
        <v>162</v>
      </c>
      <c r="F1879" s="272"/>
      <c r="G1879" s="272"/>
      <c r="H1879" s="272"/>
      <c r="I1879" s="272"/>
      <c r="J1879" s="272"/>
      <c r="K1879" s="272"/>
      <c r="L1879" s="272"/>
      <c r="M1879" s="272"/>
      <c r="N1879" s="272"/>
      <c r="O1879" s="272"/>
      <c r="P1879" s="272"/>
      <c r="Q1879" s="272"/>
      <c r="R1879" s="270" t="str">
        <f t="shared" si="117"/>
        <v/>
      </c>
    </row>
    <row r="1880" spans="1:18" x14ac:dyDescent="0.2">
      <c r="A1880" s="532"/>
      <c r="B1880" s="534"/>
      <c r="C1880" s="536"/>
      <c r="D1880" s="393" t="s">
        <v>512</v>
      </c>
      <c r="E1880" s="307" t="s">
        <v>162</v>
      </c>
      <c r="F1880" s="272"/>
      <c r="G1880" s="272"/>
      <c r="H1880" s="272"/>
      <c r="I1880" s="272"/>
      <c r="J1880" s="272"/>
      <c r="K1880" s="272"/>
      <c r="L1880" s="272"/>
      <c r="M1880" s="272"/>
      <c r="N1880" s="272"/>
      <c r="O1880" s="272"/>
      <c r="P1880" s="272"/>
      <c r="Q1880" s="272"/>
      <c r="R1880" s="270" t="str">
        <f t="shared" si="117"/>
        <v/>
      </c>
    </row>
    <row r="1881" spans="1:18" x14ac:dyDescent="0.2">
      <c r="A1881" s="532"/>
      <c r="B1881" s="534"/>
      <c r="C1881" s="537" t="s">
        <v>787</v>
      </c>
      <c r="D1881" s="393" t="s">
        <v>282</v>
      </c>
      <c r="E1881" s="307" t="s">
        <v>162</v>
      </c>
      <c r="F1881" s="272"/>
      <c r="G1881" s="272"/>
      <c r="H1881" s="272"/>
      <c r="I1881" s="272"/>
      <c r="J1881" s="272"/>
      <c r="K1881" s="272"/>
      <c r="L1881" s="272"/>
      <c r="M1881" s="272"/>
      <c r="N1881" s="272"/>
      <c r="O1881" s="272"/>
      <c r="P1881" s="272"/>
      <c r="Q1881" s="272"/>
      <c r="R1881" s="270" t="str">
        <f t="shared" si="117"/>
        <v/>
      </c>
    </row>
    <row r="1882" spans="1:18" x14ac:dyDescent="0.2">
      <c r="A1882" s="532"/>
      <c r="B1882" s="534"/>
      <c r="C1882" s="536"/>
      <c r="D1882" s="393" t="s">
        <v>512</v>
      </c>
      <c r="E1882" s="307" t="s">
        <v>162</v>
      </c>
      <c r="F1882" s="272"/>
      <c r="G1882" s="272"/>
      <c r="H1882" s="272"/>
      <c r="I1882" s="272"/>
      <c r="J1882" s="272"/>
      <c r="K1882" s="272"/>
      <c r="L1882" s="272"/>
      <c r="M1882" s="272"/>
      <c r="N1882" s="272"/>
      <c r="O1882" s="272"/>
      <c r="P1882" s="272"/>
      <c r="Q1882" s="272"/>
      <c r="R1882" s="270" t="str">
        <f t="shared" si="117"/>
        <v/>
      </c>
    </row>
    <row r="1883" spans="1:18" x14ac:dyDescent="0.2">
      <c r="A1883" s="532"/>
      <c r="B1883" s="534"/>
      <c r="C1883" s="537" t="s">
        <v>788</v>
      </c>
      <c r="D1883" s="393" t="s">
        <v>282</v>
      </c>
      <c r="E1883" s="307" t="s">
        <v>162</v>
      </c>
      <c r="F1883" s="272"/>
      <c r="G1883" s="272"/>
      <c r="H1883" s="272"/>
      <c r="I1883" s="272"/>
      <c r="J1883" s="272"/>
      <c r="K1883" s="272"/>
      <c r="L1883" s="272"/>
      <c r="M1883" s="272"/>
      <c r="N1883" s="272"/>
      <c r="O1883" s="272"/>
      <c r="P1883" s="272"/>
      <c r="Q1883" s="272"/>
      <c r="R1883" s="270" t="str">
        <f t="shared" si="117"/>
        <v/>
      </c>
    </row>
    <row r="1884" spans="1:18" x14ac:dyDescent="0.2">
      <c r="A1884" s="532"/>
      <c r="B1884" s="534"/>
      <c r="C1884" s="536"/>
      <c r="D1884" s="393" t="s">
        <v>512</v>
      </c>
      <c r="E1884" s="307" t="s">
        <v>162</v>
      </c>
      <c r="F1884" s="272"/>
      <c r="G1884" s="272"/>
      <c r="H1884" s="272"/>
      <c r="I1884" s="272"/>
      <c r="J1884" s="272"/>
      <c r="K1884" s="272"/>
      <c r="L1884" s="272"/>
      <c r="M1884" s="272"/>
      <c r="N1884" s="272"/>
      <c r="O1884" s="272"/>
      <c r="P1884" s="272"/>
      <c r="Q1884" s="272"/>
      <c r="R1884" s="270" t="str">
        <f t="shared" si="117"/>
        <v/>
      </c>
    </row>
    <row r="1885" spans="1:18" x14ac:dyDescent="0.2">
      <c r="A1885" s="532"/>
      <c r="B1885" s="534"/>
      <c r="C1885" s="537" t="s">
        <v>789</v>
      </c>
      <c r="D1885" s="393" t="s">
        <v>282</v>
      </c>
      <c r="E1885" s="307" t="s">
        <v>162</v>
      </c>
      <c r="F1885" s="272"/>
      <c r="G1885" s="273"/>
      <c r="H1885" s="273"/>
      <c r="I1885" s="273"/>
      <c r="J1885" s="273"/>
      <c r="K1885" s="273"/>
      <c r="L1885" s="273"/>
      <c r="M1885" s="273"/>
      <c r="N1885" s="273"/>
      <c r="O1885" s="273"/>
      <c r="P1885" s="273"/>
      <c r="Q1885" s="273"/>
      <c r="R1885" s="268"/>
    </row>
    <row r="1886" spans="1:18" x14ac:dyDescent="0.2">
      <c r="A1886" s="532"/>
      <c r="B1886" s="534"/>
      <c r="C1886" s="536"/>
      <c r="D1886" s="393" t="s">
        <v>512</v>
      </c>
      <c r="E1886" s="307" t="s">
        <v>162</v>
      </c>
      <c r="F1886" s="272"/>
      <c r="G1886" s="304"/>
      <c r="H1886" s="304"/>
      <c r="I1886" s="304"/>
      <c r="J1886" s="304"/>
      <c r="K1886" s="304"/>
      <c r="L1886" s="304"/>
      <c r="M1886" s="304"/>
      <c r="N1886" s="304"/>
      <c r="O1886" s="304"/>
      <c r="P1886" s="304"/>
      <c r="Q1886" s="304"/>
      <c r="R1886" s="305"/>
    </row>
    <row r="1887" spans="1:18" x14ac:dyDescent="0.2">
      <c r="A1887" s="532"/>
      <c r="B1887" s="534"/>
      <c r="C1887" s="538" t="s">
        <v>934</v>
      </c>
      <c r="D1887" s="394" t="s">
        <v>282</v>
      </c>
      <c r="E1887" s="298" t="s">
        <v>162</v>
      </c>
      <c r="F1887" s="303"/>
      <c r="G1887" s="304"/>
      <c r="H1887" s="304"/>
      <c r="I1887" s="304"/>
      <c r="J1887" s="304"/>
      <c r="K1887" s="304"/>
      <c r="L1887" s="304"/>
      <c r="M1887" s="304"/>
      <c r="N1887" s="304"/>
      <c r="O1887" s="304"/>
      <c r="P1887" s="304"/>
      <c r="Q1887" s="304"/>
      <c r="R1887" s="305"/>
    </row>
    <row r="1888" spans="1:18" x14ac:dyDescent="0.2">
      <c r="A1888" s="552"/>
      <c r="B1888" s="553"/>
      <c r="C1888" s="539"/>
      <c r="D1888" s="191" t="s">
        <v>512</v>
      </c>
      <c r="E1888" s="308" t="s">
        <v>162</v>
      </c>
      <c r="F1888" s="274"/>
      <c r="G1888" s="274"/>
      <c r="H1888" s="274"/>
      <c r="I1888" s="274"/>
      <c r="J1888" s="274"/>
      <c r="K1888" s="274"/>
      <c r="L1888" s="274"/>
      <c r="M1888" s="274"/>
      <c r="N1888" s="274"/>
      <c r="O1888" s="274"/>
      <c r="P1888" s="274"/>
      <c r="Q1888" s="274"/>
      <c r="R1888" s="229"/>
    </row>
    <row r="1889" spans="1:18" x14ac:dyDescent="0.2">
      <c r="A1889" s="531"/>
      <c r="B1889" s="533" t="str">
        <f>IF(A1889&lt;&gt;"",IFERROR(VLOOKUP(A1889,L!$J$11:$K$260,2,FALSE),"Eingabeart wurde geändert"),"")</f>
        <v/>
      </c>
      <c r="C1889" s="535" t="s">
        <v>925</v>
      </c>
      <c r="D1889" s="189" t="s">
        <v>282</v>
      </c>
      <c r="E1889" s="306" t="s">
        <v>162</v>
      </c>
      <c r="F1889" s="271"/>
      <c r="G1889" s="271"/>
      <c r="H1889" s="271"/>
      <c r="I1889" s="271"/>
      <c r="J1889" s="271"/>
      <c r="K1889" s="271"/>
      <c r="L1889" s="271"/>
      <c r="M1889" s="271"/>
      <c r="N1889" s="271"/>
      <c r="O1889" s="271"/>
      <c r="P1889" s="271"/>
      <c r="Q1889" s="271"/>
      <c r="R1889" s="228" t="str">
        <f t="shared" ref="R1889:R1900" si="118">IF(SUM(F1889:Q1889)&gt;0,SUM(F1889:Q1889),"")</f>
        <v/>
      </c>
    </row>
    <row r="1890" spans="1:18" x14ac:dyDescent="0.2">
      <c r="A1890" s="532"/>
      <c r="B1890" s="534"/>
      <c r="C1890" s="536"/>
      <c r="D1890" s="393" t="s">
        <v>512</v>
      </c>
      <c r="E1890" s="307" t="s">
        <v>162</v>
      </c>
      <c r="F1890" s="272"/>
      <c r="G1890" s="272"/>
      <c r="H1890" s="272"/>
      <c r="I1890" s="272"/>
      <c r="J1890" s="272"/>
      <c r="K1890" s="272"/>
      <c r="L1890" s="272"/>
      <c r="M1890" s="272"/>
      <c r="N1890" s="272"/>
      <c r="O1890" s="272"/>
      <c r="P1890" s="272"/>
      <c r="Q1890" s="272"/>
      <c r="R1890" s="270" t="str">
        <f t="shared" si="118"/>
        <v/>
      </c>
    </row>
    <row r="1891" spans="1:18" x14ac:dyDescent="0.2">
      <c r="A1891" s="532"/>
      <c r="B1891" s="534"/>
      <c r="C1891" s="537" t="s">
        <v>786</v>
      </c>
      <c r="D1891" s="393" t="s">
        <v>282</v>
      </c>
      <c r="E1891" s="307" t="s">
        <v>162</v>
      </c>
      <c r="F1891" s="272"/>
      <c r="G1891" s="272"/>
      <c r="H1891" s="272"/>
      <c r="I1891" s="272"/>
      <c r="J1891" s="272"/>
      <c r="K1891" s="272"/>
      <c r="L1891" s="272"/>
      <c r="M1891" s="272"/>
      <c r="N1891" s="272"/>
      <c r="O1891" s="272"/>
      <c r="P1891" s="272"/>
      <c r="Q1891" s="272"/>
      <c r="R1891" s="270" t="str">
        <f t="shared" si="118"/>
        <v/>
      </c>
    </row>
    <row r="1892" spans="1:18" x14ac:dyDescent="0.2">
      <c r="A1892" s="532"/>
      <c r="B1892" s="534"/>
      <c r="C1892" s="536"/>
      <c r="D1892" s="393" t="s">
        <v>512</v>
      </c>
      <c r="E1892" s="307" t="s">
        <v>162</v>
      </c>
      <c r="F1892" s="272"/>
      <c r="G1892" s="272"/>
      <c r="H1892" s="272"/>
      <c r="I1892" s="272"/>
      <c r="J1892" s="272"/>
      <c r="K1892" s="272"/>
      <c r="L1892" s="272"/>
      <c r="M1892" s="272"/>
      <c r="N1892" s="272"/>
      <c r="O1892" s="272"/>
      <c r="P1892" s="272"/>
      <c r="Q1892" s="272"/>
      <c r="R1892" s="270" t="str">
        <f t="shared" si="118"/>
        <v/>
      </c>
    </row>
    <row r="1893" spans="1:18" x14ac:dyDescent="0.2">
      <c r="A1893" s="532"/>
      <c r="B1893" s="534"/>
      <c r="C1893" s="537" t="s">
        <v>787</v>
      </c>
      <c r="D1893" s="393" t="s">
        <v>282</v>
      </c>
      <c r="E1893" s="307" t="s">
        <v>162</v>
      </c>
      <c r="F1893" s="272"/>
      <c r="G1893" s="272"/>
      <c r="H1893" s="272"/>
      <c r="I1893" s="272"/>
      <c r="J1893" s="272"/>
      <c r="K1893" s="272"/>
      <c r="L1893" s="272"/>
      <c r="M1893" s="272"/>
      <c r="N1893" s="272"/>
      <c r="O1893" s="272"/>
      <c r="P1893" s="272"/>
      <c r="Q1893" s="272"/>
      <c r="R1893" s="270" t="str">
        <f t="shared" si="118"/>
        <v/>
      </c>
    </row>
    <row r="1894" spans="1:18" x14ac:dyDescent="0.2">
      <c r="A1894" s="532"/>
      <c r="B1894" s="534"/>
      <c r="C1894" s="536"/>
      <c r="D1894" s="393" t="s">
        <v>512</v>
      </c>
      <c r="E1894" s="307" t="s">
        <v>162</v>
      </c>
      <c r="F1894" s="272"/>
      <c r="G1894" s="272"/>
      <c r="H1894" s="272"/>
      <c r="I1894" s="272"/>
      <c r="J1894" s="272"/>
      <c r="K1894" s="272"/>
      <c r="L1894" s="272"/>
      <c r="M1894" s="272"/>
      <c r="N1894" s="272"/>
      <c r="O1894" s="272"/>
      <c r="P1894" s="272"/>
      <c r="Q1894" s="272"/>
      <c r="R1894" s="270" t="str">
        <f t="shared" si="118"/>
        <v/>
      </c>
    </row>
    <row r="1895" spans="1:18" x14ac:dyDescent="0.2">
      <c r="A1895" s="532"/>
      <c r="B1895" s="534"/>
      <c r="C1895" s="537" t="s">
        <v>788</v>
      </c>
      <c r="D1895" s="393" t="s">
        <v>282</v>
      </c>
      <c r="E1895" s="307" t="s">
        <v>162</v>
      </c>
      <c r="F1895" s="272"/>
      <c r="G1895" s="272"/>
      <c r="H1895" s="272"/>
      <c r="I1895" s="272"/>
      <c r="J1895" s="272"/>
      <c r="K1895" s="272"/>
      <c r="L1895" s="272"/>
      <c r="M1895" s="272"/>
      <c r="N1895" s="272"/>
      <c r="O1895" s="272"/>
      <c r="P1895" s="272"/>
      <c r="Q1895" s="272"/>
      <c r="R1895" s="270" t="str">
        <f t="shared" si="118"/>
        <v/>
      </c>
    </row>
    <row r="1896" spans="1:18" x14ac:dyDescent="0.2">
      <c r="A1896" s="532"/>
      <c r="B1896" s="534"/>
      <c r="C1896" s="536"/>
      <c r="D1896" s="393" t="s">
        <v>512</v>
      </c>
      <c r="E1896" s="307" t="s">
        <v>162</v>
      </c>
      <c r="F1896" s="272"/>
      <c r="G1896" s="272"/>
      <c r="H1896" s="272"/>
      <c r="I1896" s="272"/>
      <c r="J1896" s="272"/>
      <c r="K1896" s="272"/>
      <c r="L1896" s="272"/>
      <c r="M1896" s="272"/>
      <c r="N1896" s="272"/>
      <c r="O1896" s="272"/>
      <c r="P1896" s="272"/>
      <c r="Q1896" s="272"/>
      <c r="R1896" s="270" t="str">
        <f t="shared" si="118"/>
        <v/>
      </c>
    </row>
    <row r="1897" spans="1:18" x14ac:dyDescent="0.2">
      <c r="A1897" s="532"/>
      <c r="B1897" s="534"/>
      <c r="C1897" s="537" t="s">
        <v>789</v>
      </c>
      <c r="D1897" s="393" t="s">
        <v>282</v>
      </c>
      <c r="E1897" s="307" t="s">
        <v>162</v>
      </c>
      <c r="F1897" s="272"/>
      <c r="G1897" s="273"/>
      <c r="H1897" s="273"/>
      <c r="I1897" s="273"/>
      <c r="J1897" s="273"/>
      <c r="K1897" s="273"/>
      <c r="L1897" s="273"/>
      <c r="M1897" s="273"/>
      <c r="N1897" s="273"/>
      <c r="O1897" s="273"/>
      <c r="P1897" s="273"/>
      <c r="Q1897" s="273"/>
      <c r="R1897" s="268"/>
    </row>
    <row r="1898" spans="1:18" x14ac:dyDescent="0.2">
      <c r="A1898" s="532"/>
      <c r="B1898" s="534"/>
      <c r="C1898" s="536"/>
      <c r="D1898" s="393" t="s">
        <v>512</v>
      </c>
      <c r="E1898" s="307" t="s">
        <v>162</v>
      </c>
      <c r="F1898" s="272"/>
      <c r="G1898" s="304"/>
      <c r="H1898" s="304"/>
      <c r="I1898" s="304"/>
      <c r="J1898" s="304"/>
      <c r="K1898" s="304"/>
      <c r="L1898" s="304"/>
      <c r="M1898" s="304"/>
      <c r="N1898" s="304"/>
      <c r="O1898" s="304"/>
      <c r="P1898" s="304"/>
      <c r="Q1898" s="304"/>
      <c r="R1898" s="305"/>
    </row>
    <row r="1899" spans="1:18" x14ac:dyDescent="0.2">
      <c r="A1899" s="532"/>
      <c r="B1899" s="534"/>
      <c r="C1899" s="538" t="s">
        <v>934</v>
      </c>
      <c r="D1899" s="394" t="s">
        <v>282</v>
      </c>
      <c r="E1899" s="298" t="s">
        <v>162</v>
      </c>
      <c r="F1899" s="303"/>
      <c r="G1899" s="304"/>
      <c r="H1899" s="304"/>
      <c r="I1899" s="304"/>
      <c r="J1899" s="304"/>
      <c r="K1899" s="304"/>
      <c r="L1899" s="304"/>
      <c r="M1899" s="304"/>
      <c r="N1899" s="304"/>
      <c r="O1899" s="304"/>
      <c r="P1899" s="304"/>
      <c r="Q1899" s="304"/>
      <c r="R1899" s="305"/>
    </row>
    <row r="1900" spans="1:18" x14ac:dyDescent="0.2">
      <c r="A1900" s="552"/>
      <c r="B1900" s="553"/>
      <c r="C1900" s="539"/>
      <c r="D1900" s="191" t="s">
        <v>512</v>
      </c>
      <c r="E1900" s="308" t="s">
        <v>162</v>
      </c>
      <c r="F1900" s="274"/>
      <c r="G1900" s="274"/>
      <c r="H1900" s="274"/>
      <c r="I1900" s="274"/>
      <c r="J1900" s="274"/>
      <c r="K1900" s="274"/>
      <c r="L1900" s="274"/>
      <c r="M1900" s="274"/>
      <c r="N1900" s="274"/>
      <c r="O1900" s="274"/>
      <c r="P1900" s="274"/>
      <c r="Q1900" s="274"/>
      <c r="R1900" s="229"/>
    </row>
    <row r="1901" spans="1:18" x14ac:dyDescent="0.2">
      <c r="A1901" s="531"/>
      <c r="B1901" s="533" t="str">
        <f>IF(A1901&lt;&gt;"",IFERROR(VLOOKUP(A1901,L!$J$11:$K$260,2,FALSE),"Eingabeart wurde geändert"),"")</f>
        <v/>
      </c>
      <c r="C1901" s="535" t="s">
        <v>925</v>
      </c>
      <c r="D1901" s="189" t="s">
        <v>282</v>
      </c>
      <c r="E1901" s="306" t="s">
        <v>162</v>
      </c>
      <c r="F1901" s="271"/>
      <c r="G1901" s="271"/>
      <c r="H1901" s="271"/>
      <c r="I1901" s="271"/>
      <c r="J1901" s="271"/>
      <c r="K1901" s="271"/>
      <c r="L1901" s="271"/>
      <c r="M1901" s="271"/>
      <c r="N1901" s="271"/>
      <c r="O1901" s="271"/>
      <c r="P1901" s="271"/>
      <c r="Q1901" s="271"/>
      <c r="R1901" s="228" t="str">
        <f t="shared" ref="R1901:R1912" si="119">IF(SUM(F1901:Q1901)&gt;0,SUM(F1901:Q1901),"")</f>
        <v/>
      </c>
    </row>
    <row r="1902" spans="1:18" x14ac:dyDescent="0.2">
      <c r="A1902" s="532"/>
      <c r="B1902" s="534"/>
      <c r="C1902" s="536"/>
      <c r="D1902" s="393" t="s">
        <v>512</v>
      </c>
      <c r="E1902" s="307" t="s">
        <v>162</v>
      </c>
      <c r="F1902" s="272"/>
      <c r="G1902" s="272"/>
      <c r="H1902" s="272"/>
      <c r="I1902" s="272"/>
      <c r="J1902" s="272"/>
      <c r="K1902" s="272"/>
      <c r="L1902" s="272"/>
      <c r="M1902" s="272"/>
      <c r="N1902" s="272"/>
      <c r="O1902" s="272"/>
      <c r="P1902" s="272"/>
      <c r="Q1902" s="272"/>
      <c r="R1902" s="270" t="str">
        <f t="shared" si="119"/>
        <v/>
      </c>
    </row>
    <row r="1903" spans="1:18" x14ac:dyDescent="0.2">
      <c r="A1903" s="532"/>
      <c r="B1903" s="534"/>
      <c r="C1903" s="537" t="s">
        <v>786</v>
      </c>
      <c r="D1903" s="393" t="s">
        <v>282</v>
      </c>
      <c r="E1903" s="307" t="s">
        <v>162</v>
      </c>
      <c r="F1903" s="272"/>
      <c r="G1903" s="272"/>
      <c r="H1903" s="272"/>
      <c r="I1903" s="272"/>
      <c r="J1903" s="272"/>
      <c r="K1903" s="272"/>
      <c r="L1903" s="272"/>
      <c r="M1903" s="272"/>
      <c r="N1903" s="272"/>
      <c r="O1903" s="272"/>
      <c r="P1903" s="272"/>
      <c r="Q1903" s="272"/>
      <c r="R1903" s="270" t="str">
        <f t="shared" si="119"/>
        <v/>
      </c>
    </row>
    <row r="1904" spans="1:18" x14ac:dyDescent="0.2">
      <c r="A1904" s="532"/>
      <c r="B1904" s="534"/>
      <c r="C1904" s="536"/>
      <c r="D1904" s="393" t="s">
        <v>512</v>
      </c>
      <c r="E1904" s="307" t="s">
        <v>162</v>
      </c>
      <c r="F1904" s="272"/>
      <c r="G1904" s="272"/>
      <c r="H1904" s="272"/>
      <c r="I1904" s="272"/>
      <c r="J1904" s="272"/>
      <c r="K1904" s="272"/>
      <c r="L1904" s="272"/>
      <c r="M1904" s="272"/>
      <c r="N1904" s="272"/>
      <c r="O1904" s="272"/>
      <c r="P1904" s="272"/>
      <c r="Q1904" s="272"/>
      <c r="R1904" s="270" t="str">
        <f t="shared" si="119"/>
        <v/>
      </c>
    </row>
    <row r="1905" spans="1:18" x14ac:dyDescent="0.2">
      <c r="A1905" s="532"/>
      <c r="B1905" s="534"/>
      <c r="C1905" s="537" t="s">
        <v>787</v>
      </c>
      <c r="D1905" s="393" t="s">
        <v>282</v>
      </c>
      <c r="E1905" s="307" t="s">
        <v>162</v>
      </c>
      <c r="F1905" s="272"/>
      <c r="G1905" s="272"/>
      <c r="H1905" s="272"/>
      <c r="I1905" s="272"/>
      <c r="J1905" s="272"/>
      <c r="K1905" s="272"/>
      <c r="L1905" s="272"/>
      <c r="M1905" s="272"/>
      <c r="N1905" s="272"/>
      <c r="O1905" s="272"/>
      <c r="P1905" s="272"/>
      <c r="Q1905" s="272"/>
      <c r="R1905" s="270" t="str">
        <f t="shared" si="119"/>
        <v/>
      </c>
    </row>
    <row r="1906" spans="1:18" x14ac:dyDescent="0.2">
      <c r="A1906" s="532"/>
      <c r="B1906" s="534"/>
      <c r="C1906" s="536"/>
      <c r="D1906" s="393" t="s">
        <v>512</v>
      </c>
      <c r="E1906" s="307" t="s">
        <v>162</v>
      </c>
      <c r="F1906" s="272"/>
      <c r="G1906" s="272"/>
      <c r="H1906" s="272"/>
      <c r="I1906" s="272"/>
      <c r="J1906" s="272"/>
      <c r="K1906" s="272"/>
      <c r="L1906" s="272"/>
      <c r="M1906" s="272"/>
      <c r="N1906" s="272"/>
      <c r="O1906" s="272"/>
      <c r="P1906" s="272"/>
      <c r="Q1906" s="272"/>
      <c r="R1906" s="270" t="str">
        <f t="shared" si="119"/>
        <v/>
      </c>
    </row>
    <row r="1907" spans="1:18" x14ac:dyDescent="0.2">
      <c r="A1907" s="532"/>
      <c r="B1907" s="534"/>
      <c r="C1907" s="537" t="s">
        <v>788</v>
      </c>
      <c r="D1907" s="393" t="s">
        <v>282</v>
      </c>
      <c r="E1907" s="307" t="s">
        <v>162</v>
      </c>
      <c r="F1907" s="272"/>
      <c r="G1907" s="272"/>
      <c r="H1907" s="272"/>
      <c r="I1907" s="272"/>
      <c r="J1907" s="272"/>
      <c r="K1907" s="272"/>
      <c r="L1907" s="272"/>
      <c r="M1907" s="272"/>
      <c r="N1907" s="272"/>
      <c r="O1907" s="272"/>
      <c r="P1907" s="272"/>
      <c r="Q1907" s="272"/>
      <c r="R1907" s="270" t="str">
        <f t="shared" si="119"/>
        <v/>
      </c>
    </row>
    <row r="1908" spans="1:18" x14ac:dyDescent="0.2">
      <c r="A1908" s="532"/>
      <c r="B1908" s="534"/>
      <c r="C1908" s="536"/>
      <c r="D1908" s="393" t="s">
        <v>512</v>
      </c>
      <c r="E1908" s="307" t="s">
        <v>162</v>
      </c>
      <c r="F1908" s="272"/>
      <c r="G1908" s="272"/>
      <c r="H1908" s="272"/>
      <c r="I1908" s="272"/>
      <c r="J1908" s="272"/>
      <c r="K1908" s="272"/>
      <c r="L1908" s="272"/>
      <c r="M1908" s="272"/>
      <c r="N1908" s="272"/>
      <c r="O1908" s="272"/>
      <c r="P1908" s="272"/>
      <c r="Q1908" s="272"/>
      <c r="R1908" s="270" t="str">
        <f t="shared" si="119"/>
        <v/>
      </c>
    </row>
    <row r="1909" spans="1:18" x14ac:dyDescent="0.2">
      <c r="A1909" s="532"/>
      <c r="B1909" s="534"/>
      <c r="C1909" s="537" t="s">
        <v>789</v>
      </c>
      <c r="D1909" s="393" t="s">
        <v>282</v>
      </c>
      <c r="E1909" s="307" t="s">
        <v>162</v>
      </c>
      <c r="F1909" s="272"/>
      <c r="G1909" s="273"/>
      <c r="H1909" s="273"/>
      <c r="I1909" s="273"/>
      <c r="J1909" s="273"/>
      <c r="K1909" s="273"/>
      <c r="L1909" s="273"/>
      <c r="M1909" s="273"/>
      <c r="N1909" s="273"/>
      <c r="O1909" s="273"/>
      <c r="P1909" s="273"/>
      <c r="Q1909" s="273"/>
      <c r="R1909" s="268"/>
    </row>
    <row r="1910" spans="1:18" x14ac:dyDescent="0.2">
      <c r="A1910" s="532"/>
      <c r="B1910" s="534"/>
      <c r="C1910" s="536"/>
      <c r="D1910" s="393" t="s">
        <v>512</v>
      </c>
      <c r="E1910" s="307" t="s">
        <v>162</v>
      </c>
      <c r="F1910" s="272"/>
      <c r="G1910" s="304"/>
      <c r="H1910" s="304"/>
      <c r="I1910" s="304"/>
      <c r="J1910" s="304"/>
      <c r="K1910" s="304"/>
      <c r="L1910" s="304"/>
      <c r="M1910" s="304"/>
      <c r="N1910" s="304"/>
      <c r="O1910" s="304"/>
      <c r="P1910" s="304"/>
      <c r="Q1910" s="304"/>
      <c r="R1910" s="305"/>
    </row>
    <row r="1911" spans="1:18" x14ac:dyDescent="0.2">
      <c r="A1911" s="532"/>
      <c r="B1911" s="534"/>
      <c r="C1911" s="538" t="s">
        <v>934</v>
      </c>
      <c r="D1911" s="394" t="s">
        <v>282</v>
      </c>
      <c r="E1911" s="298" t="s">
        <v>162</v>
      </c>
      <c r="F1911" s="303"/>
      <c r="G1911" s="304"/>
      <c r="H1911" s="304"/>
      <c r="I1911" s="304"/>
      <c r="J1911" s="304"/>
      <c r="K1911" s="304"/>
      <c r="L1911" s="304"/>
      <c r="M1911" s="304"/>
      <c r="N1911" s="304"/>
      <c r="O1911" s="304"/>
      <c r="P1911" s="304"/>
      <c r="Q1911" s="304"/>
      <c r="R1911" s="305"/>
    </row>
    <row r="1912" spans="1:18" x14ac:dyDescent="0.2">
      <c r="A1912" s="552"/>
      <c r="B1912" s="553"/>
      <c r="C1912" s="539"/>
      <c r="D1912" s="191" t="s">
        <v>512</v>
      </c>
      <c r="E1912" s="308" t="s">
        <v>162</v>
      </c>
      <c r="F1912" s="274"/>
      <c r="G1912" s="274"/>
      <c r="H1912" s="274"/>
      <c r="I1912" s="274"/>
      <c r="J1912" s="274"/>
      <c r="K1912" s="274"/>
      <c r="L1912" s="274"/>
      <c r="M1912" s="274"/>
      <c r="N1912" s="274"/>
      <c r="O1912" s="274"/>
      <c r="P1912" s="274"/>
      <c r="Q1912" s="274"/>
      <c r="R1912" s="229"/>
    </row>
    <row r="1913" spans="1:18" x14ac:dyDescent="0.2">
      <c r="A1913" s="531"/>
      <c r="B1913" s="533" t="str">
        <f>IF(A1913&lt;&gt;"",IFERROR(VLOOKUP(A1913,L!$J$11:$K$260,2,FALSE),"Eingabeart wurde geändert"),"")</f>
        <v/>
      </c>
      <c r="C1913" s="535" t="s">
        <v>925</v>
      </c>
      <c r="D1913" s="189" t="s">
        <v>282</v>
      </c>
      <c r="E1913" s="306" t="s">
        <v>162</v>
      </c>
      <c r="F1913" s="271"/>
      <c r="G1913" s="271"/>
      <c r="H1913" s="271"/>
      <c r="I1913" s="271"/>
      <c r="J1913" s="271"/>
      <c r="K1913" s="271"/>
      <c r="L1913" s="271"/>
      <c r="M1913" s="271"/>
      <c r="N1913" s="271"/>
      <c r="O1913" s="271"/>
      <c r="P1913" s="271"/>
      <c r="Q1913" s="271"/>
      <c r="R1913" s="228" t="str">
        <f t="shared" ref="R1913:R1924" si="120">IF(SUM(F1913:Q1913)&gt;0,SUM(F1913:Q1913),"")</f>
        <v/>
      </c>
    </row>
    <row r="1914" spans="1:18" x14ac:dyDescent="0.2">
      <c r="A1914" s="532"/>
      <c r="B1914" s="534"/>
      <c r="C1914" s="536"/>
      <c r="D1914" s="393" t="s">
        <v>512</v>
      </c>
      <c r="E1914" s="307" t="s">
        <v>162</v>
      </c>
      <c r="F1914" s="272"/>
      <c r="G1914" s="272"/>
      <c r="H1914" s="272"/>
      <c r="I1914" s="272"/>
      <c r="J1914" s="272"/>
      <c r="K1914" s="272"/>
      <c r="L1914" s="272"/>
      <c r="M1914" s="272"/>
      <c r="N1914" s="272"/>
      <c r="O1914" s="272"/>
      <c r="P1914" s="272"/>
      <c r="Q1914" s="272"/>
      <c r="R1914" s="270" t="str">
        <f t="shared" si="120"/>
        <v/>
      </c>
    </row>
    <row r="1915" spans="1:18" x14ac:dyDescent="0.2">
      <c r="A1915" s="532"/>
      <c r="B1915" s="534"/>
      <c r="C1915" s="537" t="s">
        <v>786</v>
      </c>
      <c r="D1915" s="393" t="s">
        <v>282</v>
      </c>
      <c r="E1915" s="307" t="s">
        <v>162</v>
      </c>
      <c r="F1915" s="272"/>
      <c r="G1915" s="272"/>
      <c r="H1915" s="272"/>
      <c r="I1915" s="272"/>
      <c r="J1915" s="272"/>
      <c r="K1915" s="272"/>
      <c r="L1915" s="272"/>
      <c r="M1915" s="272"/>
      <c r="N1915" s="272"/>
      <c r="O1915" s="272"/>
      <c r="P1915" s="272"/>
      <c r="Q1915" s="272"/>
      <c r="R1915" s="270" t="str">
        <f t="shared" si="120"/>
        <v/>
      </c>
    </row>
    <row r="1916" spans="1:18" x14ac:dyDescent="0.2">
      <c r="A1916" s="532"/>
      <c r="B1916" s="534"/>
      <c r="C1916" s="536"/>
      <c r="D1916" s="393" t="s">
        <v>512</v>
      </c>
      <c r="E1916" s="307" t="s">
        <v>162</v>
      </c>
      <c r="F1916" s="272"/>
      <c r="G1916" s="272"/>
      <c r="H1916" s="272"/>
      <c r="I1916" s="272"/>
      <c r="J1916" s="272"/>
      <c r="K1916" s="272"/>
      <c r="L1916" s="272"/>
      <c r="M1916" s="272"/>
      <c r="N1916" s="272"/>
      <c r="O1916" s="272"/>
      <c r="P1916" s="272"/>
      <c r="Q1916" s="272"/>
      <c r="R1916" s="270" t="str">
        <f t="shared" si="120"/>
        <v/>
      </c>
    </row>
    <row r="1917" spans="1:18" x14ac:dyDescent="0.2">
      <c r="A1917" s="532"/>
      <c r="B1917" s="534"/>
      <c r="C1917" s="537" t="s">
        <v>787</v>
      </c>
      <c r="D1917" s="393" t="s">
        <v>282</v>
      </c>
      <c r="E1917" s="307" t="s">
        <v>162</v>
      </c>
      <c r="F1917" s="272"/>
      <c r="G1917" s="272"/>
      <c r="H1917" s="272"/>
      <c r="I1917" s="272"/>
      <c r="J1917" s="272"/>
      <c r="K1917" s="272"/>
      <c r="L1917" s="272"/>
      <c r="M1917" s="272"/>
      <c r="N1917" s="272"/>
      <c r="O1917" s="272"/>
      <c r="P1917" s="272"/>
      <c r="Q1917" s="272"/>
      <c r="R1917" s="270" t="str">
        <f t="shared" si="120"/>
        <v/>
      </c>
    </row>
    <row r="1918" spans="1:18" x14ac:dyDescent="0.2">
      <c r="A1918" s="532"/>
      <c r="B1918" s="534"/>
      <c r="C1918" s="536"/>
      <c r="D1918" s="393" t="s">
        <v>512</v>
      </c>
      <c r="E1918" s="307" t="s">
        <v>162</v>
      </c>
      <c r="F1918" s="272"/>
      <c r="G1918" s="272"/>
      <c r="H1918" s="272"/>
      <c r="I1918" s="272"/>
      <c r="J1918" s="272"/>
      <c r="K1918" s="272"/>
      <c r="L1918" s="272"/>
      <c r="M1918" s="272"/>
      <c r="N1918" s="272"/>
      <c r="O1918" s="272"/>
      <c r="P1918" s="272"/>
      <c r="Q1918" s="272"/>
      <c r="R1918" s="270" t="str">
        <f t="shared" si="120"/>
        <v/>
      </c>
    </row>
    <row r="1919" spans="1:18" x14ac:dyDescent="0.2">
      <c r="A1919" s="532"/>
      <c r="B1919" s="534"/>
      <c r="C1919" s="537" t="s">
        <v>788</v>
      </c>
      <c r="D1919" s="393" t="s">
        <v>282</v>
      </c>
      <c r="E1919" s="307" t="s">
        <v>162</v>
      </c>
      <c r="F1919" s="272"/>
      <c r="G1919" s="272"/>
      <c r="H1919" s="272"/>
      <c r="I1919" s="272"/>
      <c r="J1919" s="272"/>
      <c r="K1919" s="272"/>
      <c r="L1919" s="272"/>
      <c r="M1919" s="272"/>
      <c r="N1919" s="272"/>
      <c r="O1919" s="272"/>
      <c r="P1919" s="272"/>
      <c r="Q1919" s="272"/>
      <c r="R1919" s="270" t="str">
        <f t="shared" si="120"/>
        <v/>
      </c>
    </row>
    <row r="1920" spans="1:18" x14ac:dyDescent="0.2">
      <c r="A1920" s="532"/>
      <c r="B1920" s="534"/>
      <c r="C1920" s="536"/>
      <c r="D1920" s="393" t="s">
        <v>512</v>
      </c>
      <c r="E1920" s="307" t="s">
        <v>162</v>
      </c>
      <c r="F1920" s="272"/>
      <c r="G1920" s="272"/>
      <c r="H1920" s="272"/>
      <c r="I1920" s="272"/>
      <c r="J1920" s="272"/>
      <c r="K1920" s="272"/>
      <c r="L1920" s="272"/>
      <c r="M1920" s="272"/>
      <c r="N1920" s="272"/>
      <c r="O1920" s="272"/>
      <c r="P1920" s="272"/>
      <c r="Q1920" s="272"/>
      <c r="R1920" s="270" t="str">
        <f t="shared" si="120"/>
        <v/>
      </c>
    </row>
    <row r="1921" spans="1:18" x14ac:dyDescent="0.2">
      <c r="A1921" s="532"/>
      <c r="B1921" s="534"/>
      <c r="C1921" s="537" t="s">
        <v>789</v>
      </c>
      <c r="D1921" s="393" t="s">
        <v>282</v>
      </c>
      <c r="E1921" s="307" t="s">
        <v>162</v>
      </c>
      <c r="F1921" s="272"/>
      <c r="G1921" s="273"/>
      <c r="H1921" s="273"/>
      <c r="I1921" s="273"/>
      <c r="J1921" s="273"/>
      <c r="K1921" s="273"/>
      <c r="L1921" s="273"/>
      <c r="M1921" s="273"/>
      <c r="N1921" s="273"/>
      <c r="O1921" s="273"/>
      <c r="P1921" s="273"/>
      <c r="Q1921" s="273"/>
      <c r="R1921" s="268"/>
    </row>
    <row r="1922" spans="1:18" x14ac:dyDescent="0.2">
      <c r="A1922" s="532"/>
      <c r="B1922" s="534"/>
      <c r="C1922" s="536"/>
      <c r="D1922" s="393" t="s">
        <v>512</v>
      </c>
      <c r="E1922" s="307" t="s">
        <v>162</v>
      </c>
      <c r="F1922" s="272"/>
      <c r="G1922" s="304"/>
      <c r="H1922" s="304"/>
      <c r="I1922" s="304"/>
      <c r="J1922" s="304"/>
      <c r="K1922" s="304"/>
      <c r="L1922" s="304"/>
      <c r="M1922" s="304"/>
      <c r="N1922" s="304"/>
      <c r="O1922" s="304"/>
      <c r="P1922" s="304"/>
      <c r="Q1922" s="304"/>
      <c r="R1922" s="305"/>
    </row>
    <row r="1923" spans="1:18" x14ac:dyDescent="0.2">
      <c r="A1923" s="532"/>
      <c r="B1923" s="534"/>
      <c r="C1923" s="538" t="s">
        <v>934</v>
      </c>
      <c r="D1923" s="394" t="s">
        <v>282</v>
      </c>
      <c r="E1923" s="298" t="s">
        <v>162</v>
      </c>
      <c r="F1923" s="303"/>
      <c r="G1923" s="304"/>
      <c r="H1923" s="304"/>
      <c r="I1923" s="304"/>
      <c r="J1923" s="304"/>
      <c r="K1923" s="304"/>
      <c r="L1923" s="304"/>
      <c r="M1923" s="304"/>
      <c r="N1923" s="304"/>
      <c r="O1923" s="304"/>
      <c r="P1923" s="304"/>
      <c r="Q1923" s="304"/>
      <c r="R1923" s="305"/>
    </row>
    <row r="1924" spans="1:18" x14ac:dyDescent="0.2">
      <c r="A1924" s="552"/>
      <c r="B1924" s="553"/>
      <c r="C1924" s="539"/>
      <c r="D1924" s="191" t="s">
        <v>512</v>
      </c>
      <c r="E1924" s="308" t="s">
        <v>162</v>
      </c>
      <c r="F1924" s="274"/>
      <c r="G1924" s="274"/>
      <c r="H1924" s="274"/>
      <c r="I1924" s="274"/>
      <c r="J1924" s="274"/>
      <c r="K1924" s="274"/>
      <c r="L1924" s="274"/>
      <c r="M1924" s="274"/>
      <c r="N1924" s="274"/>
      <c r="O1924" s="274"/>
      <c r="P1924" s="274"/>
      <c r="Q1924" s="274"/>
      <c r="R1924" s="229"/>
    </row>
    <row r="1925" spans="1:18" x14ac:dyDescent="0.2">
      <c r="A1925" s="531"/>
      <c r="B1925" s="533" t="str">
        <f>IF(A1925&lt;&gt;"",IFERROR(VLOOKUP(A1925,L!$J$11:$K$260,2,FALSE),"Eingabeart wurde geändert"),"")</f>
        <v/>
      </c>
      <c r="C1925" s="535" t="s">
        <v>925</v>
      </c>
      <c r="D1925" s="189" t="s">
        <v>282</v>
      </c>
      <c r="E1925" s="306" t="s">
        <v>162</v>
      </c>
      <c r="F1925" s="271"/>
      <c r="G1925" s="271"/>
      <c r="H1925" s="271"/>
      <c r="I1925" s="271"/>
      <c r="J1925" s="271"/>
      <c r="K1925" s="271"/>
      <c r="L1925" s="271"/>
      <c r="M1925" s="271"/>
      <c r="N1925" s="271"/>
      <c r="O1925" s="271"/>
      <c r="P1925" s="271"/>
      <c r="Q1925" s="271"/>
      <c r="R1925" s="228" t="str">
        <f t="shared" ref="R1925:R1936" si="121">IF(SUM(F1925:Q1925)&gt;0,SUM(F1925:Q1925),"")</f>
        <v/>
      </c>
    </row>
    <row r="1926" spans="1:18" x14ac:dyDescent="0.2">
      <c r="A1926" s="532"/>
      <c r="B1926" s="534"/>
      <c r="C1926" s="536"/>
      <c r="D1926" s="393" t="s">
        <v>512</v>
      </c>
      <c r="E1926" s="307" t="s">
        <v>162</v>
      </c>
      <c r="F1926" s="272"/>
      <c r="G1926" s="272"/>
      <c r="H1926" s="272"/>
      <c r="I1926" s="272"/>
      <c r="J1926" s="272"/>
      <c r="K1926" s="272"/>
      <c r="L1926" s="272"/>
      <c r="M1926" s="272"/>
      <c r="N1926" s="272"/>
      <c r="O1926" s="272"/>
      <c r="P1926" s="272"/>
      <c r="Q1926" s="272"/>
      <c r="R1926" s="270" t="str">
        <f t="shared" si="121"/>
        <v/>
      </c>
    </row>
    <row r="1927" spans="1:18" x14ac:dyDescent="0.2">
      <c r="A1927" s="532"/>
      <c r="B1927" s="534"/>
      <c r="C1927" s="537" t="s">
        <v>786</v>
      </c>
      <c r="D1927" s="393" t="s">
        <v>282</v>
      </c>
      <c r="E1927" s="307" t="s">
        <v>162</v>
      </c>
      <c r="F1927" s="272"/>
      <c r="G1927" s="272"/>
      <c r="H1927" s="272"/>
      <c r="I1927" s="272"/>
      <c r="J1927" s="272"/>
      <c r="K1927" s="272"/>
      <c r="L1927" s="272"/>
      <c r="M1927" s="272"/>
      <c r="N1927" s="272"/>
      <c r="O1927" s="272"/>
      <c r="P1927" s="272"/>
      <c r="Q1927" s="272"/>
      <c r="R1927" s="270" t="str">
        <f t="shared" si="121"/>
        <v/>
      </c>
    </row>
    <row r="1928" spans="1:18" x14ac:dyDescent="0.2">
      <c r="A1928" s="532"/>
      <c r="B1928" s="534"/>
      <c r="C1928" s="536"/>
      <c r="D1928" s="393" t="s">
        <v>512</v>
      </c>
      <c r="E1928" s="307" t="s">
        <v>162</v>
      </c>
      <c r="F1928" s="272"/>
      <c r="G1928" s="272"/>
      <c r="H1928" s="272"/>
      <c r="I1928" s="272"/>
      <c r="J1928" s="272"/>
      <c r="K1928" s="272"/>
      <c r="L1928" s="272"/>
      <c r="M1928" s="272"/>
      <c r="N1928" s="272"/>
      <c r="O1928" s="272"/>
      <c r="P1928" s="272"/>
      <c r="Q1928" s="272"/>
      <c r="R1928" s="270" t="str">
        <f t="shared" si="121"/>
        <v/>
      </c>
    </row>
    <row r="1929" spans="1:18" x14ac:dyDescent="0.2">
      <c r="A1929" s="532"/>
      <c r="B1929" s="534"/>
      <c r="C1929" s="537" t="s">
        <v>787</v>
      </c>
      <c r="D1929" s="393" t="s">
        <v>282</v>
      </c>
      <c r="E1929" s="307" t="s">
        <v>162</v>
      </c>
      <c r="F1929" s="272"/>
      <c r="G1929" s="272"/>
      <c r="H1929" s="272"/>
      <c r="I1929" s="272"/>
      <c r="J1929" s="272"/>
      <c r="K1929" s="272"/>
      <c r="L1929" s="272"/>
      <c r="M1929" s="272"/>
      <c r="N1929" s="272"/>
      <c r="O1929" s="272"/>
      <c r="P1929" s="272"/>
      <c r="Q1929" s="272"/>
      <c r="R1929" s="270" t="str">
        <f t="shared" si="121"/>
        <v/>
      </c>
    </row>
    <row r="1930" spans="1:18" x14ac:dyDescent="0.2">
      <c r="A1930" s="532"/>
      <c r="B1930" s="534"/>
      <c r="C1930" s="536"/>
      <c r="D1930" s="393" t="s">
        <v>512</v>
      </c>
      <c r="E1930" s="307" t="s">
        <v>162</v>
      </c>
      <c r="F1930" s="272"/>
      <c r="G1930" s="272"/>
      <c r="H1930" s="272"/>
      <c r="I1930" s="272"/>
      <c r="J1930" s="272"/>
      <c r="K1930" s="272"/>
      <c r="L1930" s="272"/>
      <c r="M1930" s="272"/>
      <c r="N1930" s="272"/>
      <c r="O1930" s="272"/>
      <c r="P1930" s="272"/>
      <c r="Q1930" s="272"/>
      <c r="R1930" s="270" t="str">
        <f t="shared" si="121"/>
        <v/>
      </c>
    </row>
    <row r="1931" spans="1:18" x14ac:dyDescent="0.2">
      <c r="A1931" s="532"/>
      <c r="B1931" s="534"/>
      <c r="C1931" s="537" t="s">
        <v>788</v>
      </c>
      <c r="D1931" s="393" t="s">
        <v>282</v>
      </c>
      <c r="E1931" s="307" t="s">
        <v>162</v>
      </c>
      <c r="F1931" s="272"/>
      <c r="G1931" s="272"/>
      <c r="H1931" s="272"/>
      <c r="I1931" s="272"/>
      <c r="J1931" s="272"/>
      <c r="K1931" s="272"/>
      <c r="L1931" s="272"/>
      <c r="M1931" s="272"/>
      <c r="N1931" s="272"/>
      <c r="O1931" s="272"/>
      <c r="P1931" s="272"/>
      <c r="Q1931" s="272"/>
      <c r="R1931" s="270" t="str">
        <f t="shared" si="121"/>
        <v/>
      </c>
    </row>
    <row r="1932" spans="1:18" x14ac:dyDescent="0.2">
      <c r="A1932" s="532"/>
      <c r="B1932" s="534"/>
      <c r="C1932" s="536"/>
      <c r="D1932" s="393" t="s">
        <v>512</v>
      </c>
      <c r="E1932" s="307" t="s">
        <v>162</v>
      </c>
      <c r="F1932" s="272"/>
      <c r="G1932" s="272"/>
      <c r="H1932" s="272"/>
      <c r="I1932" s="272"/>
      <c r="J1932" s="272"/>
      <c r="K1932" s="272"/>
      <c r="L1932" s="272"/>
      <c r="M1932" s="272"/>
      <c r="N1932" s="272"/>
      <c r="O1932" s="272"/>
      <c r="P1932" s="272"/>
      <c r="Q1932" s="272"/>
      <c r="R1932" s="270" t="str">
        <f t="shared" si="121"/>
        <v/>
      </c>
    </row>
    <row r="1933" spans="1:18" x14ac:dyDescent="0.2">
      <c r="A1933" s="532"/>
      <c r="B1933" s="534"/>
      <c r="C1933" s="537" t="s">
        <v>789</v>
      </c>
      <c r="D1933" s="393" t="s">
        <v>282</v>
      </c>
      <c r="E1933" s="307" t="s">
        <v>162</v>
      </c>
      <c r="F1933" s="272"/>
      <c r="G1933" s="273"/>
      <c r="H1933" s="273"/>
      <c r="I1933" s="273"/>
      <c r="J1933" s="273"/>
      <c r="K1933" s="273"/>
      <c r="L1933" s="273"/>
      <c r="M1933" s="273"/>
      <c r="N1933" s="273"/>
      <c r="O1933" s="273"/>
      <c r="P1933" s="273"/>
      <c r="Q1933" s="273"/>
      <c r="R1933" s="268"/>
    </row>
    <row r="1934" spans="1:18" x14ac:dyDescent="0.2">
      <c r="A1934" s="532"/>
      <c r="B1934" s="534"/>
      <c r="C1934" s="536"/>
      <c r="D1934" s="393" t="s">
        <v>512</v>
      </c>
      <c r="E1934" s="307" t="s">
        <v>162</v>
      </c>
      <c r="F1934" s="272"/>
      <c r="G1934" s="304"/>
      <c r="H1934" s="304"/>
      <c r="I1934" s="304"/>
      <c r="J1934" s="304"/>
      <c r="K1934" s="304"/>
      <c r="L1934" s="304"/>
      <c r="M1934" s="304"/>
      <c r="N1934" s="304"/>
      <c r="O1934" s="304"/>
      <c r="P1934" s="304"/>
      <c r="Q1934" s="304"/>
      <c r="R1934" s="305"/>
    </row>
    <row r="1935" spans="1:18" x14ac:dyDescent="0.2">
      <c r="A1935" s="532"/>
      <c r="B1935" s="534"/>
      <c r="C1935" s="538" t="s">
        <v>934</v>
      </c>
      <c r="D1935" s="394" t="s">
        <v>282</v>
      </c>
      <c r="E1935" s="298" t="s">
        <v>162</v>
      </c>
      <c r="F1935" s="303"/>
      <c r="G1935" s="304"/>
      <c r="H1935" s="304"/>
      <c r="I1935" s="304"/>
      <c r="J1935" s="304"/>
      <c r="K1935" s="304"/>
      <c r="L1935" s="304"/>
      <c r="M1935" s="304"/>
      <c r="N1935" s="304"/>
      <c r="O1935" s="304"/>
      <c r="P1935" s="304"/>
      <c r="Q1935" s="304"/>
      <c r="R1935" s="305"/>
    </row>
    <row r="1936" spans="1:18" x14ac:dyDescent="0.2">
      <c r="A1936" s="552"/>
      <c r="B1936" s="553"/>
      <c r="C1936" s="539"/>
      <c r="D1936" s="191" t="s">
        <v>512</v>
      </c>
      <c r="E1936" s="308" t="s">
        <v>162</v>
      </c>
      <c r="F1936" s="274"/>
      <c r="G1936" s="274"/>
      <c r="H1936" s="274"/>
      <c r="I1936" s="274"/>
      <c r="J1936" s="274"/>
      <c r="K1936" s="274"/>
      <c r="L1936" s="274"/>
      <c r="M1936" s="274"/>
      <c r="N1936" s="274"/>
      <c r="O1936" s="274"/>
      <c r="P1936" s="274"/>
      <c r="Q1936" s="274"/>
      <c r="R1936" s="229"/>
    </row>
    <row r="1937" spans="1:18" x14ac:dyDescent="0.2">
      <c r="A1937" s="531"/>
      <c r="B1937" s="533" t="str">
        <f>IF(A1937&lt;&gt;"",IFERROR(VLOOKUP(A1937,L!$J$11:$K$260,2,FALSE),"Eingabeart wurde geändert"),"")</f>
        <v/>
      </c>
      <c r="C1937" s="535" t="s">
        <v>925</v>
      </c>
      <c r="D1937" s="189" t="s">
        <v>282</v>
      </c>
      <c r="E1937" s="306" t="s">
        <v>162</v>
      </c>
      <c r="F1937" s="271"/>
      <c r="G1937" s="271"/>
      <c r="H1937" s="271"/>
      <c r="I1937" s="271"/>
      <c r="J1937" s="271"/>
      <c r="K1937" s="271"/>
      <c r="L1937" s="271"/>
      <c r="M1937" s="271"/>
      <c r="N1937" s="271"/>
      <c r="O1937" s="271"/>
      <c r="P1937" s="271"/>
      <c r="Q1937" s="271"/>
      <c r="R1937" s="228" t="str">
        <f t="shared" ref="R1937:R1948" si="122">IF(SUM(F1937:Q1937)&gt;0,SUM(F1937:Q1937),"")</f>
        <v/>
      </c>
    </row>
    <row r="1938" spans="1:18" x14ac:dyDescent="0.2">
      <c r="A1938" s="532"/>
      <c r="B1938" s="534"/>
      <c r="C1938" s="536"/>
      <c r="D1938" s="393" t="s">
        <v>512</v>
      </c>
      <c r="E1938" s="307" t="s">
        <v>162</v>
      </c>
      <c r="F1938" s="272"/>
      <c r="G1938" s="272"/>
      <c r="H1938" s="272"/>
      <c r="I1938" s="272"/>
      <c r="J1938" s="272"/>
      <c r="K1938" s="272"/>
      <c r="L1938" s="272"/>
      <c r="M1938" s="272"/>
      <c r="N1938" s="272"/>
      <c r="O1938" s="272"/>
      <c r="P1938" s="272"/>
      <c r="Q1938" s="272"/>
      <c r="R1938" s="270" t="str">
        <f t="shared" si="122"/>
        <v/>
      </c>
    </row>
    <row r="1939" spans="1:18" x14ac:dyDescent="0.2">
      <c r="A1939" s="532"/>
      <c r="B1939" s="534"/>
      <c r="C1939" s="537" t="s">
        <v>786</v>
      </c>
      <c r="D1939" s="393" t="s">
        <v>282</v>
      </c>
      <c r="E1939" s="307" t="s">
        <v>162</v>
      </c>
      <c r="F1939" s="272"/>
      <c r="G1939" s="272"/>
      <c r="H1939" s="272"/>
      <c r="I1939" s="272"/>
      <c r="J1939" s="272"/>
      <c r="K1939" s="272"/>
      <c r="L1939" s="272"/>
      <c r="M1939" s="272"/>
      <c r="N1939" s="272"/>
      <c r="O1939" s="272"/>
      <c r="P1939" s="272"/>
      <c r="Q1939" s="272"/>
      <c r="R1939" s="270" t="str">
        <f t="shared" si="122"/>
        <v/>
      </c>
    </row>
    <row r="1940" spans="1:18" x14ac:dyDescent="0.2">
      <c r="A1940" s="532"/>
      <c r="B1940" s="534"/>
      <c r="C1940" s="536"/>
      <c r="D1940" s="393" t="s">
        <v>512</v>
      </c>
      <c r="E1940" s="307" t="s">
        <v>162</v>
      </c>
      <c r="F1940" s="272"/>
      <c r="G1940" s="272"/>
      <c r="H1940" s="272"/>
      <c r="I1940" s="272"/>
      <c r="J1940" s="272"/>
      <c r="K1940" s="272"/>
      <c r="L1940" s="272"/>
      <c r="M1940" s="272"/>
      <c r="N1940" s="272"/>
      <c r="O1940" s="272"/>
      <c r="P1940" s="272"/>
      <c r="Q1940" s="272"/>
      <c r="R1940" s="270" t="str">
        <f t="shared" si="122"/>
        <v/>
      </c>
    </row>
    <row r="1941" spans="1:18" x14ac:dyDescent="0.2">
      <c r="A1941" s="532"/>
      <c r="B1941" s="534"/>
      <c r="C1941" s="537" t="s">
        <v>787</v>
      </c>
      <c r="D1941" s="393" t="s">
        <v>282</v>
      </c>
      <c r="E1941" s="307" t="s">
        <v>162</v>
      </c>
      <c r="F1941" s="272"/>
      <c r="G1941" s="272"/>
      <c r="H1941" s="272"/>
      <c r="I1941" s="272"/>
      <c r="J1941" s="272"/>
      <c r="K1941" s="272"/>
      <c r="L1941" s="272"/>
      <c r="M1941" s="272"/>
      <c r="N1941" s="272"/>
      <c r="O1941" s="272"/>
      <c r="P1941" s="272"/>
      <c r="Q1941" s="272"/>
      <c r="R1941" s="270" t="str">
        <f t="shared" si="122"/>
        <v/>
      </c>
    </row>
    <row r="1942" spans="1:18" x14ac:dyDescent="0.2">
      <c r="A1942" s="532"/>
      <c r="B1942" s="534"/>
      <c r="C1942" s="536"/>
      <c r="D1942" s="393" t="s">
        <v>512</v>
      </c>
      <c r="E1942" s="307" t="s">
        <v>162</v>
      </c>
      <c r="F1942" s="272"/>
      <c r="G1942" s="272"/>
      <c r="H1942" s="272"/>
      <c r="I1942" s="272"/>
      <c r="J1942" s="272"/>
      <c r="K1942" s="272"/>
      <c r="L1942" s="272"/>
      <c r="M1942" s="272"/>
      <c r="N1942" s="272"/>
      <c r="O1942" s="272"/>
      <c r="P1942" s="272"/>
      <c r="Q1942" s="272"/>
      <c r="R1942" s="270" t="str">
        <f t="shared" si="122"/>
        <v/>
      </c>
    </row>
    <row r="1943" spans="1:18" x14ac:dyDescent="0.2">
      <c r="A1943" s="532"/>
      <c r="B1943" s="534"/>
      <c r="C1943" s="537" t="s">
        <v>788</v>
      </c>
      <c r="D1943" s="393" t="s">
        <v>282</v>
      </c>
      <c r="E1943" s="307" t="s">
        <v>162</v>
      </c>
      <c r="F1943" s="272"/>
      <c r="G1943" s="272"/>
      <c r="H1943" s="272"/>
      <c r="I1943" s="272"/>
      <c r="J1943" s="272"/>
      <c r="K1943" s="272"/>
      <c r="L1943" s="272"/>
      <c r="M1943" s="272"/>
      <c r="N1943" s="272"/>
      <c r="O1943" s="272"/>
      <c r="P1943" s="272"/>
      <c r="Q1943" s="272"/>
      <c r="R1943" s="270" t="str">
        <f t="shared" si="122"/>
        <v/>
      </c>
    </row>
    <row r="1944" spans="1:18" x14ac:dyDescent="0.2">
      <c r="A1944" s="532"/>
      <c r="B1944" s="534"/>
      <c r="C1944" s="536"/>
      <c r="D1944" s="393" t="s">
        <v>512</v>
      </c>
      <c r="E1944" s="307" t="s">
        <v>162</v>
      </c>
      <c r="F1944" s="272"/>
      <c r="G1944" s="272"/>
      <c r="H1944" s="272"/>
      <c r="I1944" s="272"/>
      <c r="J1944" s="272"/>
      <c r="K1944" s="272"/>
      <c r="L1944" s="272"/>
      <c r="M1944" s="272"/>
      <c r="N1944" s="272"/>
      <c r="O1944" s="272"/>
      <c r="P1944" s="272"/>
      <c r="Q1944" s="272"/>
      <c r="R1944" s="270" t="str">
        <f t="shared" si="122"/>
        <v/>
      </c>
    </row>
    <row r="1945" spans="1:18" x14ac:dyDescent="0.2">
      <c r="A1945" s="532"/>
      <c r="B1945" s="534"/>
      <c r="C1945" s="537" t="s">
        <v>789</v>
      </c>
      <c r="D1945" s="393" t="s">
        <v>282</v>
      </c>
      <c r="E1945" s="307" t="s">
        <v>162</v>
      </c>
      <c r="F1945" s="272"/>
      <c r="G1945" s="273"/>
      <c r="H1945" s="273"/>
      <c r="I1945" s="273"/>
      <c r="J1945" s="273"/>
      <c r="K1945" s="273"/>
      <c r="L1945" s="273"/>
      <c r="M1945" s="273"/>
      <c r="N1945" s="273"/>
      <c r="O1945" s="273"/>
      <c r="P1945" s="273"/>
      <c r="Q1945" s="273"/>
      <c r="R1945" s="268"/>
    </row>
    <row r="1946" spans="1:18" x14ac:dyDescent="0.2">
      <c r="A1946" s="532"/>
      <c r="B1946" s="534"/>
      <c r="C1946" s="536"/>
      <c r="D1946" s="393" t="s">
        <v>512</v>
      </c>
      <c r="E1946" s="307" t="s">
        <v>162</v>
      </c>
      <c r="F1946" s="272"/>
      <c r="G1946" s="304"/>
      <c r="H1946" s="304"/>
      <c r="I1946" s="304"/>
      <c r="J1946" s="304"/>
      <c r="K1946" s="304"/>
      <c r="L1946" s="304"/>
      <c r="M1946" s="304"/>
      <c r="N1946" s="304"/>
      <c r="O1946" s="304"/>
      <c r="P1946" s="304"/>
      <c r="Q1946" s="304"/>
      <c r="R1946" s="305"/>
    </row>
    <row r="1947" spans="1:18" x14ac:dyDescent="0.2">
      <c r="A1947" s="532"/>
      <c r="B1947" s="534"/>
      <c r="C1947" s="538" t="s">
        <v>934</v>
      </c>
      <c r="D1947" s="394" t="s">
        <v>282</v>
      </c>
      <c r="E1947" s="298" t="s">
        <v>162</v>
      </c>
      <c r="F1947" s="303"/>
      <c r="G1947" s="304"/>
      <c r="H1947" s="304"/>
      <c r="I1947" s="304"/>
      <c r="J1947" s="304"/>
      <c r="K1947" s="304"/>
      <c r="L1947" s="304"/>
      <c r="M1947" s="304"/>
      <c r="N1947" s="304"/>
      <c r="O1947" s="304"/>
      <c r="P1947" s="304"/>
      <c r="Q1947" s="304"/>
      <c r="R1947" s="305"/>
    </row>
    <row r="1948" spans="1:18" x14ac:dyDescent="0.2">
      <c r="A1948" s="552"/>
      <c r="B1948" s="553"/>
      <c r="C1948" s="539"/>
      <c r="D1948" s="191" t="s">
        <v>512</v>
      </c>
      <c r="E1948" s="308" t="s">
        <v>162</v>
      </c>
      <c r="F1948" s="274"/>
      <c r="G1948" s="274"/>
      <c r="H1948" s="274"/>
      <c r="I1948" s="274"/>
      <c r="J1948" s="274"/>
      <c r="K1948" s="274"/>
      <c r="L1948" s="274"/>
      <c r="M1948" s="274"/>
      <c r="N1948" s="274"/>
      <c r="O1948" s="274"/>
      <c r="P1948" s="274"/>
      <c r="Q1948" s="274"/>
      <c r="R1948" s="229"/>
    </row>
    <row r="1949" spans="1:18" x14ac:dyDescent="0.2">
      <c r="A1949" s="531"/>
      <c r="B1949" s="533" t="str">
        <f>IF(A1949&lt;&gt;"",IFERROR(VLOOKUP(A1949,L!$J$11:$K$260,2,FALSE),"Eingabeart wurde geändert"),"")</f>
        <v/>
      </c>
      <c r="C1949" s="535" t="s">
        <v>925</v>
      </c>
      <c r="D1949" s="189" t="s">
        <v>282</v>
      </c>
      <c r="E1949" s="306" t="s">
        <v>162</v>
      </c>
      <c r="F1949" s="271"/>
      <c r="G1949" s="271"/>
      <c r="H1949" s="271"/>
      <c r="I1949" s="271"/>
      <c r="J1949" s="271"/>
      <c r="K1949" s="271"/>
      <c r="L1949" s="271"/>
      <c r="M1949" s="271"/>
      <c r="N1949" s="271"/>
      <c r="O1949" s="271"/>
      <c r="P1949" s="271"/>
      <c r="Q1949" s="271"/>
      <c r="R1949" s="228" t="str">
        <f t="shared" ref="R1949:R1960" si="123">IF(SUM(F1949:Q1949)&gt;0,SUM(F1949:Q1949),"")</f>
        <v/>
      </c>
    </row>
    <row r="1950" spans="1:18" x14ac:dyDescent="0.2">
      <c r="A1950" s="532"/>
      <c r="B1950" s="534"/>
      <c r="C1950" s="536"/>
      <c r="D1950" s="393" t="s">
        <v>512</v>
      </c>
      <c r="E1950" s="307" t="s">
        <v>162</v>
      </c>
      <c r="F1950" s="272"/>
      <c r="G1950" s="272"/>
      <c r="H1950" s="272"/>
      <c r="I1950" s="272"/>
      <c r="J1950" s="272"/>
      <c r="K1950" s="272"/>
      <c r="L1950" s="272"/>
      <c r="M1950" s="272"/>
      <c r="N1950" s="272"/>
      <c r="O1950" s="272"/>
      <c r="P1950" s="272"/>
      <c r="Q1950" s="272"/>
      <c r="R1950" s="270" t="str">
        <f t="shared" si="123"/>
        <v/>
      </c>
    </row>
    <row r="1951" spans="1:18" x14ac:dyDescent="0.2">
      <c r="A1951" s="532"/>
      <c r="B1951" s="534"/>
      <c r="C1951" s="537" t="s">
        <v>786</v>
      </c>
      <c r="D1951" s="393" t="s">
        <v>282</v>
      </c>
      <c r="E1951" s="307" t="s">
        <v>162</v>
      </c>
      <c r="F1951" s="272"/>
      <c r="G1951" s="272"/>
      <c r="H1951" s="272"/>
      <c r="I1951" s="272"/>
      <c r="J1951" s="272"/>
      <c r="K1951" s="272"/>
      <c r="L1951" s="272"/>
      <c r="M1951" s="272"/>
      <c r="N1951" s="272"/>
      <c r="O1951" s="272"/>
      <c r="P1951" s="272"/>
      <c r="Q1951" s="272"/>
      <c r="R1951" s="270" t="str">
        <f t="shared" si="123"/>
        <v/>
      </c>
    </row>
    <row r="1952" spans="1:18" x14ac:dyDescent="0.2">
      <c r="A1952" s="532"/>
      <c r="B1952" s="534"/>
      <c r="C1952" s="536"/>
      <c r="D1952" s="393" t="s">
        <v>512</v>
      </c>
      <c r="E1952" s="307" t="s">
        <v>162</v>
      </c>
      <c r="F1952" s="272"/>
      <c r="G1952" s="272"/>
      <c r="H1952" s="272"/>
      <c r="I1952" s="272"/>
      <c r="J1952" s="272"/>
      <c r="K1952" s="272"/>
      <c r="L1952" s="272"/>
      <c r="M1952" s="272"/>
      <c r="N1952" s="272"/>
      <c r="O1952" s="272"/>
      <c r="P1952" s="272"/>
      <c r="Q1952" s="272"/>
      <c r="R1952" s="270" t="str">
        <f t="shared" si="123"/>
        <v/>
      </c>
    </row>
    <row r="1953" spans="1:18" x14ac:dyDescent="0.2">
      <c r="A1953" s="532"/>
      <c r="B1953" s="534"/>
      <c r="C1953" s="537" t="s">
        <v>787</v>
      </c>
      <c r="D1953" s="393" t="s">
        <v>282</v>
      </c>
      <c r="E1953" s="307" t="s">
        <v>162</v>
      </c>
      <c r="F1953" s="272"/>
      <c r="G1953" s="272"/>
      <c r="H1953" s="272"/>
      <c r="I1953" s="272"/>
      <c r="J1953" s="272"/>
      <c r="K1953" s="272"/>
      <c r="L1953" s="272"/>
      <c r="M1953" s="272"/>
      <c r="N1953" s="272"/>
      <c r="O1953" s="272"/>
      <c r="P1953" s="272"/>
      <c r="Q1953" s="272"/>
      <c r="R1953" s="270" t="str">
        <f t="shared" si="123"/>
        <v/>
      </c>
    </row>
    <row r="1954" spans="1:18" x14ac:dyDescent="0.2">
      <c r="A1954" s="532"/>
      <c r="B1954" s="534"/>
      <c r="C1954" s="536"/>
      <c r="D1954" s="393" t="s">
        <v>512</v>
      </c>
      <c r="E1954" s="307" t="s">
        <v>162</v>
      </c>
      <c r="F1954" s="272"/>
      <c r="G1954" s="272"/>
      <c r="H1954" s="272"/>
      <c r="I1954" s="272"/>
      <c r="J1954" s="272"/>
      <c r="K1954" s="272"/>
      <c r="L1954" s="272"/>
      <c r="M1954" s="272"/>
      <c r="N1954" s="272"/>
      <c r="O1954" s="272"/>
      <c r="P1954" s="272"/>
      <c r="Q1954" s="272"/>
      <c r="R1954" s="270" t="str">
        <f t="shared" si="123"/>
        <v/>
      </c>
    </row>
    <row r="1955" spans="1:18" x14ac:dyDescent="0.2">
      <c r="A1955" s="532"/>
      <c r="B1955" s="534"/>
      <c r="C1955" s="537" t="s">
        <v>788</v>
      </c>
      <c r="D1955" s="393" t="s">
        <v>282</v>
      </c>
      <c r="E1955" s="307" t="s">
        <v>162</v>
      </c>
      <c r="F1955" s="272"/>
      <c r="G1955" s="272"/>
      <c r="H1955" s="272"/>
      <c r="I1955" s="272"/>
      <c r="J1955" s="272"/>
      <c r="K1955" s="272"/>
      <c r="L1955" s="272"/>
      <c r="M1955" s="272"/>
      <c r="N1955" s="272"/>
      <c r="O1955" s="272"/>
      <c r="P1955" s="272"/>
      <c r="Q1955" s="272"/>
      <c r="R1955" s="270" t="str">
        <f t="shared" si="123"/>
        <v/>
      </c>
    </row>
    <row r="1956" spans="1:18" x14ac:dyDescent="0.2">
      <c r="A1956" s="532"/>
      <c r="B1956" s="534"/>
      <c r="C1956" s="536"/>
      <c r="D1956" s="393" t="s">
        <v>512</v>
      </c>
      <c r="E1956" s="307" t="s">
        <v>162</v>
      </c>
      <c r="F1956" s="272"/>
      <c r="G1956" s="272"/>
      <c r="H1956" s="272"/>
      <c r="I1956" s="272"/>
      <c r="J1956" s="272"/>
      <c r="K1956" s="272"/>
      <c r="L1956" s="272"/>
      <c r="M1956" s="272"/>
      <c r="N1956" s="272"/>
      <c r="O1956" s="272"/>
      <c r="P1956" s="272"/>
      <c r="Q1956" s="272"/>
      <c r="R1956" s="270" t="str">
        <f t="shared" si="123"/>
        <v/>
      </c>
    </row>
    <row r="1957" spans="1:18" x14ac:dyDescent="0.2">
      <c r="A1957" s="532"/>
      <c r="B1957" s="534"/>
      <c r="C1957" s="537" t="s">
        <v>789</v>
      </c>
      <c r="D1957" s="393" t="s">
        <v>282</v>
      </c>
      <c r="E1957" s="307" t="s">
        <v>162</v>
      </c>
      <c r="F1957" s="272"/>
      <c r="G1957" s="273"/>
      <c r="H1957" s="273"/>
      <c r="I1957" s="273"/>
      <c r="J1957" s="273"/>
      <c r="K1957" s="273"/>
      <c r="L1957" s="273"/>
      <c r="M1957" s="273"/>
      <c r="N1957" s="273"/>
      <c r="O1957" s="273"/>
      <c r="P1957" s="273"/>
      <c r="Q1957" s="273"/>
      <c r="R1957" s="268"/>
    </row>
    <row r="1958" spans="1:18" x14ac:dyDescent="0.2">
      <c r="A1958" s="532"/>
      <c r="B1958" s="534"/>
      <c r="C1958" s="536"/>
      <c r="D1958" s="393" t="s">
        <v>512</v>
      </c>
      <c r="E1958" s="307" t="s">
        <v>162</v>
      </c>
      <c r="F1958" s="272"/>
      <c r="G1958" s="304"/>
      <c r="H1958" s="304"/>
      <c r="I1958" s="304"/>
      <c r="J1958" s="304"/>
      <c r="K1958" s="304"/>
      <c r="L1958" s="304"/>
      <c r="M1958" s="304"/>
      <c r="N1958" s="304"/>
      <c r="O1958" s="304"/>
      <c r="P1958" s="304"/>
      <c r="Q1958" s="304"/>
      <c r="R1958" s="305"/>
    </row>
    <row r="1959" spans="1:18" x14ac:dyDescent="0.2">
      <c r="A1959" s="532"/>
      <c r="B1959" s="534"/>
      <c r="C1959" s="538" t="s">
        <v>934</v>
      </c>
      <c r="D1959" s="394" t="s">
        <v>282</v>
      </c>
      <c r="E1959" s="298" t="s">
        <v>162</v>
      </c>
      <c r="F1959" s="303"/>
      <c r="G1959" s="304"/>
      <c r="H1959" s="304"/>
      <c r="I1959" s="304"/>
      <c r="J1959" s="304"/>
      <c r="K1959" s="304"/>
      <c r="L1959" s="304"/>
      <c r="M1959" s="304"/>
      <c r="N1959" s="304"/>
      <c r="O1959" s="304"/>
      <c r="P1959" s="304"/>
      <c r="Q1959" s="304"/>
      <c r="R1959" s="305"/>
    </row>
    <row r="1960" spans="1:18" x14ac:dyDescent="0.2">
      <c r="A1960" s="552"/>
      <c r="B1960" s="553"/>
      <c r="C1960" s="539"/>
      <c r="D1960" s="191" t="s">
        <v>512</v>
      </c>
      <c r="E1960" s="308" t="s">
        <v>162</v>
      </c>
      <c r="F1960" s="274"/>
      <c r="G1960" s="274"/>
      <c r="H1960" s="274"/>
      <c r="I1960" s="274"/>
      <c r="J1960" s="274"/>
      <c r="K1960" s="274"/>
      <c r="L1960" s="274"/>
      <c r="M1960" s="274"/>
      <c r="N1960" s="274"/>
      <c r="O1960" s="274"/>
      <c r="P1960" s="274"/>
      <c r="Q1960" s="274"/>
      <c r="R1960" s="229"/>
    </row>
    <row r="1961" spans="1:18" x14ac:dyDescent="0.2">
      <c r="A1961" s="531"/>
      <c r="B1961" s="533" t="str">
        <f>IF(A1961&lt;&gt;"",IFERROR(VLOOKUP(A1961,L!$J$11:$K$260,2,FALSE),"Eingabeart wurde geändert"),"")</f>
        <v/>
      </c>
      <c r="C1961" s="535" t="s">
        <v>925</v>
      </c>
      <c r="D1961" s="189" t="s">
        <v>282</v>
      </c>
      <c r="E1961" s="306" t="s">
        <v>162</v>
      </c>
      <c r="F1961" s="271"/>
      <c r="G1961" s="271"/>
      <c r="H1961" s="271"/>
      <c r="I1961" s="271"/>
      <c r="J1961" s="271"/>
      <c r="K1961" s="271"/>
      <c r="L1961" s="271"/>
      <c r="M1961" s="271"/>
      <c r="N1961" s="271"/>
      <c r="O1961" s="271"/>
      <c r="P1961" s="271"/>
      <c r="Q1961" s="271"/>
      <c r="R1961" s="228" t="str">
        <f t="shared" ref="R1961:R1972" si="124">IF(SUM(F1961:Q1961)&gt;0,SUM(F1961:Q1961),"")</f>
        <v/>
      </c>
    </row>
    <row r="1962" spans="1:18" x14ac:dyDescent="0.2">
      <c r="A1962" s="532"/>
      <c r="B1962" s="534"/>
      <c r="C1962" s="536"/>
      <c r="D1962" s="393" t="s">
        <v>512</v>
      </c>
      <c r="E1962" s="307" t="s">
        <v>162</v>
      </c>
      <c r="F1962" s="272"/>
      <c r="G1962" s="272"/>
      <c r="H1962" s="272"/>
      <c r="I1962" s="272"/>
      <c r="J1962" s="272"/>
      <c r="K1962" s="272"/>
      <c r="L1962" s="272"/>
      <c r="M1962" s="272"/>
      <c r="N1962" s="272"/>
      <c r="O1962" s="272"/>
      <c r="P1962" s="272"/>
      <c r="Q1962" s="272"/>
      <c r="R1962" s="270" t="str">
        <f t="shared" si="124"/>
        <v/>
      </c>
    </row>
    <row r="1963" spans="1:18" x14ac:dyDescent="0.2">
      <c r="A1963" s="532"/>
      <c r="B1963" s="534"/>
      <c r="C1963" s="537" t="s">
        <v>786</v>
      </c>
      <c r="D1963" s="393" t="s">
        <v>282</v>
      </c>
      <c r="E1963" s="307" t="s">
        <v>162</v>
      </c>
      <c r="F1963" s="272"/>
      <c r="G1963" s="272"/>
      <c r="H1963" s="272"/>
      <c r="I1963" s="272"/>
      <c r="J1963" s="272"/>
      <c r="K1963" s="272"/>
      <c r="L1963" s="272"/>
      <c r="M1963" s="272"/>
      <c r="N1963" s="272"/>
      <c r="O1963" s="272"/>
      <c r="P1963" s="272"/>
      <c r="Q1963" s="272"/>
      <c r="R1963" s="270" t="str">
        <f t="shared" si="124"/>
        <v/>
      </c>
    </row>
    <row r="1964" spans="1:18" x14ac:dyDescent="0.2">
      <c r="A1964" s="532"/>
      <c r="B1964" s="534"/>
      <c r="C1964" s="536"/>
      <c r="D1964" s="393" t="s">
        <v>512</v>
      </c>
      <c r="E1964" s="307" t="s">
        <v>162</v>
      </c>
      <c r="F1964" s="272"/>
      <c r="G1964" s="272"/>
      <c r="H1964" s="272"/>
      <c r="I1964" s="272"/>
      <c r="J1964" s="272"/>
      <c r="K1964" s="272"/>
      <c r="L1964" s="272"/>
      <c r="M1964" s="272"/>
      <c r="N1964" s="272"/>
      <c r="O1964" s="272"/>
      <c r="P1964" s="272"/>
      <c r="Q1964" s="272"/>
      <c r="R1964" s="270" t="str">
        <f t="shared" si="124"/>
        <v/>
      </c>
    </row>
    <row r="1965" spans="1:18" x14ac:dyDescent="0.2">
      <c r="A1965" s="532"/>
      <c r="B1965" s="534"/>
      <c r="C1965" s="537" t="s">
        <v>787</v>
      </c>
      <c r="D1965" s="393" t="s">
        <v>282</v>
      </c>
      <c r="E1965" s="307" t="s">
        <v>162</v>
      </c>
      <c r="F1965" s="272"/>
      <c r="G1965" s="272"/>
      <c r="H1965" s="272"/>
      <c r="I1965" s="272"/>
      <c r="J1965" s="272"/>
      <c r="K1965" s="272"/>
      <c r="L1965" s="272"/>
      <c r="M1965" s="272"/>
      <c r="N1965" s="272"/>
      <c r="O1965" s="272"/>
      <c r="P1965" s="272"/>
      <c r="Q1965" s="272"/>
      <c r="R1965" s="270" t="str">
        <f t="shared" si="124"/>
        <v/>
      </c>
    </row>
    <row r="1966" spans="1:18" x14ac:dyDescent="0.2">
      <c r="A1966" s="532"/>
      <c r="B1966" s="534"/>
      <c r="C1966" s="536"/>
      <c r="D1966" s="393" t="s">
        <v>512</v>
      </c>
      <c r="E1966" s="307" t="s">
        <v>162</v>
      </c>
      <c r="F1966" s="272"/>
      <c r="G1966" s="272"/>
      <c r="H1966" s="272"/>
      <c r="I1966" s="272"/>
      <c r="J1966" s="272"/>
      <c r="K1966" s="272"/>
      <c r="L1966" s="272"/>
      <c r="M1966" s="272"/>
      <c r="N1966" s="272"/>
      <c r="O1966" s="272"/>
      <c r="P1966" s="272"/>
      <c r="Q1966" s="272"/>
      <c r="R1966" s="270" t="str">
        <f t="shared" si="124"/>
        <v/>
      </c>
    </row>
    <row r="1967" spans="1:18" x14ac:dyDescent="0.2">
      <c r="A1967" s="532"/>
      <c r="B1967" s="534"/>
      <c r="C1967" s="537" t="s">
        <v>788</v>
      </c>
      <c r="D1967" s="393" t="s">
        <v>282</v>
      </c>
      <c r="E1967" s="307" t="s">
        <v>162</v>
      </c>
      <c r="F1967" s="272"/>
      <c r="G1967" s="272"/>
      <c r="H1967" s="272"/>
      <c r="I1967" s="272"/>
      <c r="J1967" s="272"/>
      <c r="K1967" s="272"/>
      <c r="L1967" s="272"/>
      <c r="M1967" s="272"/>
      <c r="N1967" s="272"/>
      <c r="O1967" s="272"/>
      <c r="P1967" s="272"/>
      <c r="Q1967" s="272"/>
      <c r="R1967" s="270" t="str">
        <f t="shared" si="124"/>
        <v/>
      </c>
    </row>
    <row r="1968" spans="1:18" x14ac:dyDescent="0.2">
      <c r="A1968" s="532"/>
      <c r="B1968" s="534"/>
      <c r="C1968" s="536"/>
      <c r="D1968" s="393" t="s">
        <v>512</v>
      </c>
      <c r="E1968" s="307" t="s">
        <v>162</v>
      </c>
      <c r="F1968" s="272"/>
      <c r="G1968" s="272"/>
      <c r="H1968" s="272"/>
      <c r="I1968" s="272"/>
      <c r="J1968" s="272"/>
      <c r="K1968" s="272"/>
      <c r="L1968" s="272"/>
      <c r="M1968" s="272"/>
      <c r="N1968" s="272"/>
      <c r="O1968" s="272"/>
      <c r="P1968" s="272"/>
      <c r="Q1968" s="272"/>
      <c r="R1968" s="270" t="str">
        <f t="shared" si="124"/>
        <v/>
      </c>
    </row>
    <row r="1969" spans="1:18" x14ac:dyDescent="0.2">
      <c r="A1969" s="532"/>
      <c r="B1969" s="534"/>
      <c r="C1969" s="537" t="s">
        <v>789</v>
      </c>
      <c r="D1969" s="393" t="s">
        <v>282</v>
      </c>
      <c r="E1969" s="307" t="s">
        <v>162</v>
      </c>
      <c r="F1969" s="272"/>
      <c r="G1969" s="273"/>
      <c r="H1969" s="273"/>
      <c r="I1969" s="273"/>
      <c r="J1969" s="273"/>
      <c r="K1969" s="273"/>
      <c r="L1969" s="273"/>
      <c r="M1969" s="273"/>
      <c r="N1969" s="273"/>
      <c r="O1969" s="273"/>
      <c r="P1969" s="273"/>
      <c r="Q1969" s="273"/>
      <c r="R1969" s="268"/>
    </row>
    <row r="1970" spans="1:18" x14ac:dyDescent="0.2">
      <c r="A1970" s="532"/>
      <c r="B1970" s="534"/>
      <c r="C1970" s="536"/>
      <c r="D1970" s="393" t="s">
        <v>512</v>
      </c>
      <c r="E1970" s="307" t="s">
        <v>162</v>
      </c>
      <c r="F1970" s="272"/>
      <c r="G1970" s="304"/>
      <c r="H1970" s="304"/>
      <c r="I1970" s="304"/>
      <c r="J1970" s="304"/>
      <c r="K1970" s="304"/>
      <c r="L1970" s="304"/>
      <c r="M1970" s="304"/>
      <c r="N1970" s="304"/>
      <c r="O1970" s="304"/>
      <c r="P1970" s="304"/>
      <c r="Q1970" s="304"/>
      <c r="R1970" s="305"/>
    </row>
    <row r="1971" spans="1:18" x14ac:dyDescent="0.2">
      <c r="A1971" s="532"/>
      <c r="B1971" s="534"/>
      <c r="C1971" s="538" t="s">
        <v>934</v>
      </c>
      <c r="D1971" s="394" t="s">
        <v>282</v>
      </c>
      <c r="E1971" s="298" t="s">
        <v>162</v>
      </c>
      <c r="F1971" s="303"/>
      <c r="G1971" s="304"/>
      <c r="H1971" s="304"/>
      <c r="I1971" s="304"/>
      <c r="J1971" s="304"/>
      <c r="K1971" s="304"/>
      <c r="L1971" s="304"/>
      <c r="M1971" s="304"/>
      <c r="N1971" s="304"/>
      <c r="O1971" s="304"/>
      <c r="P1971" s="304"/>
      <c r="Q1971" s="304"/>
      <c r="R1971" s="305"/>
    </row>
    <row r="1972" spans="1:18" x14ac:dyDescent="0.2">
      <c r="A1972" s="552"/>
      <c r="B1972" s="553"/>
      <c r="C1972" s="539"/>
      <c r="D1972" s="191" t="s">
        <v>512</v>
      </c>
      <c r="E1972" s="308" t="s">
        <v>162</v>
      </c>
      <c r="F1972" s="274"/>
      <c r="G1972" s="274"/>
      <c r="H1972" s="274"/>
      <c r="I1972" s="274"/>
      <c r="J1972" s="274"/>
      <c r="K1972" s="274"/>
      <c r="L1972" s="274"/>
      <c r="M1972" s="274"/>
      <c r="N1972" s="274"/>
      <c r="O1972" s="274"/>
      <c r="P1972" s="274"/>
      <c r="Q1972" s="274"/>
      <c r="R1972" s="229"/>
    </row>
    <row r="1973" spans="1:18" x14ac:dyDescent="0.2">
      <c r="A1973" s="531"/>
      <c r="B1973" s="533" t="str">
        <f>IF(A1973&lt;&gt;"",IFERROR(VLOOKUP(A1973,L!$J$11:$K$260,2,FALSE),"Eingabeart wurde geändert"),"")</f>
        <v/>
      </c>
      <c r="C1973" s="535" t="s">
        <v>925</v>
      </c>
      <c r="D1973" s="189" t="s">
        <v>282</v>
      </c>
      <c r="E1973" s="306" t="s">
        <v>162</v>
      </c>
      <c r="F1973" s="271"/>
      <c r="G1973" s="271"/>
      <c r="H1973" s="271"/>
      <c r="I1973" s="271"/>
      <c r="J1973" s="271"/>
      <c r="K1973" s="271"/>
      <c r="L1973" s="271"/>
      <c r="M1973" s="271"/>
      <c r="N1973" s="271"/>
      <c r="O1973" s="271"/>
      <c r="P1973" s="271"/>
      <c r="Q1973" s="271"/>
      <c r="R1973" s="228" t="str">
        <f t="shared" ref="R1973:R1984" si="125">IF(SUM(F1973:Q1973)&gt;0,SUM(F1973:Q1973),"")</f>
        <v/>
      </c>
    </row>
    <row r="1974" spans="1:18" x14ac:dyDescent="0.2">
      <c r="A1974" s="532"/>
      <c r="B1974" s="534"/>
      <c r="C1974" s="536"/>
      <c r="D1974" s="393" t="s">
        <v>512</v>
      </c>
      <c r="E1974" s="307" t="s">
        <v>162</v>
      </c>
      <c r="F1974" s="272"/>
      <c r="G1974" s="272"/>
      <c r="H1974" s="272"/>
      <c r="I1974" s="272"/>
      <c r="J1974" s="272"/>
      <c r="K1974" s="272"/>
      <c r="L1974" s="272"/>
      <c r="M1974" s="272"/>
      <c r="N1974" s="272"/>
      <c r="O1974" s="272"/>
      <c r="P1974" s="272"/>
      <c r="Q1974" s="272"/>
      <c r="R1974" s="270" t="str">
        <f t="shared" si="125"/>
        <v/>
      </c>
    </row>
    <row r="1975" spans="1:18" x14ac:dyDescent="0.2">
      <c r="A1975" s="532"/>
      <c r="B1975" s="534"/>
      <c r="C1975" s="537" t="s">
        <v>786</v>
      </c>
      <c r="D1975" s="393" t="s">
        <v>282</v>
      </c>
      <c r="E1975" s="307" t="s">
        <v>162</v>
      </c>
      <c r="F1975" s="272"/>
      <c r="G1975" s="272"/>
      <c r="H1975" s="272"/>
      <c r="I1975" s="272"/>
      <c r="J1975" s="272"/>
      <c r="K1975" s="272"/>
      <c r="L1975" s="272"/>
      <c r="M1975" s="272"/>
      <c r="N1975" s="272"/>
      <c r="O1975" s="272"/>
      <c r="P1975" s="272"/>
      <c r="Q1975" s="272"/>
      <c r="R1975" s="270" t="str">
        <f t="shared" si="125"/>
        <v/>
      </c>
    </row>
    <row r="1976" spans="1:18" x14ac:dyDescent="0.2">
      <c r="A1976" s="532"/>
      <c r="B1976" s="534"/>
      <c r="C1976" s="536"/>
      <c r="D1976" s="393" t="s">
        <v>512</v>
      </c>
      <c r="E1976" s="307" t="s">
        <v>162</v>
      </c>
      <c r="F1976" s="272"/>
      <c r="G1976" s="272"/>
      <c r="H1976" s="272"/>
      <c r="I1976" s="272"/>
      <c r="J1976" s="272"/>
      <c r="K1976" s="272"/>
      <c r="L1976" s="272"/>
      <c r="M1976" s="272"/>
      <c r="N1976" s="272"/>
      <c r="O1976" s="272"/>
      <c r="P1976" s="272"/>
      <c r="Q1976" s="272"/>
      <c r="R1976" s="270" t="str">
        <f t="shared" si="125"/>
        <v/>
      </c>
    </row>
    <row r="1977" spans="1:18" x14ac:dyDescent="0.2">
      <c r="A1977" s="532"/>
      <c r="B1977" s="534"/>
      <c r="C1977" s="537" t="s">
        <v>787</v>
      </c>
      <c r="D1977" s="393" t="s">
        <v>282</v>
      </c>
      <c r="E1977" s="307" t="s">
        <v>162</v>
      </c>
      <c r="F1977" s="272"/>
      <c r="G1977" s="272"/>
      <c r="H1977" s="272"/>
      <c r="I1977" s="272"/>
      <c r="J1977" s="272"/>
      <c r="K1977" s="272"/>
      <c r="L1977" s="272"/>
      <c r="M1977" s="272"/>
      <c r="N1977" s="272"/>
      <c r="O1977" s="272"/>
      <c r="P1977" s="272"/>
      <c r="Q1977" s="272"/>
      <c r="R1977" s="270" t="str">
        <f t="shared" si="125"/>
        <v/>
      </c>
    </row>
    <row r="1978" spans="1:18" x14ac:dyDescent="0.2">
      <c r="A1978" s="532"/>
      <c r="B1978" s="534"/>
      <c r="C1978" s="536"/>
      <c r="D1978" s="393" t="s">
        <v>512</v>
      </c>
      <c r="E1978" s="307" t="s">
        <v>162</v>
      </c>
      <c r="F1978" s="272"/>
      <c r="G1978" s="272"/>
      <c r="H1978" s="272"/>
      <c r="I1978" s="272"/>
      <c r="J1978" s="272"/>
      <c r="K1978" s="272"/>
      <c r="L1978" s="272"/>
      <c r="M1978" s="272"/>
      <c r="N1978" s="272"/>
      <c r="O1978" s="272"/>
      <c r="P1978" s="272"/>
      <c r="Q1978" s="272"/>
      <c r="R1978" s="270" t="str">
        <f t="shared" si="125"/>
        <v/>
      </c>
    </row>
    <row r="1979" spans="1:18" x14ac:dyDescent="0.2">
      <c r="A1979" s="532"/>
      <c r="B1979" s="534"/>
      <c r="C1979" s="537" t="s">
        <v>788</v>
      </c>
      <c r="D1979" s="393" t="s">
        <v>282</v>
      </c>
      <c r="E1979" s="307" t="s">
        <v>162</v>
      </c>
      <c r="F1979" s="272"/>
      <c r="G1979" s="272"/>
      <c r="H1979" s="272"/>
      <c r="I1979" s="272"/>
      <c r="J1979" s="272"/>
      <c r="K1979" s="272"/>
      <c r="L1979" s="272"/>
      <c r="M1979" s="272"/>
      <c r="N1979" s="272"/>
      <c r="O1979" s="272"/>
      <c r="P1979" s="272"/>
      <c r="Q1979" s="272"/>
      <c r="R1979" s="270" t="str">
        <f t="shared" si="125"/>
        <v/>
      </c>
    </row>
    <row r="1980" spans="1:18" x14ac:dyDescent="0.2">
      <c r="A1980" s="532"/>
      <c r="B1980" s="534"/>
      <c r="C1980" s="536"/>
      <c r="D1980" s="393" t="s">
        <v>512</v>
      </c>
      <c r="E1980" s="307" t="s">
        <v>162</v>
      </c>
      <c r="F1980" s="272"/>
      <c r="G1980" s="272"/>
      <c r="H1980" s="272"/>
      <c r="I1980" s="272"/>
      <c r="J1980" s="272"/>
      <c r="K1980" s="272"/>
      <c r="L1980" s="272"/>
      <c r="M1980" s="272"/>
      <c r="N1980" s="272"/>
      <c r="O1980" s="272"/>
      <c r="P1980" s="272"/>
      <c r="Q1980" s="272"/>
      <c r="R1980" s="270" t="str">
        <f t="shared" si="125"/>
        <v/>
      </c>
    </row>
    <row r="1981" spans="1:18" x14ac:dyDescent="0.2">
      <c r="A1981" s="532"/>
      <c r="B1981" s="534"/>
      <c r="C1981" s="537" t="s">
        <v>789</v>
      </c>
      <c r="D1981" s="393" t="s">
        <v>282</v>
      </c>
      <c r="E1981" s="307" t="s">
        <v>162</v>
      </c>
      <c r="F1981" s="272"/>
      <c r="G1981" s="273"/>
      <c r="H1981" s="273"/>
      <c r="I1981" s="273"/>
      <c r="J1981" s="273"/>
      <c r="K1981" s="273"/>
      <c r="L1981" s="273"/>
      <c r="M1981" s="273"/>
      <c r="N1981" s="273"/>
      <c r="O1981" s="273"/>
      <c r="P1981" s="273"/>
      <c r="Q1981" s="273"/>
      <c r="R1981" s="268"/>
    </row>
    <row r="1982" spans="1:18" x14ac:dyDescent="0.2">
      <c r="A1982" s="532"/>
      <c r="B1982" s="534"/>
      <c r="C1982" s="536"/>
      <c r="D1982" s="393" t="s">
        <v>512</v>
      </c>
      <c r="E1982" s="307" t="s">
        <v>162</v>
      </c>
      <c r="F1982" s="272"/>
      <c r="G1982" s="304"/>
      <c r="H1982" s="304"/>
      <c r="I1982" s="304"/>
      <c r="J1982" s="304"/>
      <c r="K1982" s="304"/>
      <c r="L1982" s="304"/>
      <c r="M1982" s="304"/>
      <c r="N1982" s="304"/>
      <c r="O1982" s="304"/>
      <c r="P1982" s="304"/>
      <c r="Q1982" s="304"/>
      <c r="R1982" s="305"/>
    </row>
    <row r="1983" spans="1:18" x14ac:dyDescent="0.2">
      <c r="A1983" s="532"/>
      <c r="B1983" s="534"/>
      <c r="C1983" s="538" t="s">
        <v>934</v>
      </c>
      <c r="D1983" s="394" t="s">
        <v>282</v>
      </c>
      <c r="E1983" s="298" t="s">
        <v>162</v>
      </c>
      <c r="F1983" s="303"/>
      <c r="G1983" s="304"/>
      <c r="H1983" s="304"/>
      <c r="I1983" s="304"/>
      <c r="J1983" s="304"/>
      <c r="K1983" s="304"/>
      <c r="L1983" s="304"/>
      <c r="M1983" s="304"/>
      <c r="N1983" s="304"/>
      <c r="O1983" s="304"/>
      <c r="P1983" s="304"/>
      <c r="Q1983" s="304"/>
      <c r="R1983" s="305"/>
    </row>
    <row r="1984" spans="1:18" x14ac:dyDescent="0.2">
      <c r="A1984" s="552"/>
      <c r="B1984" s="553"/>
      <c r="C1984" s="539"/>
      <c r="D1984" s="191" t="s">
        <v>512</v>
      </c>
      <c r="E1984" s="308" t="s">
        <v>162</v>
      </c>
      <c r="F1984" s="274"/>
      <c r="G1984" s="274"/>
      <c r="H1984" s="274"/>
      <c r="I1984" s="274"/>
      <c r="J1984" s="274"/>
      <c r="K1984" s="274"/>
      <c r="L1984" s="274"/>
      <c r="M1984" s="274"/>
      <c r="N1984" s="274"/>
      <c r="O1984" s="274"/>
      <c r="P1984" s="274"/>
      <c r="Q1984" s="274"/>
      <c r="R1984" s="229"/>
    </row>
    <row r="1985" spans="1:18" x14ac:dyDescent="0.2">
      <c r="A1985" s="531"/>
      <c r="B1985" s="533" t="str">
        <f>IF(A1985&lt;&gt;"",IFERROR(VLOOKUP(A1985,L!$J$11:$K$260,2,FALSE),"Eingabeart wurde geändert"),"")</f>
        <v/>
      </c>
      <c r="C1985" s="535" t="s">
        <v>925</v>
      </c>
      <c r="D1985" s="189" t="s">
        <v>282</v>
      </c>
      <c r="E1985" s="306" t="s">
        <v>162</v>
      </c>
      <c r="F1985" s="271"/>
      <c r="G1985" s="271"/>
      <c r="H1985" s="271"/>
      <c r="I1985" s="271"/>
      <c r="J1985" s="271"/>
      <c r="K1985" s="271"/>
      <c r="L1985" s="271"/>
      <c r="M1985" s="271"/>
      <c r="N1985" s="271"/>
      <c r="O1985" s="271"/>
      <c r="P1985" s="271"/>
      <c r="Q1985" s="271"/>
      <c r="R1985" s="228" t="str">
        <f t="shared" ref="R1985:R1996" si="126">IF(SUM(F1985:Q1985)&gt;0,SUM(F1985:Q1985),"")</f>
        <v/>
      </c>
    </row>
    <row r="1986" spans="1:18" x14ac:dyDescent="0.2">
      <c r="A1986" s="532"/>
      <c r="B1986" s="534"/>
      <c r="C1986" s="536"/>
      <c r="D1986" s="393" t="s">
        <v>512</v>
      </c>
      <c r="E1986" s="307" t="s">
        <v>162</v>
      </c>
      <c r="F1986" s="272"/>
      <c r="G1986" s="272"/>
      <c r="H1986" s="272"/>
      <c r="I1986" s="272"/>
      <c r="J1986" s="272"/>
      <c r="K1986" s="272"/>
      <c r="L1986" s="272"/>
      <c r="M1986" s="272"/>
      <c r="N1986" s="272"/>
      <c r="O1986" s="272"/>
      <c r="P1986" s="272"/>
      <c r="Q1986" s="272"/>
      <c r="R1986" s="270" t="str">
        <f t="shared" si="126"/>
        <v/>
      </c>
    </row>
    <row r="1987" spans="1:18" x14ac:dyDescent="0.2">
      <c r="A1987" s="532"/>
      <c r="B1987" s="534"/>
      <c r="C1987" s="537" t="s">
        <v>786</v>
      </c>
      <c r="D1987" s="393" t="s">
        <v>282</v>
      </c>
      <c r="E1987" s="307" t="s">
        <v>162</v>
      </c>
      <c r="F1987" s="272"/>
      <c r="G1987" s="272"/>
      <c r="H1987" s="272"/>
      <c r="I1987" s="272"/>
      <c r="J1987" s="272"/>
      <c r="K1987" s="272"/>
      <c r="L1987" s="272"/>
      <c r="M1987" s="272"/>
      <c r="N1987" s="272"/>
      <c r="O1987" s="272"/>
      <c r="P1987" s="272"/>
      <c r="Q1987" s="272"/>
      <c r="R1987" s="270" t="str">
        <f t="shared" si="126"/>
        <v/>
      </c>
    </row>
    <row r="1988" spans="1:18" x14ac:dyDescent="0.2">
      <c r="A1988" s="532"/>
      <c r="B1988" s="534"/>
      <c r="C1988" s="536"/>
      <c r="D1988" s="393" t="s">
        <v>512</v>
      </c>
      <c r="E1988" s="307" t="s">
        <v>162</v>
      </c>
      <c r="F1988" s="272"/>
      <c r="G1988" s="272"/>
      <c r="H1988" s="272"/>
      <c r="I1988" s="272"/>
      <c r="J1988" s="272"/>
      <c r="K1988" s="272"/>
      <c r="L1988" s="272"/>
      <c r="M1988" s="272"/>
      <c r="N1988" s="272"/>
      <c r="O1988" s="272"/>
      <c r="P1988" s="272"/>
      <c r="Q1988" s="272"/>
      <c r="R1988" s="270" t="str">
        <f t="shared" si="126"/>
        <v/>
      </c>
    </row>
    <row r="1989" spans="1:18" x14ac:dyDescent="0.2">
      <c r="A1989" s="532"/>
      <c r="B1989" s="534"/>
      <c r="C1989" s="537" t="s">
        <v>787</v>
      </c>
      <c r="D1989" s="393" t="s">
        <v>282</v>
      </c>
      <c r="E1989" s="307" t="s">
        <v>162</v>
      </c>
      <c r="F1989" s="272"/>
      <c r="G1989" s="272"/>
      <c r="H1989" s="272"/>
      <c r="I1989" s="272"/>
      <c r="J1989" s="272"/>
      <c r="K1989" s="272"/>
      <c r="L1989" s="272"/>
      <c r="M1989" s="272"/>
      <c r="N1989" s="272"/>
      <c r="O1989" s="272"/>
      <c r="P1989" s="272"/>
      <c r="Q1989" s="272"/>
      <c r="R1989" s="270" t="str">
        <f t="shared" si="126"/>
        <v/>
      </c>
    </row>
    <row r="1990" spans="1:18" x14ac:dyDescent="0.2">
      <c r="A1990" s="532"/>
      <c r="B1990" s="534"/>
      <c r="C1990" s="536"/>
      <c r="D1990" s="393" t="s">
        <v>512</v>
      </c>
      <c r="E1990" s="307" t="s">
        <v>162</v>
      </c>
      <c r="F1990" s="272"/>
      <c r="G1990" s="272"/>
      <c r="H1990" s="272"/>
      <c r="I1990" s="272"/>
      <c r="J1990" s="272"/>
      <c r="K1990" s="272"/>
      <c r="L1990" s="272"/>
      <c r="M1990" s="272"/>
      <c r="N1990" s="272"/>
      <c r="O1990" s="272"/>
      <c r="P1990" s="272"/>
      <c r="Q1990" s="272"/>
      <c r="R1990" s="270" t="str">
        <f t="shared" si="126"/>
        <v/>
      </c>
    </row>
    <row r="1991" spans="1:18" x14ac:dyDescent="0.2">
      <c r="A1991" s="532"/>
      <c r="B1991" s="534"/>
      <c r="C1991" s="537" t="s">
        <v>788</v>
      </c>
      <c r="D1991" s="393" t="s">
        <v>282</v>
      </c>
      <c r="E1991" s="307" t="s">
        <v>162</v>
      </c>
      <c r="F1991" s="272"/>
      <c r="G1991" s="272"/>
      <c r="H1991" s="272"/>
      <c r="I1991" s="272"/>
      <c r="J1991" s="272"/>
      <c r="K1991" s="272"/>
      <c r="L1991" s="272"/>
      <c r="M1991" s="272"/>
      <c r="N1991" s="272"/>
      <c r="O1991" s="272"/>
      <c r="P1991" s="272"/>
      <c r="Q1991" s="272"/>
      <c r="R1991" s="270" t="str">
        <f t="shared" si="126"/>
        <v/>
      </c>
    </row>
    <row r="1992" spans="1:18" x14ac:dyDescent="0.2">
      <c r="A1992" s="532"/>
      <c r="B1992" s="534"/>
      <c r="C1992" s="536"/>
      <c r="D1992" s="393" t="s">
        <v>512</v>
      </c>
      <c r="E1992" s="307" t="s">
        <v>162</v>
      </c>
      <c r="F1992" s="272"/>
      <c r="G1992" s="272"/>
      <c r="H1992" s="272"/>
      <c r="I1992" s="272"/>
      <c r="J1992" s="272"/>
      <c r="K1992" s="272"/>
      <c r="L1992" s="272"/>
      <c r="M1992" s="272"/>
      <c r="N1992" s="272"/>
      <c r="O1992" s="272"/>
      <c r="P1992" s="272"/>
      <c r="Q1992" s="272"/>
      <c r="R1992" s="270" t="str">
        <f t="shared" si="126"/>
        <v/>
      </c>
    </row>
    <row r="1993" spans="1:18" x14ac:dyDescent="0.2">
      <c r="A1993" s="532"/>
      <c r="B1993" s="534"/>
      <c r="C1993" s="537" t="s">
        <v>789</v>
      </c>
      <c r="D1993" s="393" t="s">
        <v>282</v>
      </c>
      <c r="E1993" s="307" t="s">
        <v>162</v>
      </c>
      <c r="F1993" s="272"/>
      <c r="G1993" s="273"/>
      <c r="H1993" s="273"/>
      <c r="I1993" s="273"/>
      <c r="J1993" s="273"/>
      <c r="K1993" s="273"/>
      <c r="L1993" s="273"/>
      <c r="M1993" s="273"/>
      <c r="N1993" s="273"/>
      <c r="O1993" s="273"/>
      <c r="P1993" s="273"/>
      <c r="Q1993" s="273"/>
      <c r="R1993" s="268"/>
    </row>
    <row r="1994" spans="1:18" x14ac:dyDescent="0.2">
      <c r="A1994" s="532"/>
      <c r="B1994" s="534"/>
      <c r="C1994" s="536"/>
      <c r="D1994" s="393" t="s">
        <v>512</v>
      </c>
      <c r="E1994" s="307" t="s">
        <v>162</v>
      </c>
      <c r="F1994" s="272"/>
      <c r="G1994" s="304"/>
      <c r="H1994" s="304"/>
      <c r="I1994" s="304"/>
      <c r="J1994" s="304"/>
      <c r="K1994" s="304"/>
      <c r="L1994" s="304"/>
      <c r="M1994" s="304"/>
      <c r="N1994" s="304"/>
      <c r="O1994" s="304"/>
      <c r="P1994" s="304"/>
      <c r="Q1994" s="304"/>
      <c r="R1994" s="305"/>
    </row>
    <row r="1995" spans="1:18" x14ac:dyDescent="0.2">
      <c r="A1995" s="532"/>
      <c r="B1995" s="534"/>
      <c r="C1995" s="538" t="s">
        <v>934</v>
      </c>
      <c r="D1995" s="394" t="s">
        <v>282</v>
      </c>
      <c r="E1995" s="298" t="s">
        <v>162</v>
      </c>
      <c r="F1995" s="303"/>
      <c r="G1995" s="304"/>
      <c r="H1995" s="304"/>
      <c r="I1995" s="304"/>
      <c r="J1995" s="304"/>
      <c r="K1995" s="304"/>
      <c r="L1995" s="304"/>
      <c r="M1995" s="304"/>
      <c r="N1995" s="304"/>
      <c r="O1995" s="304"/>
      <c r="P1995" s="304"/>
      <c r="Q1995" s="304"/>
      <c r="R1995" s="305"/>
    </row>
    <row r="1996" spans="1:18" x14ac:dyDescent="0.2">
      <c r="A1996" s="552"/>
      <c r="B1996" s="553"/>
      <c r="C1996" s="539"/>
      <c r="D1996" s="191" t="s">
        <v>512</v>
      </c>
      <c r="E1996" s="308" t="s">
        <v>162</v>
      </c>
      <c r="F1996" s="274"/>
      <c r="G1996" s="274"/>
      <c r="H1996" s="274"/>
      <c r="I1996" s="274"/>
      <c r="J1996" s="274"/>
      <c r="K1996" s="274"/>
      <c r="L1996" s="274"/>
      <c r="M1996" s="274"/>
      <c r="N1996" s="274"/>
      <c r="O1996" s="274"/>
      <c r="P1996" s="274"/>
      <c r="Q1996" s="274"/>
      <c r="R1996" s="229"/>
    </row>
    <row r="1997" spans="1:18" x14ac:dyDescent="0.2">
      <c r="A1997" s="531"/>
      <c r="B1997" s="533" t="str">
        <f>IF(A1997&lt;&gt;"",IFERROR(VLOOKUP(A1997,L!$J$11:$K$260,2,FALSE),"Eingabeart wurde geändert"),"")</f>
        <v/>
      </c>
      <c r="C1997" s="535" t="s">
        <v>925</v>
      </c>
      <c r="D1997" s="189" t="s">
        <v>282</v>
      </c>
      <c r="E1997" s="306" t="s">
        <v>162</v>
      </c>
      <c r="F1997" s="271"/>
      <c r="G1997" s="271"/>
      <c r="H1997" s="271"/>
      <c r="I1997" s="271"/>
      <c r="J1997" s="271"/>
      <c r="K1997" s="271"/>
      <c r="L1997" s="271"/>
      <c r="M1997" s="271"/>
      <c r="N1997" s="271"/>
      <c r="O1997" s="271"/>
      <c r="P1997" s="271"/>
      <c r="Q1997" s="271"/>
      <c r="R1997" s="228" t="str">
        <f t="shared" ref="R1997:R2008" si="127">IF(SUM(F1997:Q1997)&gt;0,SUM(F1997:Q1997),"")</f>
        <v/>
      </c>
    </row>
    <row r="1998" spans="1:18" x14ac:dyDescent="0.2">
      <c r="A1998" s="532"/>
      <c r="B1998" s="534"/>
      <c r="C1998" s="536"/>
      <c r="D1998" s="393" t="s">
        <v>512</v>
      </c>
      <c r="E1998" s="307" t="s">
        <v>162</v>
      </c>
      <c r="F1998" s="272"/>
      <c r="G1998" s="272"/>
      <c r="H1998" s="272"/>
      <c r="I1998" s="272"/>
      <c r="J1998" s="272"/>
      <c r="K1998" s="272"/>
      <c r="L1998" s="272"/>
      <c r="M1998" s="272"/>
      <c r="N1998" s="272"/>
      <c r="O1998" s="272"/>
      <c r="P1998" s="272"/>
      <c r="Q1998" s="272"/>
      <c r="R1998" s="270" t="str">
        <f t="shared" si="127"/>
        <v/>
      </c>
    </row>
    <row r="1999" spans="1:18" x14ac:dyDescent="0.2">
      <c r="A1999" s="532"/>
      <c r="B1999" s="534"/>
      <c r="C1999" s="537" t="s">
        <v>786</v>
      </c>
      <c r="D1999" s="393" t="s">
        <v>282</v>
      </c>
      <c r="E1999" s="307" t="s">
        <v>162</v>
      </c>
      <c r="F1999" s="272"/>
      <c r="G1999" s="272"/>
      <c r="H1999" s="272"/>
      <c r="I1999" s="272"/>
      <c r="J1999" s="272"/>
      <c r="K1999" s="272"/>
      <c r="L1999" s="272"/>
      <c r="M1999" s="272"/>
      <c r="N1999" s="272"/>
      <c r="O1999" s="272"/>
      <c r="P1999" s="272"/>
      <c r="Q1999" s="272"/>
      <c r="R1999" s="270" t="str">
        <f t="shared" si="127"/>
        <v/>
      </c>
    </row>
    <row r="2000" spans="1:18" x14ac:dyDescent="0.2">
      <c r="A2000" s="532"/>
      <c r="B2000" s="534"/>
      <c r="C2000" s="536"/>
      <c r="D2000" s="393" t="s">
        <v>512</v>
      </c>
      <c r="E2000" s="307" t="s">
        <v>162</v>
      </c>
      <c r="F2000" s="272"/>
      <c r="G2000" s="272"/>
      <c r="H2000" s="272"/>
      <c r="I2000" s="272"/>
      <c r="J2000" s="272"/>
      <c r="K2000" s="272"/>
      <c r="L2000" s="272"/>
      <c r="M2000" s="272"/>
      <c r="N2000" s="272"/>
      <c r="O2000" s="272"/>
      <c r="P2000" s="272"/>
      <c r="Q2000" s="272"/>
      <c r="R2000" s="270" t="str">
        <f t="shared" si="127"/>
        <v/>
      </c>
    </row>
    <row r="2001" spans="1:18" x14ac:dyDescent="0.2">
      <c r="A2001" s="532"/>
      <c r="B2001" s="534"/>
      <c r="C2001" s="537" t="s">
        <v>787</v>
      </c>
      <c r="D2001" s="393" t="s">
        <v>282</v>
      </c>
      <c r="E2001" s="307" t="s">
        <v>162</v>
      </c>
      <c r="F2001" s="272"/>
      <c r="G2001" s="272"/>
      <c r="H2001" s="272"/>
      <c r="I2001" s="272"/>
      <c r="J2001" s="272"/>
      <c r="K2001" s="272"/>
      <c r="L2001" s="272"/>
      <c r="M2001" s="272"/>
      <c r="N2001" s="272"/>
      <c r="O2001" s="272"/>
      <c r="P2001" s="272"/>
      <c r="Q2001" s="272"/>
      <c r="R2001" s="270" t="str">
        <f t="shared" si="127"/>
        <v/>
      </c>
    </row>
    <row r="2002" spans="1:18" x14ac:dyDescent="0.2">
      <c r="A2002" s="532"/>
      <c r="B2002" s="534"/>
      <c r="C2002" s="536"/>
      <c r="D2002" s="393" t="s">
        <v>512</v>
      </c>
      <c r="E2002" s="307" t="s">
        <v>162</v>
      </c>
      <c r="F2002" s="272"/>
      <c r="G2002" s="272"/>
      <c r="H2002" s="272"/>
      <c r="I2002" s="272"/>
      <c r="J2002" s="272"/>
      <c r="K2002" s="272"/>
      <c r="L2002" s="272"/>
      <c r="M2002" s="272"/>
      <c r="N2002" s="272"/>
      <c r="O2002" s="272"/>
      <c r="P2002" s="272"/>
      <c r="Q2002" s="272"/>
      <c r="R2002" s="270" t="str">
        <f t="shared" si="127"/>
        <v/>
      </c>
    </row>
    <row r="2003" spans="1:18" x14ac:dyDescent="0.2">
      <c r="A2003" s="532"/>
      <c r="B2003" s="534"/>
      <c r="C2003" s="537" t="s">
        <v>788</v>
      </c>
      <c r="D2003" s="393" t="s">
        <v>282</v>
      </c>
      <c r="E2003" s="307" t="s">
        <v>162</v>
      </c>
      <c r="F2003" s="272"/>
      <c r="G2003" s="272"/>
      <c r="H2003" s="272"/>
      <c r="I2003" s="272"/>
      <c r="J2003" s="272"/>
      <c r="K2003" s="272"/>
      <c r="L2003" s="272"/>
      <c r="M2003" s="272"/>
      <c r="N2003" s="272"/>
      <c r="O2003" s="272"/>
      <c r="P2003" s="272"/>
      <c r="Q2003" s="272"/>
      <c r="R2003" s="270" t="str">
        <f t="shared" si="127"/>
        <v/>
      </c>
    </row>
    <row r="2004" spans="1:18" x14ac:dyDescent="0.2">
      <c r="A2004" s="532"/>
      <c r="B2004" s="534"/>
      <c r="C2004" s="536"/>
      <c r="D2004" s="393" t="s">
        <v>512</v>
      </c>
      <c r="E2004" s="307" t="s">
        <v>162</v>
      </c>
      <c r="F2004" s="272"/>
      <c r="G2004" s="272"/>
      <c r="H2004" s="272"/>
      <c r="I2004" s="272"/>
      <c r="J2004" s="272"/>
      <c r="K2004" s="272"/>
      <c r="L2004" s="272"/>
      <c r="M2004" s="272"/>
      <c r="N2004" s="272"/>
      <c r="O2004" s="272"/>
      <c r="P2004" s="272"/>
      <c r="Q2004" s="272"/>
      <c r="R2004" s="270" t="str">
        <f t="shared" si="127"/>
        <v/>
      </c>
    </row>
    <row r="2005" spans="1:18" x14ac:dyDescent="0.2">
      <c r="A2005" s="532"/>
      <c r="B2005" s="534"/>
      <c r="C2005" s="537" t="s">
        <v>789</v>
      </c>
      <c r="D2005" s="393" t="s">
        <v>282</v>
      </c>
      <c r="E2005" s="307" t="s">
        <v>162</v>
      </c>
      <c r="F2005" s="272"/>
      <c r="G2005" s="273"/>
      <c r="H2005" s="273"/>
      <c r="I2005" s="273"/>
      <c r="J2005" s="273"/>
      <c r="K2005" s="273"/>
      <c r="L2005" s="273"/>
      <c r="M2005" s="273"/>
      <c r="N2005" s="273"/>
      <c r="O2005" s="273"/>
      <c r="P2005" s="273"/>
      <c r="Q2005" s="273"/>
      <c r="R2005" s="268"/>
    </row>
    <row r="2006" spans="1:18" x14ac:dyDescent="0.2">
      <c r="A2006" s="532"/>
      <c r="B2006" s="534"/>
      <c r="C2006" s="536"/>
      <c r="D2006" s="393" t="s">
        <v>512</v>
      </c>
      <c r="E2006" s="307" t="s">
        <v>162</v>
      </c>
      <c r="F2006" s="272"/>
      <c r="G2006" s="304"/>
      <c r="H2006" s="304"/>
      <c r="I2006" s="304"/>
      <c r="J2006" s="304"/>
      <c r="K2006" s="304"/>
      <c r="L2006" s="304"/>
      <c r="M2006" s="304"/>
      <c r="N2006" s="304"/>
      <c r="O2006" s="304"/>
      <c r="P2006" s="304"/>
      <c r="Q2006" s="304"/>
      <c r="R2006" s="305"/>
    </row>
    <row r="2007" spans="1:18" x14ac:dyDescent="0.2">
      <c r="A2007" s="532"/>
      <c r="B2007" s="534"/>
      <c r="C2007" s="538" t="s">
        <v>934</v>
      </c>
      <c r="D2007" s="394" t="s">
        <v>282</v>
      </c>
      <c r="E2007" s="298" t="s">
        <v>162</v>
      </c>
      <c r="F2007" s="303"/>
      <c r="G2007" s="304"/>
      <c r="H2007" s="304"/>
      <c r="I2007" s="304"/>
      <c r="J2007" s="304"/>
      <c r="K2007" s="304"/>
      <c r="L2007" s="304"/>
      <c r="M2007" s="304"/>
      <c r="N2007" s="304"/>
      <c r="O2007" s="304"/>
      <c r="P2007" s="304"/>
      <c r="Q2007" s="304"/>
      <c r="R2007" s="305"/>
    </row>
    <row r="2008" spans="1:18" x14ac:dyDescent="0.2">
      <c r="A2008" s="552"/>
      <c r="B2008" s="553"/>
      <c r="C2008" s="539"/>
      <c r="D2008" s="191" t="s">
        <v>512</v>
      </c>
      <c r="E2008" s="308" t="s">
        <v>162</v>
      </c>
      <c r="F2008" s="274"/>
      <c r="G2008" s="274"/>
      <c r="H2008" s="274"/>
      <c r="I2008" s="274"/>
      <c r="J2008" s="274"/>
      <c r="K2008" s="274"/>
      <c r="L2008" s="274"/>
      <c r="M2008" s="274"/>
      <c r="N2008" s="274"/>
      <c r="O2008" s="274"/>
      <c r="P2008" s="274"/>
      <c r="Q2008" s="274"/>
      <c r="R2008" s="229"/>
    </row>
  </sheetData>
  <sheetProtection algorithmName="SHA-512" hashValue="YLNnGJUH8bT+iWkbhbehJ85Yv21tfGf5QxTYkthAnzavSEboPoWnDxticHKdWGbL7rzvcM5WYk76rXjB3mU/AQ==" saltValue="C35QE9bU/Ztqr5Bj0RniYA==" spinCount="100000" sheet="1" objects="1" scenarios="1" formatCells="0" formatColumns="0" formatRows="0"/>
  <mergeCells count="1335">
    <mergeCell ref="A1985:A1996"/>
    <mergeCell ref="B1985:B1996"/>
    <mergeCell ref="C1985:C1986"/>
    <mergeCell ref="C1987:C1988"/>
    <mergeCell ref="C1989:C1990"/>
    <mergeCell ref="C1991:C1992"/>
    <mergeCell ref="C1993:C1994"/>
    <mergeCell ref="C1995:C1996"/>
    <mergeCell ref="A1997:A2008"/>
    <mergeCell ref="B1997:B2008"/>
    <mergeCell ref="C1997:C1998"/>
    <mergeCell ref="C1999:C2000"/>
    <mergeCell ref="C2001:C2002"/>
    <mergeCell ref="C2003:C2004"/>
    <mergeCell ref="C2005:C2006"/>
    <mergeCell ref="C2007:C2008"/>
    <mergeCell ref="A1961:A1972"/>
    <mergeCell ref="B1961:B1972"/>
    <mergeCell ref="C1961:C1962"/>
    <mergeCell ref="C1963:C1964"/>
    <mergeCell ref="C1965:C1966"/>
    <mergeCell ref="C1967:C1968"/>
    <mergeCell ref="C1969:C1970"/>
    <mergeCell ref="C1971:C1972"/>
    <mergeCell ref="A1973:A1984"/>
    <mergeCell ref="B1973:B1984"/>
    <mergeCell ref="C1973:C1974"/>
    <mergeCell ref="C1975:C1976"/>
    <mergeCell ref="C1977:C1978"/>
    <mergeCell ref="C1979:C1980"/>
    <mergeCell ref="C1981:C1982"/>
    <mergeCell ref="C1983:C1984"/>
    <mergeCell ref="A1937:A1948"/>
    <mergeCell ref="B1937:B1948"/>
    <mergeCell ref="C1937:C1938"/>
    <mergeCell ref="C1939:C1940"/>
    <mergeCell ref="C1941:C1942"/>
    <mergeCell ref="C1943:C1944"/>
    <mergeCell ref="C1945:C1946"/>
    <mergeCell ref="C1947:C1948"/>
    <mergeCell ref="A1949:A1960"/>
    <mergeCell ref="B1949:B1960"/>
    <mergeCell ref="C1949:C1950"/>
    <mergeCell ref="C1951:C1952"/>
    <mergeCell ref="C1953:C1954"/>
    <mergeCell ref="C1955:C1956"/>
    <mergeCell ref="C1957:C1958"/>
    <mergeCell ref="C1959:C1960"/>
    <mergeCell ref="A1913:A1924"/>
    <mergeCell ref="B1913:B1924"/>
    <mergeCell ref="C1913:C1914"/>
    <mergeCell ref="C1915:C1916"/>
    <mergeCell ref="C1917:C1918"/>
    <mergeCell ref="C1919:C1920"/>
    <mergeCell ref="C1921:C1922"/>
    <mergeCell ref="C1923:C1924"/>
    <mergeCell ref="A1925:A1936"/>
    <mergeCell ref="B1925:B1936"/>
    <mergeCell ref="C1925:C1926"/>
    <mergeCell ref="C1927:C1928"/>
    <mergeCell ref="C1929:C1930"/>
    <mergeCell ref="C1931:C1932"/>
    <mergeCell ref="C1933:C1934"/>
    <mergeCell ref="C1935:C1936"/>
    <mergeCell ref="A1889:A1900"/>
    <mergeCell ref="B1889:B1900"/>
    <mergeCell ref="C1889:C1890"/>
    <mergeCell ref="C1891:C1892"/>
    <mergeCell ref="C1893:C1894"/>
    <mergeCell ref="C1895:C1896"/>
    <mergeCell ref="C1897:C1898"/>
    <mergeCell ref="C1899:C1900"/>
    <mergeCell ref="A1901:A1912"/>
    <mergeCell ref="B1901:B1912"/>
    <mergeCell ref="C1901:C1902"/>
    <mergeCell ref="C1903:C1904"/>
    <mergeCell ref="C1905:C1906"/>
    <mergeCell ref="C1907:C1908"/>
    <mergeCell ref="C1909:C1910"/>
    <mergeCell ref="C1911:C1912"/>
    <mergeCell ref="A1865:A1876"/>
    <mergeCell ref="B1865:B1876"/>
    <mergeCell ref="C1865:C1866"/>
    <mergeCell ref="C1867:C1868"/>
    <mergeCell ref="C1869:C1870"/>
    <mergeCell ref="C1871:C1872"/>
    <mergeCell ref="C1873:C1874"/>
    <mergeCell ref="C1875:C1876"/>
    <mergeCell ref="A1877:A1888"/>
    <mergeCell ref="B1877:B1888"/>
    <mergeCell ref="C1877:C1878"/>
    <mergeCell ref="C1879:C1880"/>
    <mergeCell ref="C1881:C1882"/>
    <mergeCell ref="C1883:C1884"/>
    <mergeCell ref="C1885:C1886"/>
    <mergeCell ref="C1887:C1888"/>
    <mergeCell ref="A1841:A1852"/>
    <mergeCell ref="B1841:B1852"/>
    <mergeCell ref="C1841:C1842"/>
    <mergeCell ref="C1843:C1844"/>
    <mergeCell ref="C1845:C1846"/>
    <mergeCell ref="C1847:C1848"/>
    <mergeCell ref="C1849:C1850"/>
    <mergeCell ref="C1851:C1852"/>
    <mergeCell ref="A1853:A1864"/>
    <mergeCell ref="B1853:B1864"/>
    <mergeCell ref="C1853:C1854"/>
    <mergeCell ref="C1855:C1856"/>
    <mergeCell ref="C1857:C1858"/>
    <mergeCell ref="C1859:C1860"/>
    <mergeCell ref="C1861:C1862"/>
    <mergeCell ref="C1863:C1864"/>
    <mergeCell ref="A1817:A1828"/>
    <mergeCell ref="B1817:B1828"/>
    <mergeCell ref="C1817:C1818"/>
    <mergeCell ref="C1819:C1820"/>
    <mergeCell ref="C1821:C1822"/>
    <mergeCell ref="C1823:C1824"/>
    <mergeCell ref="C1825:C1826"/>
    <mergeCell ref="C1827:C1828"/>
    <mergeCell ref="A1829:A1840"/>
    <mergeCell ref="B1829:B1840"/>
    <mergeCell ref="C1829:C1830"/>
    <mergeCell ref="C1831:C1832"/>
    <mergeCell ref="C1833:C1834"/>
    <mergeCell ref="C1835:C1836"/>
    <mergeCell ref="C1837:C1838"/>
    <mergeCell ref="C1839:C1840"/>
    <mergeCell ref="A1793:A1804"/>
    <mergeCell ref="B1793:B1804"/>
    <mergeCell ref="C1793:C1794"/>
    <mergeCell ref="C1795:C1796"/>
    <mergeCell ref="C1797:C1798"/>
    <mergeCell ref="C1799:C1800"/>
    <mergeCell ref="C1801:C1802"/>
    <mergeCell ref="C1803:C1804"/>
    <mergeCell ref="A1805:A1816"/>
    <mergeCell ref="B1805:B1816"/>
    <mergeCell ref="C1805:C1806"/>
    <mergeCell ref="C1807:C1808"/>
    <mergeCell ref="C1809:C1810"/>
    <mergeCell ref="C1811:C1812"/>
    <mergeCell ref="C1813:C1814"/>
    <mergeCell ref="C1815:C1816"/>
    <mergeCell ref="A1769:A1780"/>
    <mergeCell ref="B1769:B1780"/>
    <mergeCell ref="C1769:C1770"/>
    <mergeCell ref="C1771:C1772"/>
    <mergeCell ref="C1773:C1774"/>
    <mergeCell ref="C1775:C1776"/>
    <mergeCell ref="C1777:C1778"/>
    <mergeCell ref="C1779:C1780"/>
    <mergeCell ref="A1781:A1792"/>
    <mergeCell ref="B1781:B1792"/>
    <mergeCell ref="C1781:C1782"/>
    <mergeCell ref="C1783:C1784"/>
    <mergeCell ref="C1785:C1786"/>
    <mergeCell ref="C1787:C1788"/>
    <mergeCell ref="C1789:C1790"/>
    <mergeCell ref="C1791:C1792"/>
    <mergeCell ref="A1745:A1756"/>
    <mergeCell ref="B1745:B1756"/>
    <mergeCell ref="C1745:C1746"/>
    <mergeCell ref="C1747:C1748"/>
    <mergeCell ref="C1749:C1750"/>
    <mergeCell ref="C1751:C1752"/>
    <mergeCell ref="C1753:C1754"/>
    <mergeCell ref="C1755:C1756"/>
    <mergeCell ref="A1757:A1768"/>
    <mergeCell ref="B1757:B1768"/>
    <mergeCell ref="C1757:C1758"/>
    <mergeCell ref="C1759:C1760"/>
    <mergeCell ref="C1761:C1762"/>
    <mergeCell ref="C1763:C1764"/>
    <mergeCell ref="C1765:C1766"/>
    <mergeCell ref="C1767:C1768"/>
    <mergeCell ref="A1721:A1732"/>
    <mergeCell ref="B1721:B1732"/>
    <mergeCell ref="C1721:C1722"/>
    <mergeCell ref="C1723:C1724"/>
    <mergeCell ref="C1725:C1726"/>
    <mergeCell ref="C1727:C1728"/>
    <mergeCell ref="C1729:C1730"/>
    <mergeCell ref="C1731:C1732"/>
    <mergeCell ref="A1733:A1744"/>
    <mergeCell ref="B1733:B1744"/>
    <mergeCell ref="C1733:C1734"/>
    <mergeCell ref="C1735:C1736"/>
    <mergeCell ref="C1737:C1738"/>
    <mergeCell ref="C1739:C1740"/>
    <mergeCell ref="C1741:C1742"/>
    <mergeCell ref="C1743:C1744"/>
    <mergeCell ref="A1697:A1708"/>
    <mergeCell ref="B1697:B1708"/>
    <mergeCell ref="C1697:C1698"/>
    <mergeCell ref="C1699:C1700"/>
    <mergeCell ref="C1701:C1702"/>
    <mergeCell ref="C1703:C1704"/>
    <mergeCell ref="C1705:C1706"/>
    <mergeCell ref="C1707:C1708"/>
    <mergeCell ref="A1709:A1720"/>
    <mergeCell ref="B1709:B1720"/>
    <mergeCell ref="C1709:C1710"/>
    <mergeCell ref="C1711:C1712"/>
    <mergeCell ref="C1713:C1714"/>
    <mergeCell ref="C1715:C1716"/>
    <mergeCell ref="C1717:C1718"/>
    <mergeCell ref="C1719:C1720"/>
    <mergeCell ref="A1673:A1684"/>
    <mergeCell ref="B1673:B1684"/>
    <mergeCell ref="C1673:C1674"/>
    <mergeCell ref="C1675:C1676"/>
    <mergeCell ref="C1677:C1678"/>
    <mergeCell ref="C1679:C1680"/>
    <mergeCell ref="C1681:C1682"/>
    <mergeCell ref="C1683:C1684"/>
    <mergeCell ref="A1685:A1696"/>
    <mergeCell ref="B1685:B1696"/>
    <mergeCell ref="C1685:C1686"/>
    <mergeCell ref="C1687:C1688"/>
    <mergeCell ref="C1689:C1690"/>
    <mergeCell ref="C1691:C1692"/>
    <mergeCell ref="C1693:C1694"/>
    <mergeCell ref="C1695:C1696"/>
    <mergeCell ref="A1649:A1660"/>
    <mergeCell ref="B1649:B1660"/>
    <mergeCell ref="C1649:C1650"/>
    <mergeCell ref="C1651:C1652"/>
    <mergeCell ref="C1653:C1654"/>
    <mergeCell ref="C1655:C1656"/>
    <mergeCell ref="C1657:C1658"/>
    <mergeCell ref="C1659:C1660"/>
    <mergeCell ref="A1661:A1672"/>
    <mergeCell ref="B1661:B1672"/>
    <mergeCell ref="C1661:C1662"/>
    <mergeCell ref="C1663:C1664"/>
    <mergeCell ref="C1665:C1666"/>
    <mergeCell ref="C1667:C1668"/>
    <mergeCell ref="C1669:C1670"/>
    <mergeCell ref="C1671:C1672"/>
    <mergeCell ref="A1625:A1636"/>
    <mergeCell ref="B1625:B1636"/>
    <mergeCell ref="C1625:C1626"/>
    <mergeCell ref="C1627:C1628"/>
    <mergeCell ref="C1629:C1630"/>
    <mergeCell ref="C1631:C1632"/>
    <mergeCell ref="C1633:C1634"/>
    <mergeCell ref="C1635:C1636"/>
    <mergeCell ref="A1637:A1648"/>
    <mergeCell ref="B1637:B1648"/>
    <mergeCell ref="C1637:C1638"/>
    <mergeCell ref="C1639:C1640"/>
    <mergeCell ref="C1641:C1642"/>
    <mergeCell ref="C1643:C1644"/>
    <mergeCell ref="C1645:C1646"/>
    <mergeCell ref="C1647:C1648"/>
    <mergeCell ref="A1601:A1612"/>
    <mergeCell ref="B1601:B1612"/>
    <mergeCell ref="C1601:C1602"/>
    <mergeCell ref="C1603:C1604"/>
    <mergeCell ref="C1605:C1606"/>
    <mergeCell ref="C1607:C1608"/>
    <mergeCell ref="C1609:C1610"/>
    <mergeCell ref="C1611:C1612"/>
    <mergeCell ref="A1613:A1624"/>
    <mergeCell ref="B1613:B1624"/>
    <mergeCell ref="C1613:C1614"/>
    <mergeCell ref="C1615:C1616"/>
    <mergeCell ref="C1617:C1618"/>
    <mergeCell ref="C1619:C1620"/>
    <mergeCell ref="C1621:C1622"/>
    <mergeCell ref="C1623:C1624"/>
    <mergeCell ref="A1577:A1588"/>
    <mergeCell ref="B1577:B1588"/>
    <mergeCell ref="C1577:C1578"/>
    <mergeCell ref="C1579:C1580"/>
    <mergeCell ref="C1581:C1582"/>
    <mergeCell ref="C1583:C1584"/>
    <mergeCell ref="C1585:C1586"/>
    <mergeCell ref="C1587:C1588"/>
    <mergeCell ref="A1589:A1600"/>
    <mergeCell ref="B1589:B1600"/>
    <mergeCell ref="C1589:C1590"/>
    <mergeCell ref="C1591:C1592"/>
    <mergeCell ref="C1593:C1594"/>
    <mergeCell ref="C1595:C1596"/>
    <mergeCell ref="C1597:C1598"/>
    <mergeCell ref="C1599:C1600"/>
    <mergeCell ref="A1553:A1564"/>
    <mergeCell ref="B1553:B1564"/>
    <mergeCell ref="C1553:C1554"/>
    <mergeCell ref="C1555:C1556"/>
    <mergeCell ref="C1557:C1558"/>
    <mergeCell ref="C1559:C1560"/>
    <mergeCell ref="C1561:C1562"/>
    <mergeCell ref="C1563:C1564"/>
    <mergeCell ref="A1565:A1576"/>
    <mergeCell ref="B1565:B1576"/>
    <mergeCell ref="C1565:C1566"/>
    <mergeCell ref="C1567:C1568"/>
    <mergeCell ref="C1569:C1570"/>
    <mergeCell ref="C1571:C1572"/>
    <mergeCell ref="C1573:C1574"/>
    <mergeCell ref="C1575:C1576"/>
    <mergeCell ref="A1529:A1540"/>
    <mergeCell ref="B1529:B1540"/>
    <mergeCell ref="C1529:C1530"/>
    <mergeCell ref="C1531:C1532"/>
    <mergeCell ref="C1533:C1534"/>
    <mergeCell ref="C1535:C1536"/>
    <mergeCell ref="C1537:C1538"/>
    <mergeCell ref="C1539:C1540"/>
    <mergeCell ref="A1541:A1552"/>
    <mergeCell ref="B1541:B1552"/>
    <mergeCell ref="C1541:C1542"/>
    <mergeCell ref="C1543:C1544"/>
    <mergeCell ref="C1545:C1546"/>
    <mergeCell ref="C1547:C1548"/>
    <mergeCell ref="C1549:C1550"/>
    <mergeCell ref="C1551:C1552"/>
    <mergeCell ref="A1505:A1516"/>
    <mergeCell ref="B1505:B1516"/>
    <mergeCell ref="C1505:C1506"/>
    <mergeCell ref="C1507:C1508"/>
    <mergeCell ref="C1509:C1510"/>
    <mergeCell ref="C1511:C1512"/>
    <mergeCell ref="C1513:C1514"/>
    <mergeCell ref="C1515:C1516"/>
    <mergeCell ref="A1517:A1528"/>
    <mergeCell ref="B1517:B1528"/>
    <mergeCell ref="C1517:C1518"/>
    <mergeCell ref="C1519:C1520"/>
    <mergeCell ref="C1521:C1522"/>
    <mergeCell ref="C1523:C1524"/>
    <mergeCell ref="C1525:C1526"/>
    <mergeCell ref="C1527:C1528"/>
    <mergeCell ref="A1481:A1492"/>
    <mergeCell ref="B1481:B1492"/>
    <mergeCell ref="C1481:C1482"/>
    <mergeCell ref="C1483:C1484"/>
    <mergeCell ref="C1485:C1486"/>
    <mergeCell ref="C1487:C1488"/>
    <mergeCell ref="C1489:C1490"/>
    <mergeCell ref="C1491:C1492"/>
    <mergeCell ref="A1493:A1504"/>
    <mergeCell ref="B1493:B1504"/>
    <mergeCell ref="C1493:C1494"/>
    <mergeCell ref="C1495:C1496"/>
    <mergeCell ref="C1497:C1498"/>
    <mergeCell ref="C1499:C1500"/>
    <mergeCell ref="C1501:C1502"/>
    <mergeCell ref="C1503:C1504"/>
    <mergeCell ref="A1457:A1468"/>
    <mergeCell ref="B1457:B1468"/>
    <mergeCell ref="C1457:C1458"/>
    <mergeCell ref="C1459:C1460"/>
    <mergeCell ref="C1461:C1462"/>
    <mergeCell ref="C1463:C1464"/>
    <mergeCell ref="C1465:C1466"/>
    <mergeCell ref="C1467:C1468"/>
    <mergeCell ref="A1469:A1480"/>
    <mergeCell ref="B1469:B1480"/>
    <mergeCell ref="C1469:C1470"/>
    <mergeCell ref="C1471:C1472"/>
    <mergeCell ref="C1473:C1474"/>
    <mergeCell ref="C1475:C1476"/>
    <mergeCell ref="C1477:C1478"/>
    <mergeCell ref="C1479:C1480"/>
    <mergeCell ref="A1433:A1444"/>
    <mergeCell ref="B1433:B1444"/>
    <mergeCell ref="C1433:C1434"/>
    <mergeCell ref="C1435:C1436"/>
    <mergeCell ref="C1437:C1438"/>
    <mergeCell ref="C1439:C1440"/>
    <mergeCell ref="C1441:C1442"/>
    <mergeCell ref="C1443:C1444"/>
    <mergeCell ref="A1445:A1456"/>
    <mergeCell ref="B1445:B1456"/>
    <mergeCell ref="C1445:C1446"/>
    <mergeCell ref="C1447:C1448"/>
    <mergeCell ref="C1449:C1450"/>
    <mergeCell ref="C1451:C1452"/>
    <mergeCell ref="C1453:C1454"/>
    <mergeCell ref="C1455:C1456"/>
    <mergeCell ref="A1409:A1420"/>
    <mergeCell ref="B1409:B1420"/>
    <mergeCell ref="C1409:C1410"/>
    <mergeCell ref="C1411:C1412"/>
    <mergeCell ref="C1413:C1414"/>
    <mergeCell ref="C1415:C1416"/>
    <mergeCell ref="C1417:C1418"/>
    <mergeCell ref="C1419:C1420"/>
    <mergeCell ref="A1421:A1432"/>
    <mergeCell ref="B1421:B1432"/>
    <mergeCell ref="C1421:C1422"/>
    <mergeCell ref="C1423:C1424"/>
    <mergeCell ref="C1425:C1426"/>
    <mergeCell ref="C1427:C1428"/>
    <mergeCell ref="C1429:C1430"/>
    <mergeCell ref="C1431:C1432"/>
    <mergeCell ref="A1385:A1396"/>
    <mergeCell ref="B1385:B1396"/>
    <mergeCell ref="C1385:C1386"/>
    <mergeCell ref="C1387:C1388"/>
    <mergeCell ref="C1389:C1390"/>
    <mergeCell ref="C1391:C1392"/>
    <mergeCell ref="C1393:C1394"/>
    <mergeCell ref="C1395:C1396"/>
    <mergeCell ref="A1397:A1408"/>
    <mergeCell ref="B1397:B1408"/>
    <mergeCell ref="C1397:C1398"/>
    <mergeCell ref="C1399:C1400"/>
    <mergeCell ref="C1401:C1402"/>
    <mergeCell ref="C1403:C1404"/>
    <mergeCell ref="C1405:C1406"/>
    <mergeCell ref="C1407:C1408"/>
    <mergeCell ref="A1361:A1372"/>
    <mergeCell ref="B1361:B1372"/>
    <mergeCell ref="C1361:C1362"/>
    <mergeCell ref="C1363:C1364"/>
    <mergeCell ref="C1365:C1366"/>
    <mergeCell ref="C1367:C1368"/>
    <mergeCell ref="C1369:C1370"/>
    <mergeCell ref="C1371:C1372"/>
    <mergeCell ref="A1373:A1384"/>
    <mergeCell ref="B1373:B1384"/>
    <mergeCell ref="C1373:C1374"/>
    <mergeCell ref="C1375:C1376"/>
    <mergeCell ref="C1377:C1378"/>
    <mergeCell ref="C1379:C1380"/>
    <mergeCell ref="C1381:C1382"/>
    <mergeCell ref="C1383:C1384"/>
    <mergeCell ref="A1337:A1348"/>
    <mergeCell ref="B1337:B1348"/>
    <mergeCell ref="C1337:C1338"/>
    <mergeCell ref="C1339:C1340"/>
    <mergeCell ref="C1341:C1342"/>
    <mergeCell ref="C1343:C1344"/>
    <mergeCell ref="C1345:C1346"/>
    <mergeCell ref="C1347:C1348"/>
    <mergeCell ref="A1349:A1360"/>
    <mergeCell ref="B1349:B1360"/>
    <mergeCell ref="C1349:C1350"/>
    <mergeCell ref="C1351:C1352"/>
    <mergeCell ref="C1353:C1354"/>
    <mergeCell ref="C1355:C1356"/>
    <mergeCell ref="C1357:C1358"/>
    <mergeCell ref="C1359:C1360"/>
    <mergeCell ref="A1313:A1324"/>
    <mergeCell ref="B1313:B1324"/>
    <mergeCell ref="C1313:C1314"/>
    <mergeCell ref="C1315:C1316"/>
    <mergeCell ref="C1317:C1318"/>
    <mergeCell ref="C1319:C1320"/>
    <mergeCell ref="C1321:C1322"/>
    <mergeCell ref="C1323:C1324"/>
    <mergeCell ref="A1325:A1336"/>
    <mergeCell ref="B1325:B1336"/>
    <mergeCell ref="C1325:C1326"/>
    <mergeCell ref="C1327:C1328"/>
    <mergeCell ref="C1329:C1330"/>
    <mergeCell ref="C1331:C1332"/>
    <mergeCell ref="C1333:C1334"/>
    <mergeCell ref="C1335:C1336"/>
    <mergeCell ref="A1289:A1300"/>
    <mergeCell ref="B1289:B1300"/>
    <mergeCell ref="C1289:C1290"/>
    <mergeCell ref="C1291:C1292"/>
    <mergeCell ref="C1293:C1294"/>
    <mergeCell ref="C1295:C1296"/>
    <mergeCell ref="C1297:C1298"/>
    <mergeCell ref="C1299:C1300"/>
    <mergeCell ref="A1301:A1312"/>
    <mergeCell ref="B1301:B1312"/>
    <mergeCell ref="C1301:C1302"/>
    <mergeCell ref="C1303:C1304"/>
    <mergeCell ref="C1305:C1306"/>
    <mergeCell ref="C1307:C1308"/>
    <mergeCell ref="C1309:C1310"/>
    <mergeCell ref="C1311:C1312"/>
    <mergeCell ref="A1265:A1276"/>
    <mergeCell ref="B1265:B1276"/>
    <mergeCell ref="C1265:C1266"/>
    <mergeCell ref="C1267:C1268"/>
    <mergeCell ref="C1269:C1270"/>
    <mergeCell ref="C1271:C1272"/>
    <mergeCell ref="C1273:C1274"/>
    <mergeCell ref="C1275:C1276"/>
    <mergeCell ref="A1277:A1288"/>
    <mergeCell ref="B1277:B1288"/>
    <mergeCell ref="C1277:C1278"/>
    <mergeCell ref="C1279:C1280"/>
    <mergeCell ref="C1281:C1282"/>
    <mergeCell ref="C1283:C1284"/>
    <mergeCell ref="C1285:C1286"/>
    <mergeCell ref="C1287:C1288"/>
    <mergeCell ref="A1241:A1252"/>
    <mergeCell ref="B1241:B1252"/>
    <mergeCell ref="C1241:C1242"/>
    <mergeCell ref="C1243:C1244"/>
    <mergeCell ref="C1245:C1246"/>
    <mergeCell ref="C1247:C1248"/>
    <mergeCell ref="C1249:C1250"/>
    <mergeCell ref="C1251:C1252"/>
    <mergeCell ref="A1253:A1264"/>
    <mergeCell ref="B1253:B1264"/>
    <mergeCell ref="C1253:C1254"/>
    <mergeCell ref="C1255:C1256"/>
    <mergeCell ref="C1257:C1258"/>
    <mergeCell ref="C1259:C1260"/>
    <mergeCell ref="C1261:C1262"/>
    <mergeCell ref="C1263:C1264"/>
    <mergeCell ref="A1217:A1228"/>
    <mergeCell ref="B1217:B1228"/>
    <mergeCell ref="C1217:C1218"/>
    <mergeCell ref="C1219:C1220"/>
    <mergeCell ref="C1221:C1222"/>
    <mergeCell ref="C1223:C1224"/>
    <mergeCell ref="C1225:C1226"/>
    <mergeCell ref="C1227:C1228"/>
    <mergeCell ref="A1229:A1240"/>
    <mergeCell ref="B1229:B1240"/>
    <mergeCell ref="C1229:C1230"/>
    <mergeCell ref="C1231:C1232"/>
    <mergeCell ref="C1233:C1234"/>
    <mergeCell ref="C1235:C1236"/>
    <mergeCell ref="C1237:C1238"/>
    <mergeCell ref="C1239:C1240"/>
    <mergeCell ref="A1193:A1204"/>
    <mergeCell ref="B1193:B1204"/>
    <mergeCell ref="C1193:C1194"/>
    <mergeCell ref="C1195:C1196"/>
    <mergeCell ref="C1197:C1198"/>
    <mergeCell ref="C1199:C1200"/>
    <mergeCell ref="C1201:C1202"/>
    <mergeCell ref="C1203:C1204"/>
    <mergeCell ref="A1205:A1216"/>
    <mergeCell ref="B1205:B1216"/>
    <mergeCell ref="C1205:C1206"/>
    <mergeCell ref="C1207:C1208"/>
    <mergeCell ref="C1209:C1210"/>
    <mergeCell ref="C1211:C1212"/>
    <mergeCell ref="C1213:C1214"/>
    <mergeCell ref="C1215:C1216"/>
    <mergeCell ref="A1169:A1180"/>
    <mergeCell ref="B1169:B1180"/>
    <mergeCell ref="C1169:C1170"/>
    <mergeCell ref="C1171:C1172"/>
    <mergeCell ref="C1173:C1174"/>
    <mergeCell ref="C1175:C1176"/>
    <mergeCell ref="C1177:C1178"/>
    <mergeCell ref="C1179:C1180"/>
    <mergeCell ref="A1181:A1192"/>
    <mergeCell ref="B1181:B1192"/>
    <mergeCell ref="C1181:C1182"/>
    <mergeCell ref="C1183:C1184"/>
    <mergeCell ref="C1185:C1186"/>
    <mergeCell ref="C1187:C1188"/>
    <mergeCell ref="C1189:C1190"/>
    <mergeCell ref="C1191:C1192"/>
    <mergeCell ref="A1145:A1156"/>
    <mergeCell ref="B1145:B1156"/>
    <mergeCell ref="C1145:C1146"/>
    <mergeCell ref="C1147:C1148"/>
    <mergeCell ref="C1149:C1150"/>
    <mergeCell ref="C1151:C1152"/>
    <mergeCell ref="C1153:C1154"/>
    <mergeCell ref="C1155:C1156"/>
    <mergeCell ref="A1157:A1168"/>
    <mergeCell ref="B1157:B1168"/>
    <mergeCell ref="C1157:C1158"/>
    <mergeCell ref="C1159:C1160"/>
    <mergeCell ref="C1161:C1162"/>
    <mergeCell ref="C1163:C1164"/>
    <mergeCell ref="C1165:C1166"/>
    <mergeCell ref="C1167:C1168"/>
    <mergeCell ref="A1121:A1132"/>
    <mergeCell ref="B1121:B1132"/>
    <mergeCell ref="C1121:C1122"/>
    <mergeCell ref="C1123:C1124"/>
    <mergeCell ref="C1125:C1126"/>
    <mergeCell ref="C1127:C1128"/>
    <mergeCell ref="C1129:C1130"/>
    <mergeCell ref="C1131:C1132"/>
    <mergeCell ref="A1133:A1144"/>
    <mergeCell ref="B1133:B1144"/>
    <mergeCell ref="C1133:C1134"/>
    <mergeCell ref="C1135:C1136"/>
    <mergeCell ref="C1137:C1138"/>
    <mergeCell ref="C1139:C1140"/>
    <mergeCell ref="C1141:C1142"/>
    <mergeCell ref="C1143:C1144"/>
    <mergeCell ref="A1097:A1108"/>
    <mergeCell ref="B1097:B1108"/>
    <mergeCell ref="C1097:C1098"/>
    <mergeCell ref="C1099:C1100"/>
    <mergeCell ref="C1101:C1102"/>
    <mergeCell ref="C1103:C1104"/>
    <mergeCell ref="C1105:C1106"/>
    <mergeCell ref="C1107:C1108"/>
    <mergeCell ref="A1109:A1120"/>
    <mergeCell ref="B1109:B1120"/>
    <mergeCell ref="C1109:C1110"/>
    <mergeCell ref="C1111:C1112"/>
    <mergeCell ref="C1113:C1114"/>
    <mergeCell ref="C1115:C1116"/>
    <mergeCell ref="C1117:C1118"/>
    <mergeCell ref="C1119:C1120"/>
    <mergeCell ref="A1073:A1084"/>
    <mergeCell ref="B1073:B1084"/>
    <mergeCell ref="C1073:C1074"/>
    <mergeCell ref="C1075:C1076"/>
    <mergeCell ref="C1077:C1078"/>
    <mergeCell ref="C1079:C1080"/>
    <mergeCell ref="C1081:C1082"/>
    <mergeCell ref="C1083:C1084"/>
    <mergeCell ref="A1085:A1096"/>
    <mergeCell ref="B1085:B1096"/>
    <mergeCell ref="C1085:C1086"/>
    <mergeCell ref="C1087:C1088"/>
    <mergeCell ref="C1089:C1090"/>
    <mergeCell ref="C1091:C1092"/>
    <mergeCell ref="C1093:C1094"/>
    <mergeCell ref="C1095:C1096"/>
    <mergeCell ref="A1049:A1060"/>
    <mergeCell ref="B1049:B1060"/>
    <mergeCell ref="C1049:C1050"/>
    <mergeCell ref="C1051:C1052"/>
    <mergeCell ref="C1053:C1054"/>
    <mergeCell ref="C1055:C1056"/>
    <mergeCell ref="C1057:C1058"/>
    <mergeCell ref="C1059:C1060"/>
    <mergeCell ref="A1061:A1072"/>
    <mergeCell ref="B1061:B1072"/>
    <mergeCell ref="C1061:C1062"/>
    <mergeCell ref="C1063:C1064"/>
    <mergeCell ref="C1065:C1066"/>
    <mergeCell ref="C1067:C1068"/>
    <mergeCell ref="C1069:C1070"/>
    <mergeCell ref="C1071:C1072"/>
    <mergeCell ref="A1025:A1036"/>
    <mergeCell ref="B1025:B1036"/>
    <mergeCell ref="C1025:C1026"/>
    <mergeCell ref="C1027:C1028"/>
    <mergeCell ref="C1029:C1030"/>
    <mergeCell ref="C1031:C1032"/>
    <mergeCell ref="C1033:C1034"/>
    <mergeCell ref="C1035:C1036"/>
    <mergeCell ref="A1037:A1048"/>
    <mergeCell ref="B1037:B1048"/>
    <mergeCell ref="C1037:C1038"/>
    <mergeCell ref="C1039:C1040"/>
    <mergeCell ref="C1041:C1042"/>
    <mergeCell ref="C1043:C1044"/>
    <mergeCell ref="C1045:C1046"/>
    <mergeCell ref="C1047:C1048"/>
    <mergeCell ref="A1001:A1012"/>
    <mergeCell ref="B1001:B1012"/>
    <mergeCell ref="C1001:C1002"/>
    <mergeCell ref="C1003:C1004"/>
    <mergeCell ref="C1005:C1006"/>
    <mergeCell ref="C1007:C1008"/>
    <mergeCell ref="C1009:C1010"/>
    <mergeCell ref="C1011:C1012"/>
    <mergeCell ref="A1013:A1024"/>
    <mergeCell ref="B1013:B1024"/>
    <mergeCell ref="C1013:C1014"/>
    <mergeCell ref="C1015:C1016"/>
    <mergeCell ref="C1017:C1018"/>
    <mergeCell ref="C1019:C1020"/>
    <mergeCell ref="C1021:C1022"/>
    <mergeCell ref="C1023:C1024"/>
    <mergeCell ref="A977:A988"/>
    <mergeCell ref="B977:B988"/>
    <mergeCell ref="C977:C978"/>
    <mergeCell ref="C979:C980"/>
    <mergeCell ref="C981:C982"/>
    <mergeCell ref="C983:C984"/>
    <mergeCell ref="C985:C986"/>
    <mergeCell ref="C987:C988"/>
    <mergeCell ref="A989:A1000"/>
    <mergeCell ref="B989:B1000"/>
    <mergeCell ref="C989:C990"/>
    <mergeCell ref="C991:C992"/>
    <mergeCell ref="C993:C994"/>
    <mergeCell ref="C995:C996"/>
    <mergeCell ref="C997:C998"/>
    <mergeCell ref="C999:C1000"/>
    <mergeCell ref="A953:A964"/>
    <mergeCell ref="B953:B964"/>
    <mergeCell ref="C953:C954"/>
    <mergeCell ref="C955:C956"/>
    <mergeCell ref="C957:C958"/>
    <mergeCell ref="C959:C960"/>
    <mergeCell ref="C961:C962"/>
    <mergeCell ref="C963:C964"/>
    <mergeCell ref="A965:A976"/>
    <mergeCell ref="B965:B976"/>
    <mergeCell ref="C965:C966"/>
    <mergeCell ref="C967:C968"/>
    <mergeCell ref="C969:C970"/>
    <mergeCell ref="C971:C972"/>
    <mergeCell ref="C973:C974"/>
    <mergeCell ref="C975:C976"/>
    <mergeCell ref="A929:A940"/>
    <mergeCell ref="B929:B940"/>
    <mergeCell ref="C929:C930"/>
    <mergeCell ref="C931:C932"/>
    <mergeCell ref="C933:C934"/>
    <mergeCell ref="C935:C936"/>
    <mergeCell ref="C937:C938"/>
    <mergeCell ref="C939:C940"/>
    <mergeCell ref="A941:A952"/>
    <mergeCell ref="B941:B952"/>
    <mergeCell ref="C941:C942"/>
    <mergeCell ref="C943:C944"/>
    <mergeCell ref="C945:C946"/>
    <mergeCell ref="C947:C948"/>
    <mergeCell ref="C949:C950"/>
    <mergeCell ref="C951:C952"/>
    <mergeCell ref="A905:A916"/>
    <mergeCell ref="B905:B916"/>
    <mergeCell ref="C905:C906"/>
    <mergeCell ref="C907:C908"/>
    <mergeCell ref="C909:C910"/>
    <mergeCell ref="C911:C912"/>
    <mergeCell ref="C913:C914"/>
    <mergeCell ref="C915:C916"/>
    <mergeCell ref="A917:A928"/>
    <mergeCell ref="B917:B928"/>
    <mergeCell ref="C917:C918"/>
    <mergeCell ref="C919:C920"/>
    <mergeCell ref="C921:C922"/>
    <mergeCell ref="C923:C924"/>
    <mergeCell ref="C925:C926"/>
    <mergeCell ref="C927:C928"/>
    <mergeCell ref="A881:A892"/>
    <mergeCell ref="B881:B892"/>
    <mergeCell ref="C881:C882"/>
    <mergeCell ref="C883:C884"/>
    <mergeCell ref="C885:C886"/>
    <mergeCell ref="C887:C888"/>
    <mergeCell ref="C889:C890"/>
    <mergeCell ref="C891:C892"/>
    <mergeCell ref="A893:A904"/>
    <mergeCell ref="B893:B904"/>
    <mergeCell ref="C893:C894"/>
    <mergeCell ref="C895:C896"/>
    <mergeCell ref="C897:C898"/>
    <mergeCell ref="C899:C900"/>
    <mergeCell ref="C901:C902"/>
    <mergeCell ref="C903:C904"/>
    <mergeCell ref="A857:A868"/>
    <mergeCell ref="B857:B868"/>
    <mergeCell ref="C857:C858"/>
    <mergeCell ref="C859:C860"/>
    <mergeCell ref="C861:C862"/>
    <mergeCell ref="C863:C864"/>
    <mergeCell ref="C865:C866"/>
    <mergeCell ref="C867:C868"/>
    <mergeCell ref="A869:A880"/>
    <mergeCell ref="B869:B880"/>
    <mergeCell ref="C869:C870"/>
    <mergeCell ref="C871:C872"/>
    <mergeCell ref="C873:C874"/>
    <mergeCell ref="C875:C876"/>
    <mergeCell ref="C877:C878"/>
    <mergeCell ref="C879:C880"/>
    <mergeCell ref="A833:A844"/>
    <mergeCell ref="B833:B844"/>
    <mergeCell ref="C833:C834"/>
    <mergeCell ref="C835:C836"/>
    <mergeCell ref="C837:C838"/>
    <mergeCell ref="C839:C840"/>
    <mergeCell ref="C841:C842"/>
    <mergeCell ref="C843:C844"/>
    <mergeCell ref="A845:A856"/>
    <mergeCell ref="B845:B856"/>
    <mergeCell ref="C845:C846"/>
    <mergeCell ref="C847:C848"/>
    <mergeCell ref="C849:C850"/>
    <mergeCell ref="C851:C852"/>
    <mergeCell ref="C853:C854"/>
    <mergeCell ref="C855:C856"/>
    <mergeCell ref="A809:A820"/>
    <mergeCell ref="B809:B820"/>
    <mergeCell ref="C809:C810"/>
    <mergeCell ref="C811:C812"/>
    <mergeCell ref="C813:C814"/>
    <mergeCell ref="C815:C816"/>
    <mergeCell ref="C817:C818"/>
    <mergeCell ref="C819:C820"/>
    <mergeCell ref="A821:A832"/>
    <mergeCell ref="B821:B832"/>
    <mergeCell ref="C821:C822"/>
    <mergeCell ref="C823:C824"/>
    <mergeCell ref="C825:C826"/>
    <mergeCell ref="C827:C828"/>
    <mergeCell ref="C829:C830"/>
    <mergeCell ref="C831:C832"/>
    <mergeCell ref="A785:A796"/>
    <mergeCell ref="B785:B796"/>
    <mergeCell ref="C785:C786"/>
    <mergeCell ref="C787:C788"/>
    <mergeCell ref="C789:C790"/>
    <mergeCell ref="C791:C792"/>
    <mergeCell ref="C793:C794"/>
    <mergeCell ref="C795:C796"/>
    <mergeCell ref="A797:A808"/>
    <mergeCell ref="B797:B808"/>
    <mergeCell ref="C797:C798"/>
    <mergeCell ref="C799:C800"/>
    <mergeCell ref="C801:C802"/>
    <mergeCell ref="C803:C804"/>
    <mergeCell ref="C805:C806"/>
    <mergeCell ref="C807:C808"/>
    <mergeCell ref="A761:A772"/>
    <mergeCell ref="B761:B772"/>
    <mergeCell ref="C761:C762"/>
    <mergeCell ref="C763:C764"/>
    <mergeCell ref="C765:C766"/>
    <mergeCell ref="C767:C768"/>
    <mergeCell ref="C769:C770"/>
    <mergeCell ref="C771:C772"/>
    <mergeCell ref="A773:A784"/>
    <mergeCell ref="B773:B784"/>
    <mergeCell ref="C773:C774"/>
    <mergeCell ref="C775:C776"/>
    <mergeCell ref="C777:C778"/>
    <mergeCell ref="C779:C780"/>
    <mergeCell ref="C781:C782"/>
    <mergeCell ref="C783:C784"/>
    <mergeCell ref="A737:A748"/>
    <mergeCell ref="B737:B748"/>
    <mergeCell ref="C737:C738"/>
    <mergeCell ref="C739:C740"/>
    <mergeCell ref="C741:C742"/>
    <mergeCell ref="C743:C744"/>
    <mergeCell ref="C745:C746"/>
    <mergeCell ref="C747:C748"/>
    <mergeCell ref="A749:A760"/>
    <mergeCell ref="B749:B760"/>
    <mergeCell ref="C749:C750"/>
    <mergeCell ref="C751:C752"/>
    <mergeCell ref="C753:C754"/>
    <mergeCell ref="C755:C756"/>
    <mergeCell ref="C757:C758"/>
    <mergeCell ref="C759:C760"/>
    <mergeCell ref="A713:A724"/>
    <mergeCell ref="B713:B724"/>
    <mergeCell ref="C713:C714"/>
    <mergeCell ref="C715:C716"/>
    <mergeCell ref="C717:C718"/>
    <mergeCell ref="C719:C720"/>
    <mergeCell ref="C721:C722"/>
    <mergeCell ref="C723:C724"/>
    <mergeCell ref="A725:A736"/>
    <mergeCell ref="B725:B736"/>
    <mergeCell ref="C725:C726"/>
    <mergeCell ref="C727:C728"/>
    <mergeCell ref="C729:C730"/>
    <mergeCell ref="C731:C732"/>
    <mergeCell ref="C733:C734"/>
    <mergeCell ref="C735:C736"/>
    <mergeCell ref="A689:A700"/>
    <mergeCell ref="B689:B700"/>
    <mergeCell ref="C689:C690"/>
    <mergeCell ref="C691:C692"/>
    <mergeCell ref="C693:C694"/>
    <mergeCell ref="C695:C696"/>
    <mergeCell ref="C697:C698"/>
    <mergeCell ref="C699:C700"/>
    <mergeCell ref="A701:A712"/>
    <mergeCell ref="B701:B712"/>
    <mergeCell ref="C701:C702"/>
    <mergeCell ref="C703:C704"/>
    <mergeCell ref="C705:C706"/>
    <mergeCell ref="C707:C708"/>
    <mergeCell ref="C709:C710"/>
    <mergeCell ref="C711:C712"/>
    <mergeCell ref="A665:A676"/>
    <mergeCell ref="B665:B676"/>
    <mergeCell ref="C665:C666"/>
    <mergeCell ref="C667:C668"/>
    <mergeCell ref="C669:C670"/>
    <mergeCell ref="C671:C672"/>
    <mergeCell ref="C673:C674"/>
    <mergeCell ref="C675:C676"/>
    <mergeCell ref="A677:A688"/>
    <mergeCell ref="B677:B688"/>
    <mergeCell ref="C677:C678"/>
    <mergeCell ref="C679:C680"/>
    <mergeCell ref="C681:C682"/>
    <mergeCell ref="C683:C684"/>
    <mergeCell ref="C685:C686"/>
    <mergeCell ref="C687:C688"/>
    <mergeCell ref="A641:A652"/>
    <mergeCell ref="B641:B652"/>
    <mergeCell ref="C641:C642"/>
    <mergeCell ref="C643:C644"/>
    <mergeCell ref="C645:C646"/>
    <mergeCell ref="C647:C648"/>
    <mergeCell ref="C649:C650"/>
    <mergeCell ref="C651:C652"/>
    <mergeCell ref="A653:A664"/>
    <mergeCell ref="B653:B664"/>
    <mergeCell ref="C653:C654"/>
    <mergeCell ref="C655:C656"/>
    <mergeCell ref="C657:C658"/>
    <mergeCell ref="C659:C660"/>
    <mergeCell ref="C661:C662"/>
    <mergeCell ref="C663:C664"/>
    <mergeCell ref="A617:A628"/>
    <mergeCell ref="B617:B628"/>
    <mergeCell ref="C617:C618"/>
    <mergeCell ref="C619:C620"/>
    <mergeCell ref="C621:C622"/>
    <mergeCell ref="C623:C624"/>
    <mergeCell ref="C625:C626"/>
    <mergeCell ref="C627:C628"/>
    <mergeCell ref="A629:A640"/>
    <mergeCell ref="B629:B640"/>
    <mergeCell ref="C629:C630"/>
    <mergeCell ref="C631:C632"/>
    <mergeCell ref="C633:C634"/>
    <mergeCell ref="C635:C636"/>
    <mergeCell ref="C637:C638"/>
    <mergeCell ref="C639:C640"/>
    <mergeCell ref="A593:A604"/>
    <mergeCell ref="B593:B604"/>
    <mergeCell ref="C593:C594"/>
    <mergeCell ref="C595:C596"/>
    <mergeCell ref="C597:C598"/>
    <mergeCell ref="C599:C600"/>
    <mergeCell ref="C601:C602"/>
    <mergeCell ref="C603:C604"/>
    <mergeCell ref="A605:A616"/>
    <mergeCell ref="B605:B616"/>
    <mergeCell ref="C605:C606"/>
    <mergeCell ref="C607:C608"/>
    <mergeCell ref="C609:C610"/>
    <mergeCell ref="C611:C612"/>
    <mergeCell ref="C613:C614"/>
    <mergeCell ref="C615:C616"/>
    <mergeCell ref="A569:A580"/>
    <mergeCell ref="B569:B580"/>
    <mergeCell ref="C569:C570"/>
    <mergeCell ref="C571:C572"/>
    <mergeCell ref="C573:C574"/>
    <mergeCell ref="C575:C576"/>
    <mergeCell ref="C577:C578"/>
    <mergeCell ref="C579:C580"/>
    <mergeCell ref="A581:A592"/>
    <mergeCell ref="B581:B592"/>
    <mergeCell ref="C581:C582"/>
    <mergeCell ref="C583:C584"/>
    <mergeCell ref="C585:C586"/>
    <mergeCell ref="C587:C588"/>
    <mergeCell ref="C589:C590"/>
    <mergeCell ref="C591:C592"/>
    <mergeCell ref="A545:A556"/>
    <mergeCell ref="B545:B556"/>
    <mergeCell ref="C545:C546"/>
    <mergeCell ref="C547:C548"/>
    <mergeCell ref="C549:C550"/>
    <mergeCell ref="C551:C552"/>
    <mergeCell ref="C553:C554"/>
    <mergeCell ref="C555:C556"/>
    <mergeCell ref="A557:A568"/>
    <mergeCell ref="B557:B568"/>
    <mergeCell ref="C557:C558"/>
    <mergeCell ref="C559:C560"/>
    <mergeCell ref="C561:C562"/>
    <mergeCell ref="C563:C564"/>
    <mergeCell ref="C565:C566"/>
    <mergeCell ref="C567:C568"/>
    <mergeCell ref="A521:A532"/>
    <mergeCell ref="B521:B532"/>
    <mergeCell ref="C521:C522"/>
    <mergeCell ref="C523:C524"/>
    <mergeCell ref="C525:C526"/>
    <mergeCell ref="C527:C528"/>
    <mergeCell ref="C529:C530"/>
    <mergeCell ref="C531:C532"/>
    <mergeCell ref="A533:A544"/>
    <mergeCell ref="B533:B544"/>
    <mergeCell ref="C533:C534"/>
    <mergeCell ref="C535:C536"/>
    <mergeCell ref="C537:C538"/>
    <mergeCell ref="C539:C540"/>
    <mergeCell ref="C541:C542"/>
    <mergeCell ref="C543:C544"/>
    <mergeCell ref="A497:A508"/>
    <mergeCell ref="B497:B508"/>
    <mergeCell ref="C497:C498"/>
    <mergeCell ref="C499:C500"/>
    <mergeCell ref="C501:C502"/>
    <mergeCell ref="C503:C504"/>
    <mergeCell ref="C505:C506"/>
    <mergeCell ref="C507:C508"/>
    <mergeCell ref="A509:A520"/>
    <mergeCell ref="B509:B520"/>
    <mergeCell ref="C509:C510"/>
    <mergeCell ref="C511:C512"/>
    <mergeCell ref="C513:C514"/>
    <mergeCell ref="C515:C516"/>
    <mergeCell ref="C517:C518"/>
    <mergeCell ref="C519:C520"/>
    <mergeCell ref="A221:A232"/>
    <mergeCell ref="B221:B232"/>
    <mergeCell ref="A245:A256"/>
    <mergeCell ref="B245:B256"/>
    <mergeCell ref="G5:P6"/>
    <mergeCell ref="A9:C10"/>
    <mergeCell ref="A11:A16"/>
    <mergeCell ref="B11:B16"/>
    <mergeCell ref="A17:A28"/>
    <mergeCell ref="B17:B28"/>
    <mergeCell ref="A5:D5"/>
    <mergeCell ref="B6:D6"/>
    <mergeCell ref="A7:D7"/>
    <mergeCell ref="C17:C18"/>
    <mergeCell ref="C19:C20"/>
    <mergeCell ref="C21:C22"/>
    <mergeCell ref="C23:C24"/>
    <mergeCell ref="C25:C26"/>
    <mergeCell ref="C27:C28"/>
    <mergeCell ref="A29:A40"/>
    <mergeCell ref="B29:B40"/>
    <mergeCell ref="C29:C30"/>
    <mergeCell ref="C31:C32"/>
    <mergeCell ref="C33:C34"/>
    <mergeCell ref="C35:C36"/>
    <mergeCell ref="C37:C38"/>
    <mergeCell ref="C39:C40"/>
    <mergeCell ref="A41:A52"/>
    <mergeCell ref="B41:B52"/>
    <mergeCell ref="C41:C42"/>
    <mergeCell ref="C43:C44"/>
    <mergeCell ref="C45:C46"/>
    <mergeCell ref="C47:C48"/>
    <mergeCell ref="C49:C50"/>
    <mergeCell ref="C51:C52"/>
    <mergeCell ref="C53:C54"/>
    <mergeCell ref="C55:C56"/>
    <mergeCell ref="C57:C58"/>
    <mergeCell ref="C59:C60"/>
    <mergeCell ref="C61:C62"/>
    <mergeCell ref="C63:C64"/>
    <mergeCell ref="A65:A76"/>
    <mergeCell ref="B65:B76"/>
    <mergeCell ref="C65:C66"/>
    <mergeCell ref="C67:C68"/>
    <mergeCell ref="C69:C70"/>
    <mergeCell ref="C71:C72"/>
    <mergeCell ref="C73:C74"/>
    <mergeCell ref="C75:C76"/>
    <mergeCell ref="A53:A64"/>
    <mergeCell ref="B53:B64"/>
    <mergeCell ref="C77:C78"/>
    <mergeCell ref="C79:C80"/>
    <mergeCell ref="C81:C82"/>
    <mergeCell ref="C83:C84"/>
    <mergeCell ref="C85:C86"/>
    <mergeCell ref="C87:C88"/>
    <mergeCell ref="A89:A100"/>
    <mergeCell ref="B89:B100"/>
    <mergeCell ref="C89:C90"/>
    <mergeCell ref="C91:C92"/>
    <mergeCell ref="C93:C94"/>
    <mergeCell ref="C95:C96"/>
    <mergeCell ref="C97:C98"/>
    <mergeCell ref="C99:C100"/>
    <mergeCell ref="A77:A88"/>
    <mergeCell ref="B77:B88"/>
    <mergeCell ref="C101:C102"/>
    <mergeCell ref="C103:C104"/>
    <mergeCell ref="C105:C106"/>
    <mergeCell ref="C107:C108"/>
    <mergeCell ref="C109:C110"/>
    <mergeCell ref="C111:C112"/>
    <mergeCell ref="A113:A124"/>
    <mergeCell ref="B113:B124"/>
    <mergeCell ref="C113:C114"/>
    <mergeCell ref="C115:C116"/>
    <mergeCell ref="C117:C118"/>
    <mergeCell ref="C119:C120"/>
    <mergeCell ref="C121:C122"/>
    <mergeCell ref="C123:C124"/>
    <mergeCell ref="A101:A112"/>
    <mergeCell ref="B101:B112"/>
    <mergeCell ref="C125:C126"/>
    <mergeCell ref="C127:C128"/>
    <mergeCell ref="C129:C130"/>
    <mergeCell ref="C131:C132"/>
    <mergeCell ref="C133:C134"/>
    <mergeCell ref="C135:C136"/>
    <mergeCell ref="A137:A148"/>
    <mergeCell ref="B137:B148"/>
    <mergeCell ref="C137:C138"/>
    <mergeCell ref="C139:C140"/>
    <mergeCell ref="C141:C142"/>
    <mergeCell ref="C143:C144"/>
    <mergeCell ref="C145:C146"/>
    <mergeCell ref="C147:C148"/>
    <mergeCell ref="A125:A136"/>
    <mergeCell ref="B125:B136"/>
    <mergeCell ref="C149:C150"/>
    <mergeCell ref="C151:C152"/>
    <mergeCell ref="C153:C154"/>
    <mergeCell ref="C155:C156"/>
    <mergeCell ref="C157:C158"/>
    <mergeCell ref="C159:C160"/>
    <mergeCell ref="A161:A172"/>
    <mergeCell ref="B161:B172"/>
    <mergeCell ref="C161:C162"/>
    <mergeCell ref="C163:C164"/>
    <mergeCell ref="C165:C166"/>
    <mergeCell ref="C167:C168"/>
    <mergeCell ref="C169:C170"/>
    <mergeCell ref="C171:C172"/>
    <mergeCell ref="A149:A160"/>
    <mergeCell ref="B149:B160"/>
    <mergeCell ref="C173:C174"/>
    <mergeCell ref="C175:C176"/>
    <mergeCell ref="C177:C178"/>
    <mergeCell ref="C179:C180"/>
    <mergeCell ref="C181:C182"/>
    <mergeCell ref="C183:C184"/>
    <mergeCell ref="A185:A196"/>
    <mergeCell ref="B185:B196"/>
    <mergeCell ref="C185:C186"/>
    <mergeCell ref="C187:C188"/>
    <mergeCell ref="C189:C190"/>
    <mergeCell ref="C191:C192"/>
    <mergeCell ref="C193:C194"/>
    <mergeCell ref="C195:C196"/>
    <mergeCell ref="A173:A184"/>
    <mergeCell ref="B173:B184"/>
    <mergeCell ref="A233:A244"/>
    <mergeCell ref="B233:B244"/>
    <mergeCell ref="C233:C234"/>
    <mergeCell ref="C235:C236"/>
    <mergeCell ref="C237:C238"/>
    <mergeCell ref="C239:C240"/>
    <mergeCell ref="C241:C242"/>
    <mergeCell ref="C243:C244"/>
    <mergeCell ref="C197:C198"/>
    <mergeCell ref="C199:C200"/>
    <mergeCell ref="C201:C202"/>
    <mergeCell ref="C203:C204"/>
    <mergeCell ref="C205:C206"/>
    <mergeCell ref="C207:C208"/>
    <mergeCell ref="A209:A220"/>
    <mergeCell ref="B209:B220"/>
    <mergeCell ref="C209:C210"/>
    <mergeCell ref="C211:C212"/>
    <mergeCell ref="C213:C214"/>
    <mergeCell ref="C215:C216"/>
    <mergeCell ref="C217:C218"/>
    <mergeCell ref="C219:C220"/>
    <mergeCell ref="A197:A208"/>
    <mergeCell ref="B197:B208"/>
    <mergeCell ref="C245:C246"/>
    <mergeCell ref="C247:C248"/>
    <mergeCell ref="C249:C250"/>
    <mergeCell ref="C251:C252"/>
    <mergeCell ref="C253:C254"/>
    <mergeCell ref="C255:C256"/>
    <mergeCell ref="C221:C222"/>
    <mergeCell ref="C223:C224"/>
    <mergeCell ref="C225:C226"/>
    <mergeCell ref="C227:C228"/>
    <mergeCell ref="C229:C230"/>
    <mergeCell ref="C231:C232"/>
    <mergeCell ref="A257:A268"/>
    <mergeCell ref="B257:B268"/>
    <mergeCell ref="C257:C258"/>
    <mergeCell ref="C259:C260"/>
    <mergeCell ref="C261:C262"/>
    <mergeCell ref="C263:C264"/>
    <mergeCell ref="C265:C266"/>
    <mergeCell ref="C267:C268"/>
    <mergeCell ref="A269:A280"/>
    <mergeCell ref="B269:B280"/>
    <mergeCell ref="C269:C270"/>
    <mergeCell ref="C271:C272"/>
    <mergeCell ref="C273:C274"/>
    <mergeCell ref="C275:C276"/>
    <mergeCell ref="C277:C278"/>
    <mergeCell ref="C279:C280"/>
    <mergeCell ref="A281:A292"/>
    <mergeCell ref="B281:B292"/>
    <mergeCell ref="C281:C282"/>
    <mergeCell ref="C283:C284"/>
    <mergeCell ref="C285:C286"/>
    <mergeCell ref="C287:C288"/>
    <mergeCell ref="C289:C290"/>
    <mergeCell ref="C291:C292"/>
    <mergeCell ref="A293:A304"/>
    <mergeCell ref="B293:B304"/>
    <mergeCell ref="C293:C294"/>
    <mergeCell ref="C295:C296"/>
    <mergeCell ref="C297:C298"/>
    <mergeCell ref="C299:C300"/>
    <mergeCell ref="C301:C302"/>
    <mergeCell ref="C303:C304"/>
    <mergeCell ref="A305:A316"/>
    <mergeCell ref="B305:B316"/>
    <mergeCell ref="C305:C306"/>
    <mergeCell ref="C307:C308"/>
    <mergeCell ref="C309:C310"/>
    <mergeCell ref="C311:C312"/>
    <mergeCell ref="C313:C314"/>
    <mergeCell ref="C315:C316"/>
    <mergeCell ref="A317:A328"/>
    <mergeCell ref="B317:B328"/>
    <mergeCell ref="C317:C318"/>
    <mergeCell ref="C319:C320"/>
    <mergeCell ref="C321:C322"/>
    <mergeCell ref="C323:C324"/>
    <mergeCell ref="C325:C326"/>
    <mergeCell ref="C327:C328"/>
    <mergeCell ref="A329:A340"/>
    <mergeCell ref="B329:B340"/>
    <mergeCell ref="C329:C330"/>
    <mergeCell ref="C331:C332"/>
    <mergeCell ref="C333:C334"/>
    <mergeCell ref="C335:C336"/>
    <mergeCell ref="C337:C338"/>
    <mergeCell ref="C339:C340"/>
    <mergeCell ref="A341:A352"/>
    <mergeCell ref="B341:B352"/>
    <mergeCell ref="C341:C342"/>
    <mergeCell ref="C343:C344"/>
    <mergeCell ref="C345:C346"/>
    <mergeCell ref="C347:C348"/>
    <mergeCell ref="C349:C350"/>
    <mergeCell ref="C351:C352"/>
    <mergeCell ref="A353:A364"/>
    <mergeCell ref="B353:B364"/>
    <mergeCell ref="C353:C354"/>
    <mergeCell ref="C355:C356"/>
    <mergeCell ref="C357:C358"/>
    <mergeCell ref="C359:C360"/>
    <mergeCell ref="C361:C362"/>
    <mergeCell ref="C363:C364"/>
    <mergeCell ref="A365:A376"/>
    <mergeCell ref="B365:B376"/>
    <mergeCell ref="C365:C366"/>
    <mergeCell ref="C367:C368"/>
    <mergeCell ref="C369:C370"/>
    <mergeCell ref="C371:C372"/>
    <mergeCell ref="C373:C374"/>
    <mergeCell ref="C375:C376"/>
    <mergeCell ref="A377:A388"/>
    <mergeCell ref="B377:B388"/>
    <mergeCell ref="C377:C378"/>
    <mergeCell ref="C379:C380"/>
    <mergeCell ref="C381:C382"/>
    <mergeCell ref="C383:C384"/>
    <mergeCell ref="C385:C386"/>
    <mergeCell ref="C387:C388"/>
    <mergeCell ref="A389:A400"/>
    <mergeCell ref="B389:B400"/>
    <mergeCell ref="C389:C390"/>
    <mergeCell ref="C391:C392"/>
    <mergeCell ref="C393:C394"/>
    <mergeCell ref="C395:C396"/>
    <mergeCell ref="C397:C398"/>
    <mergeCell ref="C399:C400"/>
    <mergeCell ref="A401:A412"/>
    <mergeCell ref="B401:B412"/>
    <mergeCell ref="C401:C402"/>
    <mergeCell ref="C403:C404"/>
    <mergeCell ref="C405:C406"/>
    <mergeCell ref="C407:C408"/>
    <mergeCell ref="C409:C410"/>
    <mergeCell ref="C411:C412"/>
    <mergeCell ref="A413:A424"/>
    <mergeCell ref="B413:B424"/>
    <mergeCell ref="C413:C414"/>
    <mergeCell ref="C415:C416"/>
    <mergeCell ref="C417:C418"/>
    <mergeCell ref="C419:C420"/>
    <mergeCell ref="C421:C422"/>
    <mergeCell ref="C423:C424"/>
    <mergeCell ref="A425:A436"/>
    <mergeCell ref="B425:B436"/>
    <mergeCell ref="C425:C426"/>
    <mergeCell ref="C427:C428"/>
    <mergeCell ref="C429:C430"/>
    <mergeCell ref="C431:C432"/>
    <mergeCell ref="C433:C434"/>
    <mergeCell ref="C435:C436"/>
    <mergeCell ref="A437:A448"/>
    <mergeCell ref="B437:B448"/>
    <mergeCell ref="C437:C438"/>
    <mergeCell ref="C439:C440"/>
    <mergeCell ref="C441:C442"/>
    <mergeCell ref="C443:C444"/>
    <mergeCell ref="C445:C446"/>
    <mergeCell ref="C447:C448"/>
    <mergeCell ref="A449:A460"/>
    <mergeCell ref="B449:B460"/>
    <mergeCell ref="C449:C450"/>
    <mergeCell ref="C451:C452"/>
    <mergeCell ref="C453:C454"/>
    <mergeCell ref="C455:C456"/>
    <mergeCell ref="C457:C458"/>
    <mergeCell ref="C459:C460"/>
    <mergeCell ref="A461:A472"/>
    <mergeCell ref="B461:B472"/>
    <mergeCell ref="C461:C462"/>
    <mergeCell ref="C463:C464"/>
    <mergeCell ref="C465:C466"/>
    <mergeCell ref="C467:C468"/>
    <mergeCell ref="C469:C470"/>
    <mergeCell ref="C471:C472"/>
    <mergeCell ref="A473:A484"/>
    <mergeCell ref="B473:B484"/>
    <mergeCell ref="C473:C474"/>
    <mergeCell ref="C475:C476"/>
    <mergeCell ref="C477:C478"/>
    <mergeCell ref="C479:C480"/>
    <mergeCell ref="C481:C482"/>
    <mergeCell ref="C483:C484"/>
    <mergeCell ref="A485:A496"/>
    <mergeCell ref="B485:B496"/>
    <mergeCell ref="C485:C486"/>
    <mergeCell ref="C487:C488"/>
    <mergeCell ref="C489:C490"/>
    <mergeCell ref="C491:C492"/>
    <mergeCell ref="C493:C494"/>
    <mergeCell ref="C495:C496"/>
  </mergeCells>
  <phoneticPr fontId="17" type="noConversion"/>
  <conditionalFormatting sqref="A17 A29 A41 A53 A65 A77 A89 A101 A113 A125 A137 A149 A161 A173 A185 A197 A209 A221 A233 A245 A257 A269 A281 A293 A305 A317 A329 A341 A353 A365 A377 A389 A401 A413 A425 A437 A449 A461 A473 A485 A497 A509 A521 A533 A545 A557 A569 A581 A593 A605">
    <cfRule type="expression" dxfId="152" priority="1357">
      <formula>AND($A17="",SUM($F17:$R28)&lt;&gt;0)</formula>
    </cfRule>
  </conditionalFormatting>
  <conditionalFormatting sqref="A617">
    <cfRule type="expression" dxfId="115" priority="116">
      <formula>AND($A617="",SUM($F617:$R628)&lt;&gt;0)</formula>
    </cfRule>
  </conditionalFormatting>
  <conditionalFormatting sqref="A629">
    <cfRule type="expression" dxfId="114" priority="115">
      <formula>AND($A629="",SUM($F629:$R640)&lt;&gt;0)</formula>
    </cfRule>
  </conditionalFormatting>
  <conditionalFormatting sqref="A641">
    <cfRule type="expression" dxfId="113" priority="114">
      <formula>AND($A641="",SUM($F641:$R652)&lt;&gt;0)</formula>
    </cfRule>
  </conditionalFormatting>
  <conditionalFormatting sqref="A653">
    <cfRule type="expression" dxfId="112" priority="113">
      <formula>AND($A653="",SUM($F653:$R664)&lt;&gt;0)</formula>
    </cfRule>
  </conditionalFormatting>
  <conditionalFormatting sqref="A665">
    <cfRule type="expression" dxfId="111" priority="112">
      <formula>AND($A665="",SUM($F665:$R676)&lt;&gt;0)</formula>
    </cfRule>
  </conditionalFormatting>
  <conditionalFormatting sqref="A677">
    <cfRule type="expression" dxfId="110" priority="111">
      <formula>AND($A677="",SUM($F677:$R688)&lt;&gt;0)</formula>
    </cfRule>
  </conditionalFormatting>
  <conditionalFormatting sqref="A689">
    <cfRule type="expression" dxfId="109" priority="110">
      <formula>AND($A689="",SUM($F689:$R700)&lt;&gt;0)</formula>
    </cfRule>
  </conditionalFormatting>
  <conditionalFormatting sqref="A701">
    <cfRule type="expression" dxfId="108" priority="109">
      <formula>AND($A701="",SUM($F701:$R712)&lt;&gt;0)</formula>
    </cfRule>
  </conditionalFormatting>
  <conditionalFormatting sqref="A713">
    <cfRule type="expression" dxfId="107" priority="108">
      <formula>AND($A713="",SUM($F713:$R724)&lt;&gt;0)</formula>
    </cfRule>
  </conditionalFormatting>
  <conditionalFormatting sqref="A725">
    <cfRule type="expression" dxfId="106" priority="107">
      <formula>AND($A725="",SUM($F725:$R736)&lt;&gt;0)</formula>
    </cfRule>
  </conditionalFormatting>
  <conditionalFormatting sqref="A737">
    <cfRule type="expression" dxfId="105" priority="106">
      <formula>AND($A737="",SUM($F737:$R748)&lt;&gt;0)</formula>
    </cfRule>
  </conditionalFormatting>
  <conditionalFormatting sqref="A749">
    <cfRule type="expression" dxfId="104" priority="105">
      <formula>AND($A749="",SUM($F749:$R760)&lt;&gt;0)</formula>
    </cfRule>
  </conditionalFormatting>
  <conditionalFormatting sqref="A761">
    <cfRule type="expression" dxfId="103" priority="104">
      <formula>AND($A761="",SUM($F761:$R772)&lt;&gt;0)</formula>
    </cfRule>
  </conditionalFormatting>
  <conditionalFormatting sqref="A773">
    <cfRule type="expression" dxfId="102" priority="103">
      <formula>AND($A773="",SUM($F773:$R784)&lt;&gt;0)</formula>
    </cfRule>
  </conditionalFormatting>
  <conditionalFormatting sqref="A785">
    <cfRule type="expression" dxfId="101" priority="102">
      <formula>AND($A785="",SUM($F785:$R796)&lt;&gt;0)</formula>
    </cfRule>
  </conditionalFormatting>
  <conditionalFormatting sqref="A797">
    <cfRule type="expression" dxfId="100" priority="101">
      <formula>AND($A797="",SUM($F797:$R808)&lt;&gt;0)</formula>
    </cfRule>
  </conditionalFormatting>
  <conditionalFormatting sqref="A809">
    <cfRule type="expression" dxfId="99" priority="100">
      <formula>AND($A809="",SUM($F809:$R820)&lt;&gt;0)</formula>
    </cfRule>
  </conditionalFormatting>
  <conditionalFormatting sqref="A821">
    <cfRule type="expression" dxfId="98" priority="99">
      <formula>AND($A821="",SUM($F821:$R832)&lt;&gt;0)</formula>
    </cfRule>
  </conditionalFormatting>
  <conditionalFormatting sqref="A833">
    <cfRule type="expression" dxfId="97" priority="98">
      <formula>AND($A833="",SUM($F833:$R844)&lt;&gt;0)</formula>
    </cfRule>
  </conditionalFormatting>
  <conditionalFormatting sqref="A845">
    <cfRule type="expression" dxfId="96" priority="97">
      <formula>AND($A845="",SUM($F845:$R856)&lt;&gt;0)</formula>
    </cfRule>
  </conditionalFormatting>
  <conditionalFormatting sqref="A857">
    <cfRule type="expression" dxfId="95" priority="96">
      <formula>AND($A857="",SUM($F857:$R868)&lt;&gt;0)</formula>
    </cfRule>
  </conditionalFormatting>
  <conditionalFormatting sqref="A869">
    <cfRule type="expression" dxfId="94" priority="95">
      <formula>AND($A869="",SUM($F869:$R880)&lt;&gt;0)</formula>
    </cfRule>
  </conditionalFormatting>
  <conditionalFormatting sqref="A881">
    <cfRule type="expression" dxfId="93" priority="94">
      <formula>AND($A881="",SUM($F881:$R892)&lt;&gt;0)</formula>
    </cfRule>
  </conditionalFormatting>
  <conditionalFormatting sqref="A893">
    <cfRule type="expression" dxfId="92" priority="93">
      <formula>AND($A893="",SUM($F893:$R904)&lt;&gt;0)</formula>
    </cfRule>
  </conditionalFormatting>
  <conditionalFormatting sqref="A905">
    <cfRule type="expression" dxfId="91" priority="92">
      <formula>AND($A905="",SUM($F905:$R916)&lt;&gt;0)</formula>
    </cfRule>
  </conditionalFormatting>
  <conditionalFormatting sqref="A917">
    <cfRule type="expression" dxfId="90" priority="91">
      <formula>AND($A917="",SUM($F917:$R928)&lt;&gt;0)</formula>
    </cfRule>
  </conditionalFormatting>
  <conditionalFormatting sqref="A929">
    <cfRule type="expression" dxfId="89" priority="90">
      <formula>AND($A929="",SUM($F929:$R940)&lt;&gt;0)</formula>
    </cfRule>
  </conditionalFormatting>
  <conditionalFormatting sqref="A941">
    <cfRule type="expression" dxfId="88" priority="89">
      <formula>AND($A941="",SUM($F941:$R952)&lt;&gt;0)</formula>
    </cfRule>
  </conditionalFormatting>
  <conditionalFormatting sqref="A953">
    <cfRule type="expression" dxfId="87" priority="88">
      <formula>AND($A953="",SUM($F953:$R964)&lt;&gt;0)</formula>
    </cfRule>
  </conditionalFormatting>
  <conditionalFormatting sqref="A965">
    <cfRule type="expression" dxfId="86" priority="87">
      <formula>AND($A965="",SUM($F965:$R976)&lt;&gt;0)</formula>
    </cfRule>
  </conditionalFormatting>
  <conditionalFormatting sqref="A977">
    <cfRule type="expression" dxfId="85" priority="86">
      <formula>AND($A977="",SUM($F977:$R988)&lt;&gt;0)</formula>
    </cfRule>
  </conditionalFormatting>
  <conditionalFormatting sqref="A989">
    <cfRule type="expression" dxfId="84" priority="85">
      <formula>AND($A989="",SUM($F989:$R1000)&lt;&gt;0)</formula>
    </cfRule>
  </conditionalFormatting>
  <conditionalFormatting sqref="A1001">
    <cfRule type="expression" dxfId="83" priority="84">
      <formula>AND($A1001="",SUM($F1001:$R1012)&lt;&gt;0)</formula>
    </cfRule>
  </conditionalFormatting>
  <conditionalFormatting sqref="A1013">
    <cfRule type="expression" dxfId="82" priority="83">
      <formula>AND($A1013="",SUM($F1013:$R1024)&lt;&gt;0)</formula>
    </cfRule>
  </conditionalFormatting>
  <conditionalFormatting sqref="A1025">
    <cfRule type="expression" dxfId="81" priority="82">
      <formula>AND($A1025="",SUM($F1025:$R1036)&lt;&gt;0)</formula>
    </cfRule>
  </conditionalFormatting>
  <conditionalFormatting sqref="A1037">
    <cfRule type="expression" dxfId="80" priority="81">
      <formula>AND($A1037="",SUM($F1037:$R1048)&lt;&gt;0)</formula>
    </cfRule>
  </conditionalFormatting>
  <conditionalFormatting sqref="A1049">
    <cfRule type="expression" dxfId="79" priority="80">
      <formula>AND($A1049="",SUM($F1049:$R1060)&lt;&gt;0)</formula>
    </cfRule>
  </conditionalFormatting>
  <conditionalFormatting sqref="A1061">
    <cfRule type="expression" dxfId="78" priority="79">
      <formula>AND($A1061="",SUM($F1061:$R1072)&lt;&gt;0)</formula>
    </cfRule>
  </conditionalFormatting>
  <conditionalFormatting sqref="A1073">
    <cfRule type="expression" dxfId="77" priority="78">
      <formula>AND($A1073="",SUM($F1073:$R1084)&lt;&gt;0)</formula>
    </cfRule>
  </conditionalFormatting>
  <conditionalFormatting sqref="A1085">
    <cfRule type="expression" dxfId="76" priority="77">
      <formula>AND($A1085="",SUM($F1085:$R1096)&lt;&gt;0)</formula>
    </cfRule>
  </conditionalFormatting>
  <conditionalFormatting sqref="A1097">
    <cfRule type="expression" dxfId="75" priority="76">
      <formula>AND($A1097="",SUM($F1097:$R1108)&lt;&gt;0)</formula>
    </cfRule>
  </conditionalFormatting>
  <conditionalFormatting sqref="A1109">
    <cfRule type="expression" dxfId="74" priority="75">
      <formula>AND($A1109="",SUM($F1109:$R1120)&lt;&gt;0)</formula>
    </cfRule>
  </conditionalFormatting>
  <conditionalFormatting sqref="A1121">
    <cfRule type="expression" dxfId="73" priority="74">
      <formula>AND($A1121="",SUM($F1121:$R1132)&lt;&gt;0)</formula>
    </cfRule>
  </conditionalFormatting>
  <conditionalFormatting sqref="A1133">
    <cfRule type="expression" dxfId="72" priority="73">
      <formula>AND($A1133="",SUM($F1133:$R1144)&lt;&gt;0)</formula>
    </cfRule>
  </conditionalFormatting>
  <conditionalFormatting sqref="A1145">
    <cfRule type="expression" dxfId="71" priority="72">
      <formula>AND($A1145="",SUM($F1145:$R1156)&lt;&gt;0)</formula>
    </cfRule>
  </conditionalFormatting>
  <conditionalFormatting sqref="A1157">
    <cfRule type="expression" dxfId="70" priority="71">
      <formula>AND($A1157="",SUM($F1157:$R1168)&lt;&gt;0)</formula>
    </cfRule>
  </conditionalFormatting>
  <conditionalFormatting sqref="A1169">
    <cfRule type="expression" dxfId="69" priority="70">
      <formula>AND($A1169="",SUM($F1169:$R1180)&lt;&gt;0)</formula>
    </cfRule>
  </conditionalFormatting>
  <conditionalFormatting sqref="A1181">
    <cfRule type="expression" dxfId="68" priority="69">
      <formula>AND($A1181="",SUM($F1181:$R1192)&lt;&gt;0)</formula>
    </cfRule>
  </conditionalFormatting>
  <conditionalFormatting sqref="A1193">
    <cfRule type="expression" dxfId="67" priority="68">
      <formula>AND($A1193="",SUM($F1193:$R1204)&lt;&gt;0)</formula>
    </cfRule>
  </conditionalFormatting>
  <conditionalFormatting sqref="A1205">
    <cfRule type="expression" dxfId="66" priority="67">
      <formula>AND($A1205="",SUM($F1205:$R1216)&lt;&gt;0)</formula>
    </cfRule>
  </conditionalFormatting>
  <conditionalFormatting sqref="A1217">
    <cfRule type="expression" dxfId="65" priority="66">
      <formula>AND($A1217="",SUM($F1217:$R1228)&lt;&gt;0)</formula>
    </cfRule>
  </conditionalFormatting>
  <conditionalFormatting sqref="A1229">
    <cfRule type="expression" dxfId="64" priority="65">
      <formula>AND($A1229="",SUM($F1229:$R1240)&lt;&gt;0)</formula>
    </cfRule>
  </conditionalFormatting>
  <conditionalFormatting sqref="A1241">
    <cfRule type="expression" dxfId="63" priority="64">
      <formula>AND($A1241="",SUM($F1241:$R1252)&lt;&gt;0)</formula>
    </cfRule>
  </conditionalFormatting>
  <conditionalFormatting sqref="A1253">
    <cfRule type="expression" dxfId="62" priority="63">
      <formula>AND($A1253="",SUM($F1253:$R1264)&lt;&gt;0)</formula>
    </cfRule>
  </conditionalFormatting>
  <conditionalFormatting sqref="A1265">
    <cfRule type="expression" dxfId="61" priority="62">
      <formula>AND($A1265="",SUM($F1265:$R1276)&lt;&gt;0)</formula>
    </cfRule>
  </conditionalFormatting>
  <conditionalFormatting sqref="A1277">
    <cfRule type="expression" dxfId="60" priority="61">
      <formula>AND($A1277="",SUM($F1277:$R1288)&lt;&gt;0)</formula>
    </cfRule>
  </conditionalFormatting>
  <conditionalFormatting sqref="A1289">
    <cfRule type="expression" dxfId="59" priority="60">
      <formula>AND($A1289="",SUM($F1289:$R1300)&lt;&gt;0)</formula>
    </cfRule>
  </conditionalFormatting>
  <conditionalFormatting sqref="A1301">
    <cfRule type="expression" dxfId="58" priority="59">
      <formula>AND($A1301="",SUM($F1301:$R1312)&lt;&gt;0)</formula>
    </cfRule>
  </conditionalFormatting>
  <conditionalFormatting sqref="A1313">
    <cfRule type="expression" dxfId="57" priority="58">
      <formula>AND($A1313="",SUM($F1313:$R1324)&lt;&gt;0)</formula>
    </cfRule>
  </conditionalFormatting>
  <conditionalFormatting sqref="A1325">
    <cfRule type="expression" dxfId="56" priority="57">
      <formula>AND($A1325="",SUM($F1325:$R1336)&lt;&gt;0)</formula>
    </cfRule>
  </conditionalFormatting>
  <conditionalFormatting sqref="A1337">
    <cfRule type="expression" dxfId="55" priority="56">
      <formula>AND($A1337="",SUM($F1337:$R1348)&lt;&gt;0)</formula>
    </cfRule>
  </conditionalFormatting>
  <conditionalFormatting sqref="A1349">
    <cfRule type="expression" dxfId="54" priority="55">
      <formula>AND($A1349="",SUM($F1349:$R1360)&lt;&gt;0)</formula>
    </cfRule>
  </conditionalFormatting>
  <conditionalFormatting sqref="A1361">
    <cfRule type="expression" dxfId="53" priority="54">
      <formula>AND($A1361="",SUM($F1361:$R1372)&lt;&gt;0)</formula>
    </cfRule>
  </conditionalFormatting>
  <conditionalFormatting sqref="A1373">
    <cfRule type="expression" dxfId="52" priority="53">
      <formula>AND($A1373="",SUM($F1373:$R1384)&lt;&gt;0)</formula>
    </cfRule>
  </conditionalFormatting>
  <conditionalFormatting sqref="A1385">
    <cfRule type="expression" dxfId="51" priority="52">
      <formula>AND($A1385="",SUM($F1385:$R1396)&lt;&gt;0)</formula>
    </cfRule>
  </conditionalFormatting>
  <conditionalFormatting sqref="A1397">
    <cfRule type="expression" dxfId="50" priority="51">
      <formula>AND($A1397="",SUM($F1397:$R1408)&lt;&gt;0)</formula>
    </cfRule>
  </conditionalFormatting>
  <conditionalFormatting sqref="A1409">
    <cfRule type="expression" dxfId="49" priority="50">
      <formula>AND($A1409="",SUM($F1409:$R1420)&lt;&gt;0)</formula>
    </cfRule>
  </conditionalFormatting>
  <conditionalFormatting sqref="A1421">
    <cfRule type="expression" dxfId="48" priority="49">
      <formula>AND($A1421="",SUM($F1421:$R1432)&lt;&gt;0)</formula>
    </cfRule>
  </conditionalFormatting>
  <conditionalFormatting sqref="A1433">
    <cfRule type="expression" dxfId="47" priority="48">
      <formula>AND($A1433="",SUM($F1433:$R1444)&lt;&gt;0)</formula>
    </cfRule>
  </conditionalFormatting>
  <conditionalFormatting sqref="A1445">
    <cfRule type="expression" dxfId="46" priority="47">
      <formula>AND($A1445="",SUM($F1445:$R1456)&lt;&gt;0)</formula>
    </cfRule>
  </conditionalFormatting>
  <conditionalFormatting sqref="A1457">
    <cfRule type="expression" dxfId="45" priority="46">
      <formula>AND($A1457="",SUM($F1457:$R1468)&lt;&gt;0)</formula>
    </cfRule>
  </conditionalFormatting>
  <conditionalFormatting sqref="A1469">
    <cfRule type="expression" dxfId="44" priority="45">
      <formula>AND($A1469="",SUM($F1469:$R1480)&lt;&gt;0)</formula>
    </cfRule>
  </conditionalFormatting>
  <conditionalFormatting sqref="A1481">
    <cfRule type="expression" dxfId="43" priority="44">
      <formula>AND($A1481="",SUM($F1481:$R1492)&lt;&gt;0)</formula>
    </cfRule>
  </conditionalFormatting>
  <conditionalFormatting sqref="A1493">
    <cfRule type="expression" dxfId="42" priority="43">
      <formula>AND($A1493="",SUM($F1493:$R1504)&lt;&gt;0)</formula>
    </cfRule>
  </conditionalFormatting>
  <conditionalFormatting sqref="A1505">
    <cfRule type="expression" dxfId="41" priority="42">
      <formula>AND($A1505="",SUM($F1505:$R1516)&lt;&gt;0)</formula>
    </cfRule>
  </conditionalFormatting>
  <conditionalFormatting sqref="A1517">
    <cfRule type="expression" dxfId="40" priority="41">
      <formula>AND($A1517="",SUM($F1517:$R1528)&lt;&gt;0)</formula>
    </cfRule>
  </conditionalFormatting>
  <conditionalFormatting sqref="A1529">
    <cfRule type="expression" dxfId="39" priority="40">
      <formula>AND($A1529="",SUM($F1529:$R1540)&lt;&gt;0)</formula>
    </cfRule>
  </conditionalFormatting>
  <conditionalFormatting sqref="A1541">
    <cfRule type="expression" dxfId="38" priority="39">
      <formula>AND($A1541="",SUM($F1541:$R1552)&lt;&gt;0)</formula>
    </cfRule>
  </conditionalFormatting>
  <conditionalFormatting sqref="A1553">
    <cfRule type="expression" dxfId="37" priority="38">
      <formula>AND($A1553="",SUM($F1553:$R1564)&lt;&gt;0)</formula>
    </cfRule>
  </conditionalFormatting>
  <conditionalFormatting sqref="A1565">
    <cfRule type="expression" dxfId="36" priority="37">
      <formula>AND($A1565="",SUM($F1565:$R1576)&lt;&gt;0)</formula>
    </cfRule>
  </conditionalFormatting>
  <conditionalFormatting sqref="A1577">
    <cfRule type="expression" dxfId="35" priority="36">
      <formula>AND($A1577="",SUM($F1577:$R1588)&lt;&gt;0)</formula>
    </cfRule>
  </conditionalFormatting>
  <conditionalFormatting sqref="A1589">
    <cfRule type="expression" dxfId="34" priority="35">
      <formula>AND($A1589="",SUM($F1589:$R1600)&lt;&gt;0)</formula>
    </cfRule>
  </conditionalFormatting>
  <conditionalFormatting sqref="A1601">
    <cfRule type="expression" dxfId="33" priority="34">
      <formula>AND($A1601="",SUM($F1601:$R1612)&lt;&gt;0)</formula>
    </cfRule>
  </conditionalFormatting>
  <conditionalFormatting sqref="A1613">
    <cfRule type="expression" dxfId="32" priority="33">
      <formula>AND($A1613="",SUM($F1613:$R1624)&lt;&gt;0)</formula>
    </cfRule>
  </conditionalFormatting>
  <conditionalFormatting sqref="A1625">
    <cfRule type="expression" dxfId="31" priority="32">
      <formula>AND($A1625="",SUM($F1625:$R1636)&lt;&gt;0)</formula>
    </cfRule>
  </conditionalFormatting>
  <conditionalFormatting sqref="A1637">
    <cfRule type="expression" dxfId="30" priority="31">
      <formula>AND($A1637="",SUM($F1637:$R1648)&lt;&gt;0)</formula>
    </cfRule>
  </conditionalFormatting>
  <conditionalFormatting sqref="A1649">
    <cfRule type="expression" dxfId="29" priority="30">
      <formula>AND($A1649="",SUM($F1649:$R1660)&lt;&gt;0)</formula>
    </cfRule>
  </conditionalFormatting>
  <conditionalFormatting sqref="A1661">
    <cfRule type="expression" dxfId="28" priority="29">
      <formula>AND($A1661="",SUM($F1661:$R1672)&lt;&gt;0)</formula>
    </cfRule>
  </conditionalFormatting>
  <conditionalFormatting sqref="A1673">
    <cfRule type="expression" dxfId="27" priority="28">
      <formula>AND($A1673="",SUM($F1673:$R1684)&lt;&gt;0)</formula>
    </cfRule>
  </conditionalFormatting>
  <conditionalFormatting sqref="A1685">
    <cfRule type="expression" dxfId="26" priority="27">
      <formula>AND($A1685="",SUM($F1685:$R1696)&lt;&gt;0)</formula>
    </cfRule>
  </conditionalFormatting>
  <conditionalFormatting sqref="A1697">
    <cfRule type="expression" dxfId="25" priority="26">
      <formula>AND($A1697="",SUM($F1697:$R1708)&lt;&gt;0)</formula>
    </cfRule>
  </conditionalFormatting>
  <conditionalFormatting sqref="A1709">
    <cfRule type="expression" dxfId="24" priority="25">
      <formula>AND($A1709="",SUM($F1709:$R1720)&lt;&gt;0)</formula>
    </cfRule>
  </conditionalFormatting>
  <conditionalFormatting sqref="A1721">
    <cfRule type="expression" dxfId="23" priority="24">
      <formula>AND($A1721="",SUM($F1721:$R1732)&lt;&gt;0)</formula>
    </cfRule>
  </conditionalFormatting>
  <conditionalFormatting sqref="A1733">
    <cfRule type="expression" dxfId="22" priority="23">
      <formula>AND($A1733="",SUM($F1733:$R1744)&lt;&gt;0)</formula>
    </cfRule>
  </conditionalFormatting>
  <conditionalFormatting sqref="A1745">
    <cfRule type="expression" dxfId="21" priority="22">
      <formula>AND($A1745="",SUM($F1745:$R1756)&lt;&gt;0)</formula>
    </cfRule>
  </conditionalFormatting>
  <conditionalFormatting sqref="A1757">
    <cfRule type="expression" dxfId="20" priority="21">
      <formula>AND($A1757="",SUM($F1757:$R1768)&lt;&gt;0)</formula>
    </cfRule>
  </conditionalFormatting>
  <conditionalFormatting sqref="A1769">
    <cfRule type="expression" dxfId="19" priority="20">
      <formula>AND($A1769="",SUM($F1769:$R1780)&lt;&gt;0)</formula>
    </cfRule>
  </conditionalFormatting>
  <conditionalFormatting sqref="A1781">
    <cfRule type="expression" dxfId="18" priority="19">
      <formula>AND($A1781="",SUM($F1781:$R1792)&lt;&gt;0)</formula>
    </cfRule>
  </conditionalFormatting>
  <conditionalFormatting sqref="A1793">
    <cfRule type="expression" dxfId="17" priority="18">
      <formula>AND($A1793="",SUM($F1793:$R1804)&lt;&gt;0)</formula>
    </cfRule>
  </conditionalFormatting>
  <conditionalFormatting sqref="A1805">
    <cfRule type="expression" dxfId="16" priority="17">
      <formula>AND($A1805="",SUM($F1805:$R1816)&lt;&gt;0)</formula>
    </cfRule>
  </conditionalFormatting>
  <conditionalFormatting sqref="A1817">
    <cfRule type="expression" dxfId="15" priority="16">
      <formula>AND($A1817="",SUM($F1817:$R1828)&lt;&gt;0)</formula>
    </cfRule>
  </conditionalFormatting>
  <conditionalFormatting sqref="A1829">
    <cfRule type="expression" dxfId="14" priority="15">
      <formula>AND($A1829="",SUM($F1829:$R1840)&lt;&gt;0)</formula>
    </cfRule>
  </conditionalFormatting>
  <conditionalFormatting sqref="A1841">
    <cfRule type="expression" dxfId="13" priority="14">
      <formula>AND($A1841="",SUM($F1841:$R1852)&lt;&gt;0)</formula>
    </cfRule>
  </conditionalFormatting>
  <conditionalFormatting sqref="A1853">
    <cfRule type="expression" dxfId="12" priority="13">
      <formula>AND($A1853="",SUM($F1853:$R1864)&lt;&gt;0)</formula>
    </cfRule>
  </conditionalFormatting>
  <conditionalFormatting sqref="A1865">
    <cfRule type="expression" dxfId="11" priority="12">
      <formula>AND($A1865="",SUM($F1865:$R1876)&lt;&gt;0)</formula>
    </cfRule>
  </conditionalFormatting>
  <conditionalFormatting sqref="A1877">
    <cfRule type="expression" dxfId="10" priority="11">
      <formula>AND($A1877="",SUM($F1877:$R1888)&lt;&gt;0)</formula>
    </cfRule>
  </conditionalFormatting>
  <conditionalFormatting sqref="A1889">
    <cfRule type="expression" dxfId="9" priority="10">
      <formula>AND($A1889="",SUM($F1889:$R1900)&lt;&gt;0)</formula>
    </cfRule>
  </conditionalFormatting>
  <conditionalFormatting sqref="A1901">
    <cfRule type="expression" dxfId="8" priority="9">
      <formula>AND($A1901="",SUM($F1901:$R1912)&lt;&gt;0)</formula>
    </cfRule>
  </conditionalFormatting>
  <conditionalFormatting sqref="A1913">
    <cfRule type="expression" dxfId="7" priority="8">
      <formula>AND($A1913="",SUM($F1913:$R1924)&lt;&gt;0)</formula>
    </cfRule>
  </conditionalFormatting>
  <conditionalFormatting sqref="A1925">
    <cfRule type="expression" dxfId="6" priority="7">
      <formula>AND($A1925="",SUM($F1925:$R1936)&lt;&gt;0)</formula>
    </cfRule>
  </conditionalFormatting>
  <conditionalFormatting sqref="A1937">
    <cfRule type="expression" dxfId="5" priority="6">
      <formula>AND($A1937="",SUM($F1937:$R1948)&lt;&gt;0)</formula>
    </cfRule>
  </conditionalFormatting>
  <conditionalFormatting sqref="A1949">
    <cfRule type="expression" dxfId="4" priority="5">
      <formula>AND($A1949="",SUM($F1949:$R1960)&lt;&gt;0)</formula>
    </cfRule>
  </conditionalFormatting>
  <conditionalFormatting sqref="A1961">
    <cfRule type="expression" dxfId="3" priority="4">
      <formula>AND($A1961="",SUM($F1961:$R1972)&lt;&gt;0)</formula>
    </cfRule>
  </conditionalFormatting>
  <conditionalFormatting sqref="A1973">
    <cfRule type="expression" dxfId="2" priority="3">
      <formula>AND($A1973="",SUM($F1973:$R1984)&lt;&gt;0)</formula>
    </cfRule>
  </conditionalFormatting>
  <conditionalFormatting sqref="A1985">
    <cfRule type="expression" dxfId="1" priority="2">
      <formula>AND($A1985="",SUM($F1985:$R1996)&lt;&gt;0)</formula>
    </cfRule>
  </conditionalFormatting>
  <conditionalFormatting sqref="A1997">
    <cfRule type="expression" dxfId="0" priority="1">
      <formula>AND($A1997="",SUM($F1997:$R2008)&lt;&gt;0)</formula>
    </cfRule>
  </conditionalFormatting>
  <pageMargins left="0.78740157499999996" right="0.78740157499999996" top="0.984251969" bottom="0.984251969" header="0.4921259845" footer="0.4921259845"/>
  <pageSetup paperSize="9" scale="5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Lieferanten auswählen" prompt="Änderungen der Liste im Blatt &quot;L&quot; möglich!" xr:uid="{1D43B2F7-D98E-49B0-853D-D4D3C3250785}">
          <x14:formula1>
            <xm:f>L!$J$10:$J$250</xm:f>
          </x14:formula1>
          <xm:sqref>A17:A2008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Q56"/>
  <sheetViews>
    <sheetView showGridLines="0" workbookViewId="0"/>
  </sheetViews>
  <sheetFormatPr baseColWidth="10" defaultRowHeight="12.75" x14ac:dyDescent="0.2"/>
  <cols>
    <col min="1" max="1" width="25.5703125" customWidth="1"/>
    <col min="2" max="2" width="20.5703125" customWidth="1"/>
    <col min="3" max="3" width="40.5703125" customWidth="1"/>
    <col min="4" max="4" width="15.7109375" customWidth="1"/>
    <col min="5" max="14" width="14.5703125" customWidth="1"/>
    <col min="15" max="17" width="13.5703125" customWidth="1"/>
  </cols>
  <sheetData>
    <row r="1" spans="1:17" ht="54" customHeight="1" x14ac:dyDescent="0.2">
      <c r="A1" s="12"/>
      <c r="B1" s="12"/>
      <c r="C1" s="41"/>
      <c r="D1" s="1"/>
      <c r="E1" s="1"/>
      <c r="F1" s="1"/>
      <c r="G1" s="1"/>
      <c r="H1" s="1"/>
      <c r="I1" s="1"/>
      <c r="J1" s="1"/>
      <c r="K1" s="1"/>
      <c r="L1" s="1"/>
      <c r="M1" s="1"/>
      <c r="N1" s="1"/>
    </row>
    <row r="2" spans="1:17" x14ac:dyDescent="0.2">
      <c r="A2" s="212" t="s">
        <v>7</v>
      </c>
      <c r="B2" s="12"/>
      <c r="C2" s="12"/>
      <c r="D2" s="1"/>
      <c r="E2" s="1"/>
      <c r="F2" s="1"/>
      <c r="G2" s="1"/>
      <c r="H2" s="1"/>
      <c r="I2" s="1"/>
      <c r="J2" s="1"/>
      <c r="K2" s="1"/>
      <c r="L2" s="1"/>
      <c r="M2" s="1"/>
      <c r="N2" s="1"/>
    </row>
    <row r="3" spans="1:17" x14ac:dyDescent="0.2">
      <c r="B3" s="12"/>
      <c r="C3" s="12"/>
      <c r="D3" s="1"/>
      <c r="E3" s="1"/>
      <c r="F3" s="1"/>
      <c r="G3" s="1"/>
      <c r="H3" s="1"/>
      <c r="I3" s="1"/>
      <c r="J3" s="1"/>
      <c r="K3" s="1"/>
      <c r="L3" s="1"/>
      <c r="M3" s="1"/>
      <c r="N3" s="1"/>
    </row>
    <row r="4" spans="1:17" ht="15.75" customHeight="1" x14ac:dyDescent="0.2">
      <c r="A4" s="135" t="str">
        <f>"Halbjahreserhebung  Netzbetreiber (1) Strom "&amp;U!$B$11</f>
        <v>Halbjahreserhebung  Netzbetreiber (1) Strom 2023</v>
      </c>
      <c r="B4" s="136"/>
      <c r="C4" s="136"/>
      <c r="D4" s="136"/>
      <c r="E4" s="150"/>
      <c r="F4" s="1"/>
      <c r="G4" s="1"/>
      <c r="H4" s="1"/>
      <c r="I4" s="1"/>
      <c r="J4" s="1"/>
      <c r="K4" s="1"/>
      <c r="L4" s="1"/>
      <c r="M4" s="1"/>
      <c r="N4" s="1"/>
    </row>
    <row r="5" spans="1:17" ht="15.75" customHeight="1" x14ac:dyDescent="0.2">
      <c r="A5" s="18" t="s">
        <v>110</v>
      </c>
      <c r="B5" s="119" t="str">
        <f>IF(U!$B$12&lt;&gt;"",U!$B$12,"")</f>
        <v/>
      </c>
      <c r="C5" s="149"/>
      <c r="D5" s="149"/>
      <c r="E5" s="151"/>
      <c r="F5" s="1"/>
      <c r="G5" s="1"/>
      <c r="H5" s="1"/>
      <c r="I5" s="1"/>
      <c r="J5" s="1"/>
      <c r="K5" s="1"/>
      <c r="L5" s="1"/>
      <c r="M5" s="1"/>
      <c r="N5" s="1"/>
    </row>
    <row r="6" spans="1:17" x14ac:dyDescent="0.2">
      <c r="F6" s="1"/>
      <c r="G6" s="1"/>
      <c r="H6" s="1"/>
      <c r="I6" s="1"/>
      <c r="J6" s="1"/>
      <c r="K6" s="1"/>
      <c r="L6" s="1"/>
      <c r="M6" s="1"/>
      <c r="N6" s="1"/>
    </row>
    <row r="7" spans="1:17" ht="15.6" customHeight="1" x14ac:dyDescent="0.2">
      <c r="A7" s="135" t="s">
        <v>542</v>
      </c>
      <c r="B7" s="136"/>
      <c r="C7" s="136"/>
      <c r="D7" s="445" t="s">
        <v>538</v>
      </c>
      <c r="E7" s="563" t="s">
        <v>537</v>
      </c>
      <c r="F7" s="565"/>
      <c r="G7" s="565"/>
      <c r="H7" s="565"/>
      <c r="I7" s="565"/>
      <c r="J7" s="565"/>
      <c r="K7" s="565"/>
      <c r="L7" s="565"/>
      <c r="M7" s="565"/>
      <c r="N7" s="564"/>
      <c r="O7" s="566" t="s">
        <v>1140</v>
      </c>
      <c r="P7" s="567"/>
      <c r="Q7" s="568"/>
    </row>
    <row r="8" spans="1:17" ht="12.4" customHeight="1" x14ac:dyDescent="0.2">
      <c r="A8" s="554" t="s">
        <v>515</v>
      </c>
      <c r="B8" s="557" t="s">
        <v>536</v>
      </c>
      <c r="C8" s="558"/>
      <c r="D8" s="575"/>
      <c r="E8" s="563" t="s">
        <v>530</v>
      </c>
      <c r="F8" s="565"/>
      <c r="G8" s="565"/>
      <c r="H8" s="565"/>
      <c r="I8" s="565"/>
      <c r="J8" s="564"/>
      <c r="K8" s="109" t="s">
        <v>531</v>
      </c>
      <c r="L8" s="563" t="s">
        <v>532</v>
      </c>
      <c r="M8" s="564"/>
      <c r="N8" s="445" t="s">
        <v>285</v>
      </c>
      <c r="O8" s="569" t="s">
        <v>1141</v>
      </c>
      <c r="P8" s="571" t="s">
        <v>535</v>
      </c>
      <c r="Q8" s="573" t="s">
        <v>535</v>
      </c>
    </row>
    <row r="9" spans="1:17" ht="38.25" x14ac:dyDescent="0.2">
      <c r="A9" s="555"/>
      <c r="B9" s="559"/>
      <c r="C9" s="560"/>
      <c r="D9" s="450"/>
      <c r="E9" s="110" t="s">
        <v>533</v>
      </c>
      <c r="F9" s="110" t="s">
        <v>534</v>
      </c>
      <c r="G9" s="110" t="s">
        <v>760</v>
      </c>
      <c r="H9" s="110" t="s">
        <v>758</v>
      </c>
      <c r="I9" s="110" t="s">
        <v>759</v>
      </c>
      <c r="J9" s="111" t="s">
        <v>535</v>
      </c>
      <c r="K9" s="110" t="s">
        <v>543</v>
      </c>
      <c r="L9" s="110" t="s">
        <v>544</v>
      </c>
      <c r="M9" s="111" t="s">
        <v>535</v>
      </c>
      <c r="N9" s="450"/>
      <c r="O9" s="570"/>
      <c r="P9" s="572"/>
      <c r="Q9" s="574"/>
    </row>
    <row r="10" spans="1:17" x14ac:dyDescent="0.2">
      <c r="A10" s="556"/>
      <c r="B10" s="561"/>
      <c r="C10" s="562"/>
      <c r="D10" s="43" t="s">
        <v>286</v>
      </c>
      <c r="E10" s="44" t="s">
        <v>286</v>
      </c>
      <c r="F10" s="44" t="s">
        <v>286</v>
      </c>
      <c r="G10" s="44" t="s">
        <v>286</v>
      </c>
      <c r="H10" s="44" t="s">
        <v>286</v>
      </c>
      <c r="I10" s="44" t="s">
        <v>286</v>
      </c>
      <c r="J10" s="44" t="s">
        <v>286</v>
      </c>
      <c r="K10" s="44" t="s">
        <v>286</v>
      </c>
      <c r="L10" s="44" t="s">
        <v>286</v>
      </c>
      <c r="M10" s="44" t="s">
        <v>286</v>
      </c>
      <c r="N10" s="44" t="s">
        <v>286</v>
      </c>
      <c r="O10" s="44" t="s">
        <v>286</v>
      </c>
      <c r="P10" s="44" t="s">
        <v>286</v>
      </c>
      <c r="Q10" s="44" t="s">
        <v>286</v>
      </c>
    </row>
    <row r="11" spans="1:17" x14ac:dyDescent="0.2">
      <c r="A11" s="487" t="str">
        <f>CONCATENATE("Erstes Halbjahr
(1. Jänner bis 30. Juni ",U!B11,")")</f>
        <v>Erstes Halbjahr
(1. Jänner bis 30. Juni 2023)</v>
      </c>
      <c r="B11" s="487" t="s">
        <v>282</v>
      </c>
      <c r="C11" s="137" t="s">
        <v>499</v>
      </c>
      <c r="D11" s="92"/>
      <c r="E11" s="92"/>
      <c r="F11" s="92"/>
      <c r="G11" s="92"/>
      <c r="H11" s="92"/>
      <c r="I11" s="92"/>
      <c r="J11" s="92"/>
      <c r="K11" s="92"/>
      <c r="L11" s="92"/>
      <c r="M11" s="92"/>
      <c r="N11" s="92"/>
      <c r="O11" s="92"/>
      <c r="P11" s="92"/>
      <c r="Q11" s="92"/>
    </row>
    <row r="12" spans="1:17" x14ac:dyDescent="0.2">
      <c r="A12" s="488"/>
      <c r="B12" s="488"/>
      <c r="C12" s="133" t="s">
        <v>500</v>
      </c>
      <c r="D12" s="174"/>
      <c r="E12" s="174"/>
      <c r="F12" s="174"/>
      <c r="G12" s="174"/>
      <c r="H12" s="174"/>
      <c r="I12" s="174"/>
      <c r="J12" s="174"/>
      <c r="K12" s="174"/>
      <c r="L12" s="174"/>
      <c r="M12" s="174"/>
      <c r="N12" s="174"/>
      <c r="O12" s="174"/>
      <c r="P12" s="174"/>
      <c r="Q12" s="174"/>
    </row>
    <row r="13" spans="1:17" x14ac:dyDescent="0.2">
      <c r="A13" s="488"/>
      <c r="B13" s="488"/>
      <c r="C13" s="133" t="s">
        <v>501</v>
      </c>
      <c r="D13" s="174"/>
      <c r="E13" s="174"/>
      <c r="F13" s="174"/>
      <c r="G13" s="174"/>
      <c r="H13" s="174"/>
      <c r="I13" s="174"/>
      <c r="J13" s="174"/>
      <c r="K13" s="174"/>
      <c r="L13" s="174"/>
      <c r="M13" s="174"/>
      <c r="N13" s="174"/>
      <c r="O13" s="174"/>
      <c r="P13" s="174"/>
      <c r="Q13" s="174"/>
    </row>
    <row r="14" spans="1:17" x14ac:dyDescent="0.2">
      <c r="A14" s="488"/>
      <c r="B14" s="488"/>
      <c r="C14" s="133" t="s">
        <v>502</v>
      </c>
      <c r="D14" s="174"/>
      <c r="E14" s="174"/>
      <c r="F14" s="174"/>
      <c r="G14" s="174"/>
      <c r="H14" s="174"/>
      <c r="I14" s="174"/>
      <c r="J14" s="174"/>
      <c r="K14" s="174"/>
      <c r="L14" s="174"/>
      <c r="M14" s="174"/>
      <c r="N14" s="174"/>
      <c r="O14" s="174"/>
      <c r="P14" s="174"/>
      <c r="Q14" s="174"/>
    </row>
    <row r="15" spans="1:17" x14ac:dyDescent="0.2">
      <c r="A15" s="488"/>
      <c r="B15" s="488"/>
      <c r="C15" s="134" t="s">
        <v>503</v>
      </c>
      <c r="D15" s="175"/>
      <c r="E15" s="175"/>
      <c r="F15" s="175"/>
      <c r="G15" s="175"/>
      <c r="H15" s="175"/>
      <c r="I15" s="175"/>
      <c r="J15" s="175"/>
      <c r="K15" s="175"/>
      <c r="L15" s="175"/>
      <c r="M15" s="175"/>
      <c r="N15" s="175"/>
      <c r="O15" s="175"/>
      <c r="P15" s="175"/>
      <c r="Q15" s="175"/>
    </row>
    <row r="16" spans="1:17" x14ac:dyDescent="0.2">
      <c r="A16" s="488"/>
      <c r="B16" s="444"/>
      <c r="C16" s="42" t="s">
        <v>287</v>
      </c>
      <c r="D16" s="176"/>
      <c r="E16" s="176"/>
      <c r="F16" s="176"/>
      <c r="G16" s="176"/>
      <c r="H16" s="176"/>
      <c r="I16" s="176"/>
      <c r="J16" s="176"/>
      <c r="K16" s="176"/>
      <c r="L16" s="176"/>
      <c r="M16" s="176"/>
      <c r="N16" s="176"/>
      <c r="O16" s="176"/>
      <c r="P16" s="176"/>
      <c r="Q16" s="176"/>
    </row>
    <row r="17" spans="1:17" x14ac:dyDescent="0.2">
      <c r="A17" s="488"/>
      <c r="B17" s="488" t="s">
        <v>512</v>
      </c>
      <c r="C17" s="137" t="s">
        <v>504</v>
      </c>
      <c r="D17" s="92"/>
      <c r="E17" s="92"/>
      <c r="F17" s="92"/>
      <c r="G17" s="92"/>
      <c r="H17" s="92"/>
      <c r="I17" s="92"/>
      <c r="J17" s="92"/>
      <c r="K17" s="92"/>
      <c r="L17" s="92"/>
      <c r="M17" s="92"/>
      <c r="N17" s="92"/>
      <c r="O17" s="92"/>
      <c r="P17" s="92"/>
      <c r="Q17" s="92"/>
    </row>
    <row r="18" spans="1:17" x14ac:dyDescent="0.2">
      <c r="A18" s="488"/>
      <c r="B18" s="488"/>
      <c r="C18" s="133" t="s">
        <v>505</v>
      </c>
      <c r="D18" s="174"/>
      <c r="E18" s="174"/>
      <c r="F18" s="174"/>
      <c r="G18" s="174"/>
      <c r="H18" s="174"/>
      <c r="I18" s="174"/>
      <c r="J18" s="174"/>
      <c r="K18" s="174"/>
      <c r="L18" s="174"/>
      <c r="M18" s="174"/>
      <c r="N18" s="174"/>
      <c r="O18" s="174"/>
      <c r="P18" s="174"/>
      <c r="Q18" s="174"/>
    </row>
    <row r="19" spans="1:17" x14ac:dyDescent="0.2">
      <c r="A19" s="488"/>
      <c r="B19" s="488"/>
      <c r="C19" s="133" t="s">
        <v>506</v>
      </c>
      <c r="D19" s="174"/>
      <c r="E19" s="174"/>
      <c r="F19" s="174"/>
      <c r="G19" s="174"/>
      <c r="H19" s="174"/>
      <c r="I19" s="174"/>
      <c r="J19" s="174"/>
      <c r="K19" s="174"/>
      <c r="L19" s="174"/>
      <c r="M19" s="174"/>
      <c r="N19" s="174"/>
      <c r="O19" s="174"/>
      <c r="P19" s="174"/>
      <c r="Q19" s="174"/>
    </row>
    <row r="20" spans="1:17" x14ac:dyDescent="0.2">
      <c r="A20" s="488"/>
      <c r="B20" s="488"/>
      <c r="C20" s="133" t="s">
        <v>507</v>
      </c>
      <c r="D20" s="174"/>
      <c r="E20" s="174"/>
      <c r="F20" s="174"/>
      <c r="G20" s="174"/>
      <c r="H20" s="174"/>
      <c r="I20" s="174"/>
      <c r="J20" s="174"/>
      <c r="K20" s="174"/>
      <c r="L20" s="174"/>
      <c r="M20" s="174"/>
      <c r="N20" s="174"/>
      <c r="O20" s="174"/>
      <c r="P20" s="174"/>
      <c r="Q20" s="174"/>
    </row>
    <row r="21" spans="1:17" x14ac:dyDescent="0.2">
      <c r="A21" s="488"/>
      <c r="B21" s="488"/>
      <c r="C21" s="133" t="s">
        <v>508</v>
      </c>
      <c r="D21" s="174"/>
      <c r="E21" s="174"/>
      <c r="F21" s="174"/>
      <c r="G21" s="174"/>
      <c r="H21" s="174"/>
      <c r="I21" s="174"/>
      <c r="J21" s="174"/>
      <c r="K21" s="174"/>
      <c r="L21" s="174"/>
      <c r="M21" s="174"/>
      <c r="N21" s="174"/>
      <c r="O21" s="174"/>
      <c r="P21" s="174"/>
      <c r="Q21" s="174"/>
    </row>
    <row r="22" spans="1:17" x14ac:dyDescent="0.2">
      <c r="A22" s="488"/>
      <c r="B22" s="488"/>
      <c r="C22" s="133" t="s">
        <v>509</v>
      </c>
      <c r="D22" s="174"/>
      <c r="E22" s="174"/>
      <c r="F22" s="174"/>
      <c r="G22" s="174"/>
      <c r="H22" s="174"/>
      <c r="I22" s="174"/>
      <c r="J22" s="174"/>
      <c r="K22" s="174"/>
      <c r="L22" s="174"/>
      <c r="M22" s="174"/>
      <c r="N22" s="174"/>
      <c r="O22" s="174"/>
      <c r="P22" s="174"/>
      <c r="Q22" s="174"/>
    </row>
    <row r="23" spans="1:17" x14ac:dyDescent="0.2">
      <c r="A23" s="488"/>
      <c r="B23" s="488"/>
      <c r="C23" s="133" t="s">
        <v>510</v>
      </c>
      <c r="D23" s="174"/>
      <c r="E23" s="174"/>
      <c r="F23" s="174"/>
      <c r="G23" s="174"/>
      <c r="H23" s="174"/>
      <c r="I23" s="174"/>
      <c r="J23" s="174"/>
      <c r="K23" s="174"/>
      <c r="L23" s="174"/>
      <c r="M23" s="174"/>
      <c r="N23" s="174"/>
      <c r="O23" s="174"/>
      <c r="P23" s="174"/>
      <c r="Q23" s="174"/>
    </row>
    <row r="24" spans="1:17" x14ac:dyDescent="0.2">
      <c r="A24" s="488"/>
      <c r="B24" s="488"/>
      <c r="C24" s="134" t="s">
        <v>511</v>
      </c>
      <c r="D24" s="175"/>
      <c r="E24" s="175"/>
      <c r="F24" s="175"/>
      <c r="G24" s="175"/>
      <c r="H24" s="175"/>
      <c r="I24" s="175"/>
      <c r="J24" s="175"/>
      <c r="K24" s="175"/>
      <c r="L24" s="175"/>
      <c r="M24" s="175"/>
      <c r="N24" s="175"/>
      <c r="O24" s="175"/>
      <c r="P24" s="175"/>
      <c r="Q24" s="175"/>
    </row>
    <row r="25" spans="1:17" x14ac:dyDescent="0.2">
      <c r="A25" s="444"/>
      <c r="B25" s="444"/>
      <c r="C25" s="42" t="s">
        <v>287</v>
      </c>
      <c r="D25" s="176"/>
      <c r="E25" s="176"/>
      <c r="F25" s="176"/>
      <c r="G25" s="176"/>
      <c r="H25" s="176"/>
      <c r="I25" s="176"/>
      <c r="J25" s="176"/>
      <c r="K25" s="176"/>
      <c r="L25" s="176"/>
      <c r="M25" s="176"/>
      <c r="N25" s="176"/>
      <c r="O25" s="176"/>
      <c r="P25" s="176"/>
      <c r="Q25" s="176"/>
    </row>
    <row r="26" spans="1:17" x14ac:dyDescent="0.2">
      <c r="A26" s="487" t="str">
        <f>CONCATENATE("Zweites Halbjahr
(1. Juli bis 31. Dezember ",U!B11,")")</f>
        <v>Zweites Halbjahr
(1. Juli bis 31. Dezember 2023)</v>
      </c>
      <c r="B26" s="487" t="s">
        <v>282</v>
      </c>
      <c r="C26" s="137" t="s">
        <v>499</v>
      </c>
      <c r="D26" s="92"/>
      <c r="E26" s="92"/>
      <c r="F26" s="92"/>
      <c r="G26" s="92"/>
      <c r="H26" s="92"/>
      <c r="I26" s="92"/>
      <c r="J26" s="92"/>
      <c r="K26" s="92"/>
      <c r="L26" s="92"/>
      <c r="M26" s="92"/>
      <c r="N26" s="92"/>
      <c r="O26" s="92"/>
      <c r="P26" s="92"/>
      <c r="Q26" s="92"/>
    </row>
    <row r="27" spans="1:17" x14ac:dyDescent="0.2">
      <c r="A27" s="488"/>
      <c r="B27" s="488"/>
      <c r="C27" s="133" t="s">
        <v>500</v>
      </c>
      <c r="D27" s="174"/>
      <c r="E27" s="174"/>
      <c r="F27" s="174"/>
      <c r="G27" s="174"/>
      <c r="H27" s="174"/>
      <c r="I27" s="174"/>
      <c r="J27" s="174"/>
      <c r="K27" s="174"/>
      <c r="L27" s="174"/>
      <c r="M27" s="174"/>
      <c r="N27" s="174"/>
      <c r="O27" s="174"/>
      <c r="P27" s="174"/>
      <c r="Q27" s="174"/>
    </row>
    <row r="28" spans="1:17" x14ac:dyDescent="0.2">
      <c r="A28" s="488"/>
      <c r="B28" s="488"/>
      <c r="C28" s="133" t="s">
        <v>501</v>
      </c>
      <c r="D28" s="174"/>
      <c r="E28" s="174"/>
      <c r="F28" s="174"/>
      <c r="G28" s="174"/>
      <c r="H28" s="174"/>
      <c r="I28" s="174"/>
      <c r="J28" s="174"/>
      <c r="K28" s="174"/>
      <c r="L28" s="174"/>
      <c r="M28" s="174"/>
      <c r="N28" s="174"/>
      <c r="O28" s="174"/>
      <c r="P28" s="174"/>
      <c r="Q28" s="174"/>
    </row>
    <row r="29" spans="1:17" x14ac:dyDescent="0.2">
      <c r="A29" s="488"/>
      <c r="B29" s="488"/>
      <c r="C29" s="133" t="s">
        <v>502</v>
      </c>
      <c r="D29" s="174"/>
      <c r="E29" s="174"/>
      <c r="F29" s="174"/>
      <c r="G29" s="174"/>
      <c r="H29" s="174"/>
      <c r="I29" s="174"/>
      <c r="J29" s="174"/>
      <c r="K29" s="174"/>
      <c r="L29" s="174"/>
      <c r="M29" s="174"/>
      <c r="N29" s="174"/>
      <c r="O29" s="174"/>
      <c r="P29" s="174"/>
      <c r="Q29" s="174"/>
    </row>
    <row r="30" spans="1:17" x14ac:dyDescent="0.2">
      <c r="A30" s="488"/>
      <c r="B30" s="488"/>
      <c r="C30" s="134" t="s">
        <v>503</v>
      </c>
      <c r="D30" s="175"/>
      <c r="E30" s="175"/>
      <c r="F30" s="175"/>
      <c r="G30" s="175"/>
      <c r="H30" s="175"/>
      <c r="I30" s="175"/>
      <c r="J30" s="175"/>
      <c r="K30" s="175"/>
      <c r="L30" s="175"/>
      <c r="M30" s="175"/>
      <c r="N30" s="175"/>
      <c r="O30" s="175"/>
      <c r="P30" s="175"/>
      <c r="Q30" s="175"/>
    </row>
    <row r="31" spans="1:17" x14ac:dyDescent="0.2">
      <c r="A31" s="488"/>
      <c r="B31" s="444"/>
      <c r="C31" s="42" t="s">
        <v>287</v>
      </c>
      <c r="D31" s="176"/>
      <c r="E31" s="176"/>
      <c r="F31" s="176"/>
      <c r="G31" s="176"/>
      <c r="H31" s="176"/>
      <c r="I31" s="176"/>
      <c r="J31" s="176"/>
      <c r="K31" s="176"/>
      <c r="L31" s="176"/>
      <c r="M31" s="176"/>
      <c r="N31" s="176"/>
      <c r="O31" s="176"/>
      <c r="P31" s="176"/>
      <c r="Q31" s="176"/>
    </row>
    <row r="32" spans="1:17" x14ac:dyDescent="0.2">
      <c r="A32" s="488"/>
      <c r="B32" s="488" t="s">
        <v>512</v>
      </c>
      <c r="C32" s="137" t="s">
        <v>504</v>
      </c>
      <c r="D32" s="92"/>
      <c r="E32" s="92"/>
      <c r="F32" s="92"/>
      <c r="G32" s="92"/>
      <c r="H32" s="92"/>
      <c r="I32" s="92"/>
      <c r="J32" s="92"/>
      <c r="K32" s="92"/>
      <c r="L32" s="92"/>
      <c r="M32" s="92"/>
      <c r="N32" s="92"/>
      <c r="O32" s="92"/>
      <c r="P32" s="92"/>
      <c r="Q32" s="92"/>
    </row>
    <row r="33" spans="1:17" x14ac:dyDescent="0.2">
      <c r="A33" s="488"/>
      <c r="B33" s="488"/>
      <c r="C33" s="133" t="s">
        <v>505</v>
      </c>
      <c r="D33" s="174"/>
      <c r="E33" s="174"/>
      <c r="F33" s="174"/>
      <c r="G33" s="174"/>
      <c r="H33" s="174"/>
      <c r="I33" s="174"/>
      <c r="J33" s="174"/>
      <c r="K33" s="174"/>
      <c r="L33" s="174"/>
      <c r="M33" s="174"/>
      <c r="N33" s="174"/>
      <c r="O33" s="174"/>
      <c r="P33" s="174"/>
      <c r="Q33" s="174"/>
    </row>
    <row r="34" spans="1:17" x14ac:dyDescent="0.2">
      <c r="A34" s="488"/>
      <c r="B34" s="488"/>
      <c r="C34" s="133" t="s">
        <v>506</v>
      </c>
      <c r="D34" s="174"/>
      <c r="E34" s="174"/>
      <c r="F34" s="174"/>
      <c r="G34" s="174"/>
      <c r="H34" s="174"/>
      <c r="I34" s="174"/>
      <c r="J34" s="174"/>
      <c r="K34" s="174"/>
      <c r="L34" s="174"/>
      <c r="M34" s="174"/>
      <c r="N34" s="174"/>
      <c r="O34" s="174"/>
      <c r="P34" s="174"/>
      <c r="Q34" s="174"/>
    </row>
    <row r="35" spans="1:17" x14ac:dyDescent="0.2">
      <c r="A35" s="488"/>
      <c r="B35" s="488"/>
      <c r="C35" s="133" t="s">
        <v>507</v>
      </c>
      <c r="D35" s="174"/>
      <c r="E35" s="174"/>
      <c r="F35" s="174"/>
      <c r="G35" s="174"/>
      <c r="H35" s="174"/>
      <c r="I35" s="174"/>
      <c r="J35" s="174"/>
      <c r="K35" s="174"/>
      <c r="L35" s="174"/>
      <c r="M35" s="174"/>
      <c r="N35" s="174"/>
      <c r="O35" s="174"/>
      <c r="P35" s="174"/>
      <c r="Q35" s="174"/>
    </row>
    <row r="36" spans="1:17" x14ac:dyDescent="0.2">
      <c r="A36" s="488"/>
      <c r="B36" s="488"/>
      <c r="C36" s="133" t="s">
        <v>508</v>
      </c>
      <c r="D36" s="174"/>
      <c r="E36" s="174"/>
      <c r="F36" s="174"/>
      <c r="G36" s="174"/>
      <c r="H36" s="174"/>
      <c r="I36" s="174"/>
      <c r="J36" s="174"/>
      <c r="K36" s="174"/>
      <c r="L36" s="174"/>
      <c r="M36" s="174"/>
      <c r="N36" s="174"/>
      <c r="O36" s="174"/>
      <c r="P36" s="174"/>
      <c r="Q36" s="174"/>
    </row>
    <row r="37" spans="1:17" x14ac:dyDescent="0.2">
      <c r="A37" s="488"/>
      <c r="B37" s="488"/>
      <c r="C37" s="133" t="s">
        <v>509</v>
      </c>
      <c r="D37" s="174"/>
      <c r="E37" s="174"/>
      <c r="F37" s="174"/>
      <c r="G37" s="174"/>
      <c r="H37" s="174"/>
      <c r="I37" s="174"/>
      <c r="J37" s="174"/>
      <c r="K37" s="174"/>
      <c r="L37" s="174"/>
      <c r="M37" s="174"/>
      <c r="N37" s="174"/>
      <c r="O37" s="174"/>
      <c r="P37" s="174"/>
      <c r="Q37" s="174"/>
    </row>
    <row r="38" spans="1:17" x14ac:dyDescent="0.2">
      <c r="A38" s="488"/>
      <c r="B38" s="488"/>
      <c r="C38" s="133" t="s">
        <v>510</v>
      </c>
      <c r="D38" s="174"/>
      <c r="E38" s="174"/>
      <c r="F38" s="174"/>
      <c r="G38" s="174"/>
      <c r="H38" s="174"/>
      <c r="I38" s="174"/>
      <c r="J38" s="174"/>
      <c r="K38" s="174"/>
      <c r="L38" s="174"/>
      <c r="M38" s="174"/>
      <c r="N38" s="174"/>
      <c r="O38" s="174"/>
      <c r="P38" s="174"/>
      <c r="Q38" s="174"/>
    </row>
    <row r="39" spans="1:17" x14ac:dyDescent="0.2">
      <c r="A39" s="488"/>
      <c r="B39" s="488"/>
      <c r="C39" s="134" t="s">
        <v>511</v>
      </c>
      <c r="D39" s="175"/>
      <c r="E39" s="175"/>
      <c r="F39" s="175"/>
      <c r="G39" s="175"/>
      <c r="H39" s="175"/>
      <c r="I39" s="175"/>
      <c r="J39" s="175"/>
      <c r="K39" s="175"/>
      <c r="L39" s="175"/>
      <c r="M39" s="175"/>
      <c r="N39" s="175"/>
      <c r="O39" s="175"/>
      <c r="P39" s="175"/>
      <c r="Q39" s="175"/>
    </row>
    <row r="40" spans="1:17" x14ac:dyDescent="0.2">
      <c r="A40" s="444"/>
      <c r="B40" s="444"/>
      <c r="C40" s="42" t="s">
        <v>287</v>
      </c>
      <c r="D40" s="176"/>
      <c r="E40" s="176"/>
      <c r="F40" s="176"/>
      <c r="G40" s="176"/>
      <c r="H40" s="176"/>
      <c r="I40" s="176"/>
      <c r="J40" s="176"/>
      <c r="K40" s="176"/>
      <c r="L40" s="176"/>
      <c r="M40" s="176"/>
      <c r="N40" s="176"/>
      <c r="O40" s="176"/>
      <c r="P40" s="176"/>
      <c r="Q40" s="176"/>
    </row>
    <row r="41" spans="1:17" x14ac:dyDescent="0.2">
      <c r="A41" s="130"/>
      <c r="B41" s="130"/>
      <c r="C41" s="130"/>
      <c r="D41" s="1"/>
      <c r="E41" s="1"/>
      <c r="F41" s="1"/>
      <c r="G41" s="1"/>
      <c r="H41" s="1"/>
      <c r="I41" s="1"/>
      <c r="J41" s="1"/>
      <c r="K41" s="1"/>
      <c r="L41" s="1"/>
      <c r="M41" s="1"/>
      <c r="N41" s="1"/>
      <c r="O41" s="1"/>
      <c r="P41" s="1"/>
      <c r="Q41" s="1"/>
    </row>
    <row r="42" spans="1:17" x14ac:dyDescent="0.2">
      <c r="A42" s="1" t="s">
        <v>610</v>
      </c>
      <c r="B42" s="1"/>
      <c r="C42" s="1"/>
      <c r="D42" s="1"/>
      <c r="E42" s="1"/>
      <c r="F42" s="1"/>
      <c r="G42" s="1"/>
      <c r="H42" s="1"/>
      <c r="I42" s="1"/>
      <c r="J42" s="1"/>
      <c r="K42" s="1"/>
      <c r="L42" s="1"/>
      <c r="M42" s="1"/>
      <c r="N42" s="1"/>
      <c r="O42" s="1"/>
      <c r="P42" s="1"/>
      <c r="Q42" s="1"/>
    </row>
    <row r="43" spans="1:17" x14ac:dyDescent="0.2">
      <c r="A43" s="1" t="s">
        <v>545</v>
      </c>
      <c r="B43" s="1"/>
      <c r="C43" s="1"/>
      <c r="D43" s="1"/>
      <c r="E43" s="1"/>
      <c r="F43" s="1"/>
      <c r="G43" s="1"/>
      <c r="H43" s="1"/>
      <c r="I43" s="1"/>
      <c r="J43" s="1"/>
      <c r="K43" s="1"/>
      <c r="L43" s="1"/>
      <c r="M43" s="1"/>
      <c r="N43" s="1"/>
      <c r="O43" s="1"/>
      <c r="P43" s="1"/>
      <c r="Q43" s="1"/>
    </row>
    <row r="44" spans="1:17" x14ac:dyDescent="0.2">
      <c r="A44" s="1"/>
      <c r="B44" s="1"/>
      <c r="C44" s="1"/>
      <c r="D44" s="1"/>
      <c r="E44" s="1"/>
      <c r="F44" s="1"/>
      <c r="G44" s="1"/>
      <c r="H44" s="1"/>
      <c r="I44" s="1"/>
      <c r="J44" s="1"/>
      <c r="K44" s="1"/>
      <c r="L44" s="1"/>
      <c r="M44" s="1"/>
      <c r="N44" s="1"/>
      <c r="O44" s="1"/>
      <c r="P44" s="1"/>
      <c r="Q44" s="1"/>
    </row>
    <row r="45" spans="1:17" x14ac:dyDescent="0.2">
      <c r="A45" s="1" t="s">
        <v>546</v>
      </c>
      <c r="B45" s="1"/>
      <c r="C45" s="1"/>
      <c r="D45" s="1"/>
      <c r="E45" s="1"/>
      <c r="F45" s="1"/>
      <c r="G45" s="1"/>
      <c r="H45" s="1"/>
      <c r="I45" s="1"/>
      <c r="J45" s="1"/>
      <c r="K45" s="1"/>
      <c r="L45" s="1"/>
      <c r="M45" s="1"/>
      <c r="N45" s="1"/>
      <c r="O45" s="1"/>
      <c r="P45" s="1"/>
      <c r="Q45" s="1"/>
    </row>
    <row r="46" spans="1:17" x14ac:dyDescent="0.2">
      <c r="A46" s="1" t="s">
        <v>547</v>
      </c>
      <c r="B46" s="1"/>
      <c r="C46" s="1"/>
      <c r="D46" s="1"/>
      <c r="E46" s="1"/>
      <c r="F46" s="1"/>
      <c r="G46" s="1"/>
      <c r="H46" s="1"/>
      <c r="I46" s="1"/>
      <c r="J46" s="1"/>
      <c r="K46" s="1"/>
      <c r="L46" s="1"/>
      <c r="M46" s="1"/>
      <c r="N46" s="1"/>
      <c r="O46" s="1"/>
      <c r="P46" s="1"/>
      <c r="Q46" s="1"/>
    </row>
    <row r="47" spans="1:17" x14ac:dyDescent="0.2">
      <c r="A47" s="1" t="s">
        <v>548</v>
      </c>
      <c r="B47" s="1"/>
      <c r="C47" s="1"/>
      <c r="D47" s="1"/>
      <c r="E47" s="1"/>
      <c r="F47" s="1"/>
      <c r="G47" s="1"/>
      <c r="H47" s="1"/>
      <c r="I47" s="1"/>
      <c r="J47" s="1"/>
      <c r="K47" s="1"/>
      <c r="L47" s="1"/>
      <c r="M47" s="1"/>
      <c r="N47" s="1"/>
      <c r="O47" s="1"/>
      <c r="P47" s="1"/>
      <c r="Q47" s="1"/>
    </row>
    <row r="48" spans="1:17" x14ac:dyDescent="0.2">
      <c r="A48" s="1"/>
      <c r="B48" s="1"/>
      <c r="C48" s="1"/>
      <c r="D48" s="1"/>
      <c r="E48" s="1"/>
      <c r="F48" s="1"/>
      <c r="G48" s="1"/>
      <c r="H48" s="1"/>
      <c r="I48" s="1"/>
      <c r="J48" s="1"/>
      <c r="K48" s="1"/>
      <c r="L48" s="1"/>
      <c r="M48" s="1"/>
      <c r="N48" s="1"/>
      <c r="O48" s="1"/>
      <c r="P48" s="1"/>
      <c r="Q48" s="1"/>
    </row>
    <row r="49" spans="1:17" x14ac:dyDescent="0.2">
      <c r="A49" s="1" t="s">
        <v>549</v>
      </c>
      <c r="B49" s="1"/>
      <c r="C49" s="1"/>
      <c r="D49" s="1"/>
      <c r="E49" s="1"/>
      <c r="F49" s="1"/>
      <c r="G49" s="1"/>
      <c r="H49" s="1"/>
      <c r="I49" s="1"/>
      <c r="J49" s="1"/>
      <c r="K49" s="1"/>
      <c r="L49" s="1"/>
      <c r="M49" s="1"/>
      <c r="N49" s="1"/>
      <c r="O49" s="1"/>
      <c r="P49" s="1"/>
      <c r="Q49" s="1"/>
    </row>
    <row r="50" spans="1:17" x14ac:dyDescent="0.2">
      <c r="A50" s="1" t="s">
        <v>552</v>
      </c>
      <c r="B50" s="1"/>
      <c r="C50" s="1"/>
      <c r="D50" s="1"/>
      <c r="E50" s="1"/>
      <c r="F50" s="1"/>
      <c r="G50" s="1"/>
      <c r="H50" s="1"/>
      <c r="I50" s="1"/>
      <c r="J50" s="1"/>
      <c r="K50" s="1"/>
      <c r="L50" s="1"/>
      <c r="M50" s="1"/>
      <c r="N50" s="1"/>
      <c r="O50" s="1"/>
      <c r="P50" s="1"/>
      <c r="Q50" s="1"/>
    </row>
    <row r="51" spans="1:17" x14ac:dyDescent="0.2">
      <c r="A51" s="1" t="s">
        <v>553</v>
      </c>
      <c r="B51" s="1"/>
      <c r="C51" s="1"/>
      <c r="D51" s="1"/>
      <c r="E51" s="1"/>
      <c r="F51" s="1"/>
      <c r="G51" s="1"/>
      <c r="H51" s="1"/>
      <c r="I51" s="1"/>
      <c r="J51" s="1"/>
      <c r="K51" s="1"/>
      <c r="L51" s="1"/>
      <c r="M51" s="1"/>
      <c r="N51" s="1"/>
      <c r="O51" s="1"/>
      <c r="P51" s="1"/>
      <c r="Q51" s="1"/>
    </row>
    <row r="52" spans="1:17" x14ac:dyDescent="0.2">
      <c r="A52" s="1"/>
      <c r="B52" s="1"/>
      <c r="C52" s="1"/>
      <c r="D52" s="1"/>
      <c r="E52" s="1"/>
      <c r="F52" s="1"/>
      <c r="G52" s="1"/>
      <c r="H52" s="1"/>
      <c r="I52" s="1"/>
      <c r="J52" s="1"/>
      <c r="K52" s="1"/>
      <c r="L52" s="1"/>
      <c r="M52" s="1"/>
      <c r="N52" s="1"/>
      <c r="O52" s="1"/>
      <c r="P52" s="1"/>
      <c r="Q52" s="1"/>
    </row>
    <row r="53" spans="1:17" x14ac:dyDescent="0.2">
      <c r="A53" s="1" t="s">
        <v>550</v>
      </c>
      <c r="B53" s="1"/>
      <c r="C53" s="1"/>
      <c r="D53" s="1"/>
      <c r="E53" s="1"/>
      <c r="F53" s="1"/>
      <c r="G53" s="1"/>
      <c r="H53" s="1"/>
      <c r="I53" s="1"/>
      <c r="J53" s="1"/>
      <c r="K53" s="1"/>
      <c r="L53" s="1"/>
      <c r="M53" s="1"/>
      <c r="N53" s="1"/>
      <c r="O53" s="1"/>
      <c r="P53" s="1"/>
      <c r="Q53" s="1"/>
    </row>
    <row r="54" spans="1:17" x14ac:dyDescent="0.2">
      <c r="A54" s="1" t="s">
        <v>551</v>
      </c>
      <c r="B54" s="1"/>
      <c r="C54" s="1"/>
      <c r="D54" s="1"/>
      <c r="E54" s="1"/>
      <c r="F54" s="1"/>
      <c r="G54" s="1"/>
      <c r="H54" s="1"/>
      <c r="I54" s="1"/>
      <c r="J54" s="1"/>
      <c r="K54" s="1"/>
      <c r="L54" s="1"/>
      <c r="M54" s="1"/>
      <c r="N54" s="1"/>
      <c r="O54" s="1"/>
      <c r="P54" s="1"/>
      <c r="Q54" s="1"/>
    </row>
    <row r="55" spans="1:17" x14ac:dyDescent="0.2">
      <c r="A55" s="1"/>
      <c r="B55" s="1"/>
      <c r="C55" s="1"/>
      <c r="D55" s="1"/>
      <c r="E55" s="1"/>
      <c r="F55" s="1"/>
      <c r="G55" s="1"/>
      <c r="H55" s="1"/>
      <c r="I55" s="1"/>
      <c r="J55" s="1"/>
      <c r="K55" s="1"/>
      <c r="L55" s="1"/>
      <c r="M55" s="1"/>
      <c r="N55" s="1"/>
      <c r="O55" s="1"/>
      <c r="P55" s="1"/>
      <c r="Q55" s="1"/>
    </row>
    <row r="56" spans="1:17" x14ac:dyDescent="0.2">
      <c r="A56" s="1" t="s">
        <v>529</v>
      </c>
      <c r="B56" s="1"/>
      <c r="C56" s="1"/>
      <c r="D56" s="1"/>
      <c r="E56" s="1"/>
      <c r="F56" s="1"/>
      <c r="G56" s="1"/>
      <c r="H56" s="1"/>
      <c r="I56" s="1"/>
      <c r="J56" s="1"/>
      <c r="K56" s="1"/>
      <c r="L56" s="1"/>
      <c r="M56" s="1"/>
      <c r="N56" s="1"/>
      <c r="O56" s="1"/>
      <c r="P56" s="1"/>
      <c r="Q56" s="1"/>
    </row>
  </sheetData>
  <sheetProtection algorithmName="SHA-512" hashValue="M1SoDFt8G5uXD97DXF40Xg+hQq65J+m4aGuRKMu/GXcP0DdzPNGsNTPQXVOP4TMKazwkBZWHZDJjwq8xHpXfSQ==" saltValue="2ai/i4ywq5yCHpIieuMmpw==" spinCount="100000" sheet="1" objects="1" scenarios="1" formatCells="0" formatColumns="0" formatRows="0"/>
  <mergeCells count="17">
    <mergeCell ref="O7:Q7"/>
    <mergeCell ref="O8:O9"/>
    <mergeCell ref="P8:P9"/>
    <mergeCell ref="Q8:Q9"/>
    <mergeCell ref="D7:D9"/>
    <mergeCell ref="E7:N7"/>
    <mergeCell ref="A8:A10"/>
    <mergeCell ref="B8:C10"/>
    <mergeCell ref="L8:M8"/>
    <mergeCell ref="N8:N9"/>
    <mergeCell ref="E8:J8"/>
    <mergeCell ref="A11:A25"/>
    <mergeCell ref="B11:B16"/>
    <mergeCell ref="B17:B25"/>
    <mergeCell ref="A26:A40"/>
    <mergeCell ref="B26:B31"/>
    <mergeCell ref="B32:B40"/>
  </mergeCells>
  <conditionalFormatting sqref="D16:Q16">
    <cfRule type="expression" dxfId="151" priority="21">
      <formula>AND(SUM(D$11:D$15)&gt;0,D$16=0)</formula>
    </cfRule>
  </conditionalFormatting>
  <conditionalFormatting sqref="D11:N15">
    <cfRule type="expression" dxfId="150" priority="20">
      <formula>AND(D$16&gt;0,SUM(D$11:D$15)=0)</formula>
    </cfRule>
  </conditionalFormatting>
  <conditionalFormatting sqref="D25:Q25">
    <cfRule type="expression" dxfId="149" priority="19">
      <formula>AND(SUM(D$17:D$24)&gt;0,D$25=0)</formula>
    </cfRule>
  </conditionalFormatting>
  <conditionalFormatting sqref="D17:Q24">
    <cfRule type="expression" dxfId="148" priority="18">
      <formula>AND(D$25&gt;0,SUM(D$17:D$24)=0)</formula>
    </cfRule>
  </conditionalFormatting>
  <conditionalFormatting sqref="D31:Q31">
    <cfRule type="expression" dxfId="147" priority="17">
      <formula>AND(SUM(D$26:D$30)&gt;0,D$31=0)</formula>
    </cfRule>
  </conditionalFormatting>
  <conditionalFormatting sqref="D26:Q30">
    <cfRule type="expression" dxfId="146" priority="16">
      <formula>AND(D$31&gt;0,SUM(D$26:D$30)=0)</formula>
    </cfRule>
  </conditionalFormatting>
  <conditionalFormatting sqref="D40:Q40">
    <cfRule type="expression" dxfId="145" priority="15">
      <formula>AND(SUM(D$32:D$39)&gt;0,D$40=0)</formula>
    </cfRule>
  </conditionalFormatting>
  <conditionalFormatting sqref="D32:Q39">
    <cfRule type="expression" dxfId="144" priority="14">
      <formula>AND(D$40&gt;0,SUM(D$32:D$39)=0)</formula>
    </cfRule>
  </conditionalFormatting>
  <conditionalFormatting sqref="D11:D40">
    <cfRule type="expression" dxfId="143" priority="5">
      <formula>AND(SUM(D11)=0,SUM(E11:N11)&gt;0)</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49015-974E-4440-A8D7-E13CD37F840E}">
  <sheetPr>
    <tabColor theme="6" tint="0.79998168889431442"/>
  </sheetPr>
  <dimension ref="A1:X300"/>
  <sheetViews>
    <sheetView showGridLines="0" workbookViewId="0"/>
  </sheetViews>
  <sheetFormatPr baseColWidth="10" defaultColWidth="10.85546875" defaultRowHeight="12.75" x14ac:dyDescent="0.2"/>
  <cols>
    <col min="1" max="1" width="25.5703125" style="323" customWidth="1"/>
    <col min="2" max="2" width="30.7109375" style="355" customWidth="1"/>
    <col min="3" max="4" width="14.5703125" style="355" customWidth="1"/>
    <col min="5" max="5" width="16.5703125" style="355" customWidth="1"/>
    <col min="6" max="6" width="14.5703125" style="355" customWidth="1"/>
    <col min="7" max="8" width="14.5703125" style="356" customWidth="1"/>
    <col min="9" max="9" width="16.5703125" style="356" customWidth="1"/>
    <col min="10" max="11" width="14.5703125" style="356" customWidth="1"/>
    <col min="12" max="12" width="13.5703125" style="355" customWidth="1"/>
    <col min="13" max="13" width="14.7109375" style="355" customWidth="1"/>
    <col min="14" max="15" width="14.5703125" style="355" customWidth="1"/>
    <col min="16" max="16" width="16.5703125" style="355" customWidth="1"/>
    <col min="17" max="17" width="14.5703125" style="355" customWidth="1"/>
    <col min="18" max="19" width="14.5703125" style="356" customWidth="1"/>
    <col min="20" max="20" width="16.5703125" style="356" customWidth="1"/>
    <col min="21" max="22" width="14.5703125" style="356" customWidth="1"/>
    <col min="23" max="24" width="14.5703125" style="355" customWidth="1"/>
    <col min="25" max="16384" width="10.85546875" style="323"/>
  </cols>
  <sheetData>
    <row r="1" spans="1:24" customFormat="1" ht="52.5" customHeight="1" x14ac:dyDescent="0.2">
      <c r="A1" s="2" t="s">
        <v>7</v>
      </c>
      <c r="B1" s="210"/>
      <c r="C1" s="41"/>
      <c r="D1" s="1"/>
      <c r="E1" s="1"/>
      <c r="F1" s="1"/>
      <c r="G1" s="1"/>
      <c r="H1" s="1"/>
      <c r="I1" s="1"/>
      <c r="J1" s="1"/>
      <c r="K1" s="1"/>
      <c r="L1" s="1"/>
      <c r="M1" s="1"/>
      <c r="N1" s="1"/>
    </row>
    <row r="2" spans="1:24" customFormat="1" ht="15.75" customHeight="1" x14ac:dyDescent="0.2">
      <c r="A2" s="12"/>
      <c r="B2" s="12"/>
      <c r="C2" s="12"/>
      <c r="D2" s="1"/>
      <c r="E2" s="1"/>
      <c r="F2" s="1"/>
      <c r="G2" s="1"/>
      <c r="H2" s="1"/>
      <c r="I2" s="1"/>
      <c r="J2" s="1"/>
      <c r="K2" s="1"/>
      <c r="L2" s="1"/>
      <c r="M2" s="1"/>
      <c r="N2" s="1"/>
    </row>
    <row r="3" spans="1:24" customFormat="1" ht="15.75" customHeight="1" x14ac:dyDescent="0.2">
      <c r="A3" s="135" t="str">
        <f>"Halbjahreserhebung  Netzbetreiber Strom "&amp;U!$B$11</f>
        <v>Halbjahreserhebung  Netzbetreiber Strom 2023</v>
      </c>
      <c r="B3" s="136"/>
      <c r="C3" s="136"/>
      <c r="D3" s="136"/>
      <c r="E3" s="136"/>
      <c r="F3" s="136"/>
      <c r="G3" s="150"/>
      <c r="J3" s="1"/>
      <c r="N3" s="1"/>
      <c r="O3" s="1"/>
      <c r="P3" s="1"/>
      <c r="Q3" s="1"/>
      <c r="R3" s="1"/>
    </row>
    <row r="4" spans="1:24" customFormat="1" ht="15.75" x14ac:dyDescent="0.2">
      <c r="A4" s="18" t="s">
        <v>110</v>
      </c>
      <c r="B4" s="119" t="str">
        <f>IF(U!$B$12&lt;&gt;"",U!$B$12,"")</f>
        <v/>
      </c>
      <c r="C4" s="149"/>
      <c r="D4" s="149"/>
      <c r="E4" s="149"/>
      <c r="F4" s="149"/>
      <c r="G4" s="151"/>
      <c r="J4" s="1"/>
      <c r="N4" s="1"/>
      <c r="O4" s="1"/>
      <c r="P4" s="1"/>
      <c r="Q4" s="1"/>
      <c r="R4" s="1"/>
    </row>
    <row r="5" spans="1:24" customFormat="1" ht="15.75" x14ac:dyDescent="0.2">
      <c r="A5" s="135" t="s">
        <v>795</v>
      </c>
      <c r="B5" s="357"/>
      <c r="C5" s="357"/>
      <c r="D5" s="357"/>
      <c r="E5" s="357"/>
      <c r="F5" s="357"/>
      <c r="G5" s="358"/>
      <c r="J5" s="1"/>
      <c r="N5" s="1"/>
      <c r="O5" s="1"/>
      <c r="P5" s="1"/>
      <c r="Q5" s="1"/>
      <c r="R5" s="1"/>
    </row>
    <row r="6" spans="1:24" customFormat="1" ht="25.9" customHeight="1" x14ac:dyDescent="0.2">
      <c r="A6" s="456" t="s">
        <v>951</v>
      </c>
      <c r="B6" s="456" t="s">
        <v>946</v>
      </c>
      <c r="C6" s="576" t="str">
        <f>CONCATENATE("Stichtag 30.6.",U!B11)</f>
        <v>Stichtag 30.6.2023</v>
      </c>
      <c r="D6" s="577"/>
      <c r="E6" s="577"/>
      <c r="F6" s="577"/>
      <c r="G6" s="587" t="str">
        <f>CONCATENATE("1. Halbjahr ",U!B11)</f>
        <v>1. Halbjahr 2023</v>
      </c>
      <c r="H6" s="588"/>
      <c r="I6" s="588"/>
      <c r="J6" s="588"/>
      <c r="K6" s="588"/>
      <c r="L6" s="588"/>
      <c r="M6" s="588"/>
      <c r="N6" s="587" t="str">
        <f>CONCATENATE("Stichtag 31.12.",U!B11)</f>
        <v>Stichtag 31.12.2023</v>
      </c>
      <c r="O6" s="588"/>
      <c r="P6" s="588"/>
      <c r="Q6" s="589"/>
      <c r="R6" s="587" t="str">
        <f>CONCATENATE("2. Halbjahr ",U!B11)</f>
        <v>2. Halbjahr 2023</v>
      </c>
      <c r="S6" s="588"/>
      <c r="T6" s="588"/>
      <c r="U6" s="588"/>
      <c r="V6" s="588"/>
      <c r="W6" s="588"/>
      <c r="X6" s="589"/>
    </row>
    <row r="7" spans="1:24" customFormat="1" ht="12.4" customHeight="1" x14ac:dyDescent="0.2">
      <c r="A7" s="457"/>
      <c r="B7" s="457"/>
      <c r="C7" s="579" t="s">
        <v>920</v>
      </c>
      <c r="D7" s="580"/>
      <c r="E7" s="583" t="s">
        <v>929</v>
      </c>
      <c r="F7" s="585" t="s">
        <v>794</v>
      </c>
      <c r="G7" s="578" t="s">
        <v>791</v>
      </c>
      <c r="H7" s="578"/>
      <c r="I7" s="583" t="s">
        <v>797</v>
      </c>
      <c r="J7" s="590" t="s">
        <v>792</v>
      </c>
      <c r="K7" s="591"/>
      <c r="L7" s="585" t="s">
        <v>921</v>
      </c>
      <c r="M7" s="585" t="s">
        <v>922</v>
      </c>
      <c r="N7" s="579" t="s">
        <v>793</v>
      </c>
      <c r="O7" s="580"/>
      <c r="P7" s="583" t="s">
        <v>930</v>
      </c>
      <c r="Q7" s="583" t="s">
        <v>794</v>
      </c>
      <c r="R7" s="578" t="s">
        <v>791</v>
      </c>
      <c r="S7" s="578"/>
      <c r="T7" s="583" t="s">
        <v>797</v>
      </c>
      <c r="U7" s="590" t="s">
        <v>792</v>
      </c>
      <c r="V7" s="591"/>
      <c r="W7" s="585" t="s">
        <v>921</v>
      </c>
      <c r="X7" s="585" t="s">
        <v>922</v>
      </c>
    </row>
    <row r="8" spans="1:24" customFormat="1" ht="12.4" customHeight="1" x14ac:dyDescent="0.2">
      <c r="A8" s="457"/>
      <c r="B8" s="457"/>
      <c r="C8" s="581"/>
      <c r="D8" s="582"/>
      <c r="E8" s="584"/>
      <c r="F8" s="586"/>
      <c r="G8" s="578"/>
      <c r="H8" s="578"/>
      <c r="I8" s="584"/>
      <c r="J8" s="592"/>
      <c r="K8" s="593"/>
      <c r="L8" s="586"/>
      <c r="M8" s="586"/>
      <c r="N8" s="581"/>
      <c r="O8" s="582"/>
      <c r="P8" s="584"/>
      <c r="Q8" s="584"/>
      <c r="R8" s="578"/>
      <c r="S8" s="578"/>
      <c r="T8" s="584"/>
      <c r="U8" s="592"/>
      <c r="V8" s="593"/>
      <c r="W8" s="586"/>
      <c r="X8" s="586"/>
    </row>
    <row r="9" spans="1:24" customFormat="1" ht="12.4" customHeight="1" x14ac:dyDescent="0.2">
      <c r="A9" s="457"/>
      <c r="B9" s="457"/>
      <c r="C9" s="276" t="s">
        <v>282</v>
      </c>
      <c r="D9" s="277" t="s">
        <v>512</v>
      </c>
      <c r="E9" s="280" t="s">
        <v>766</v>
      </c>
      <c r="F9" s="280" t="s">
        <v>766</v>
      </c>
      <c r="G9" s="280" t="s">
        <v>282</v>
      </c>
      <c r="H9" s="280" t="s">
        <v>512</v>
      </c>
      <c r="I9" s="280" t="s">
        <v>766</v>
      </c>
      <c r="J9" s="280" t="s">
        <v>282</v>
      </c>
      <c r="K9" s="280" t="s">
        <v>512</v>
      </c>
      <c r="L9" s="280" t="s">
        <v>766</v>
      </c>
      <c r="M9" s="280" t="s">
        <v>766</v>
      </c>
      <c r="N9" s="280" t="s">
        <v>282</v>
      </c>
      <c r="O9" s="280" t="s">
        <v>512</v>
      </c>
      <c r="P9" s="280" t="s">
        <v>766</v>
      </c>
      <c r="Q9" s="280" t="s">
        <v>766</v>
      </c>
      <c r="R9" s="280" t="s">
        <v>282</v>
      </c>
      <c r="S9" s="280" t="s">
        <v>512</v>
      </c>
      <c r="T9" s="280" t="s">
        <v>766</v>
      </c>
      <c r="U9" s="280" t="s">
        <v>282</v>
      </c>
      <c r="V9" s="280" t="s">
        <v>512</v>
      </c>
      <c r="W9" s="280" t="s">
        <v>766</v>
      </c>
      <c r="X9" s="280" t="s">
        <v>766</v>
      </c>
    </row>
    <row r="10" spans="1:24" customFormat="1" ht="12.4" customHeight="1" x14ac:dyDescent="0.2">
      <c r="A10" s="458"/>
      <c r="B10" s="458"/>
      <c r="C10" s="278" t="s">
        <v>162</v>
      </c>
      <c r="D10" s="278" t="s">
        <v>162</v>
      </c>
      <c r="E10" s="278" t="s">
        <v>162</v>
      </c>
      <c r="F10" s="278" t="s">
        <v>162</v>
      </c>
      <c r="G10" s="278" t="s">
        <v>0</v>
      </c>
      <c r="H10" s="278" t="s">
        <v>0</v>
      </c>
      <c r="I10" s="278" t="s">
        <v>0</v>
      </c>
      <c r="J10" s="278" t="s">
        <v>0</v>
      </c>
      <c r="K10" s="278" t="s">
        <v>0</v>
      </c>
      <c r="L10" s="278" t="s">
        <v>162</v>
      </c>
      <c r="M10" s="278" t="s">
        <v>162</v>
      </c>
      <c r="N10" s="278" t="s">
        <v>162</v>
      </c>
      <c r="O10" s="278" t="s">
        <v>162</v>
      </c>
      <c r="P10" s="278" t="s">
        <v>162</v>
      </c>
      <c r="Q10" s="278" t="s">
        <v>162</v>
      </c>
      <c r="R10" s="278" t="s">
        <v>0</v>
      </c>
      <c r="S10" s="278" t="s">
        <v>0</v>
      </c>
      <c r="T10" s="278" t="s">
        <v>0</v>
      </c>
      <c r="U10" s="278" t="s">
        <v>0</v>
      </c>
      <c r="V10" s="278" t="s">
        <v>0</v>
      </c>
      <c r="W10" s="278" t="s">
        <v>162</v>
      </c>
      <c r="X10" s="278" t="s">
        <v>162</v>
      </c>
    </row>
    <row r="11" spans="1:24" s="372" customFormat="1" ht="12.4" customHeight="1" x14ac:dyDescent="0.2">
      <c r="A11" s="359" t="s">
        <v>287</v>
      </c>
      <c r="B11" s="359"/>
      <c r="C11" s="386" t="str">
        <f>IF(SUM(C12:C99)&gt;0,SUM(C12:C99),"")</f>
        <v/>
      </c>
      <c r="D11" s="386" t="str">
        <f t="shared" ref="D11:X11" si="0">IF(SUM(D12:D99)&gt;0,SUM(D12:D99),"")</f>
        <v/>
      </c>
      <c r="E11" s="386" t="str">
        <f t="shared" si="0"/>
        <v/>
      </c>
      <c r="F11" s="386" t="str">
        <f t="shared" si="0"/>
        <v/>
      </c>
      <c r="G11" s="387" t="str">
        <f t="shared" si="0"/>
        <v/>
      </c>
      <c r="H11" s="387" t="str">
        <f t="shared" si="0"/>
        <v/>
      </c>
      <c r="I11" s="387" t="str">
        <f t="shared" si="0"/>
        <v/>
      </c>
      <c r="J11" s="387" t="str">
        <f t="shared" si="0"/>
        <v/>
      </c>
      <c r="K11" s="387" t="str">
        <f t="shared" si="0"/>
        <v/>
      </c>
      <c r="L11" s="386" t="str">
        <f t="shared" si="0"/>
        <v/>
      </c>
      <c r="M11" s="386" t="str">
        <f t="shared" si="0"/>
        <v/>
      </c>
      <c r="N11" s="386" t="str">
        <f t="shared" si="0"/>
        <v/>
      </c>
      <c r="O11" s="386" t="str">
        <f t="shared" si="0"/>
        <v/>
      </c>
      <c r="P11" s="386" t="str">
        <f t="shared" si="0"/>
        <v/>
      </c>
      <c r="Q11" s="386" t="str">
        <f t="shared" si="0"/>
        <v/>
      </c>
      <c r="R11" s="387" t="str">
        <f t="shared" si="0"/>
        <v/>
      </c>
      <c r="S11" s="387" t="str">
        <f t="shared" si="0"/>
        <v/>
      </c>
      <c r="T11" s="387" t="str">
        <f t="shared" si="0"/>
        <v/>
      </c>
      <c r="U11" s="387" t="str">
        <f t="shared" si="0"/>
        <v/>
      </c>
      <c r="V11" s="387" t="str">
        <f t="shared" si="0"/>
        <v/>
      </c>
      <c r="W11" s="386" t="str">
        <f t="shared" si="0"/>
        <v/>
      </c>
      <c r="X11" s="386" t="str">
        <f t="shared" si="0"/>
        <v/>
      </c>
    </row>
    <row r="12" spans="1:24" customFormat="1" x14ac:dyDescent="0.2">
      <c r="A12" s="164"/>
      <c r="B12" s="197"/>
      <c r="C12" s="197"/>
      <c r="D12" s="197"/>
      <c r="E12" s="197"/>
      <c r="F12" s="197"/>
      <c r="G12" s="174"/>
      <c r="H12" s="174"/>
      <c r="I12" s="174"/>
      <c r="J12" s="174"/>
      <c r="K12" s="174"/>
      <c r="L12" s="197"/>
      <c r="M12" s="197"/>
      <c r="N12" s="197"/>
      <c r="O12" s="197"/>
      <c r="P12" s="197"/>
      <c r="Q12" s="197"/>
      <c r="R12" s="174"/>
      <c r="S12" s="174"/>
      <c r="T12" s="174"/>
      <c r="U12" s="174"/>
      <c r="V12" s="174"/>
      <c r="W12" s="197"/>
      <c r="X12" s="197"/>
    </row>
    <row r="13" spans="1:24" customFormat="1" x14ac:dyDescent="0.2">
      <c r="A13" s="164"/>
      <c r="B13" s="197"/>
      <c r="C13" s="197"/>
      <c r="D13" s="197"/>
      <c r="E13" s="197"/>
      <c r="F13" s="197"/>
      <c r="G13" s="174"/>
      <c r="H13" s="174"/>
      <c r="I13" s="174"/>
      <c r="J13" s="174"/>
      <c r="K13" s="174"/>
      <c r="L13" s="197"/>
      <c r="M13" s="197"/>
      <c r="N13" s="197"/>
      <c r="O13" s="197"/>
      <c r="P13" s="197"/>
      <c r="Q13" s="197"/>
      <c r="R13" s="174"/>
      <c r="S13" s="174"/>
      <c r="T13" s="174"/>
      <c r="U13" s="174"/>
      <c r="V13" s="174"/>
      <c r="W13" s="197"/>
      <c r="X13" s="197"/>
    </row>
    <row r="14" spans="1:24" customFormat="1" x14ac:dyDescent="0.2">
      <c r="A14" s="164"/>
      <c r="B14" s="197"/>
      <c r="C14" s="197"/>
      <c r="D14" s="197"/>
      <c r="E14" s="197"/>
      <c r="F14" s="197"/>
      <c r="G14" s="174"/>
      <c r="H14" s="174"/>
      <c r="I14" s="174"/>
      <c r="J14" s="174"/>
      <c r="K14" s="174"/>
      <c r="L14" s="197"/>
      <c r="M14" s="197"/>
      <c r="N14" s="197"/>
      <c r="O14" s="197"/>
      <c r="P14" s="197"/>
      <c r="Q14" s="197"/>
      <c r="R14" s="174"/>
      <c r="S14" s="174"/>
      <c r="T14" s="174"/>
      <c r="U14" s="174"/>
      <c r="V14" s="174"/>
      <c r="W14" s="197"/>
      <c r="X14" s="197"/>
    </row>
    <row r="15" spans="1:24" customFormat="1" x14ac:dyDescent="0.2">
      <c r="A15" s="164"/>
      <c r="B15" s="197"/>
      <c r="C15" s="197"/>
      <c r="D15" s="197"/>
      <c r="E15" s="197"/>
      <c r="F15" s="197"/>
      <c r="G15" s="174"/>
      <c r="H15" s="174"/>
      <c r="I15" s="174"/>
      <c r="J15" s="174"/>
      <c r="K15" s="174"/>
      <c r="L15" s="197"/>
      <c r="M15" s="197"/>
      <c r="N15" s="197"/>
      <c r="O15" s="197"/>
      <c r="P15" s="197"/>
      <c r="Q15" s="197"/>
      <c r="R15" s="174"/>
      <c r="S15" s="174"/>
      <c r="T15" s="174"/>
      <c r="U15" s="174"/>
      <c r="V15" s="174"/>
      <c r="W15" s="197"/>
      <c r="X15" s="197"/>
    </row>
    <row r="16" spans="1:24" customFormat="1" x14ac:dyDescent="0.2">
      <c r="A16" s="164"/>
      <c r="B16" s="197"/>
      <c r="C16" s="197"/>
      <c r="D16" s="197"/>
      <c r="E16" s="197"/>
      <c r="F16" s="197"/>
      <c r="G16" s="174"/>
      <c r="H16" s="174"/>
      <c r="I16" s="174"/>
      <c r="J16" s="174"/>
      <c r="K16" s="174"/>
      <c r="L16" s="197"/>
      <c r="M16" s="197"/>
      <c r="N16" s="197"/>
      <c r="O16" s="197"/>
      <c r="P16" s="197"/>
      <c r="Q16" s="197"/>
      <c r="R16" s="174"/>
      <c r="S16" s="174"/>
      <c r="T16" s="174"/>
      <c r="U16" s="174"/>
      <c r="V16" s="174"/>
      <c r="W16" s="197"/>
      <c r="X16" s="197"/>
    </row>
    <row r="17" spans="1:24" customFormat="1" x14ac:dyDescent="0.2">
      <c r="A17" s="164"/>
      <c r="B17" s="197"/>
      <c r="C17" s="197"/>
      <c r="D17" s="197"/>
      <c r="E17" s="197"/>
      <c r="F17" s="197"/>
      <c r="G17" s="174"/>
      <c r="H17" s="174"/>
      <c r="I17" s="174"/>
      <c r="J17" s="174"/>
      <c r="K17" s="174"/>
      <c r="L17" s="197"/>
      <c r="M17" s="197"/>
      <c r="N17" s="197"/>
      <c r="O17" s="197"/>
      <c r="P17" s="197"/>
      <c r="Q17" s="197"/>
      <c r="R17" s="174"/>
      <c r="S17" s="174"/>
      <c r="T17" s="174"/>
      <c r="U17" s="174"/>
      <c r="V17" s="174"/>
      <c r="W17" s="197"/>
      <c r="X17" s="197"/>
    </row>
    <row r="18" spans="1:24" customFormat="1" x14ac:dyDescent="0.2">
      <c r="A18" s="164"/>
      <c r="B18" s="197"/>
      <c r="C18" s="197"/>
      <c r="D18" s="197"/>
      <c r="E18" s="197"/>
      <c r="F18" s="197"/>
      <c r="G18" s="174"/>
      <c r="H18" s="174"/>
      <c r="I18" s="174"/>
      <c r="J18" s="174"/>
      <c r="K18" s="174"/>
      <c r="L18" s="197"/>
      <c r="M18" s="197"/>
      <c r="N18" s="197"/>
      <c r="O18" s="197"/>
      <c r="P18" s="197"/>
      <c r="Q18" s="197"/>
      <c r="R18" s="174"/>
      <c r="S18" s="174"/>
      <c r="T18" s="174"/>
      <c r="U18" s="174"/>
      <c r="V18" s="174"/>
      <c r="W18" s="197"/>
      <c r="X18" s="197"/>
    </row>
    <row r="19" spans="1:24" customFormat="1" x14ac:dyDescent="0.2">
      <c r="A19" s="164"/>
      <c r="B19" s="197"/>
      <c r="C19" s="197"/>
      <c r="D19" s="197"/>
      <c r="E19" s="197"/>
      <c r="F19" s="197"/>
      <c r="G19" s="174"/>
      <c r="H19" s="174"/>
      <c r="I19" s="174"/>
      <c r="J19" s="174"/>
      <c r="K19" s="174"/>
      <c r="L19" s="197"/>
      <c r="M19" s="197"/>
      <c r="N19" s="197"/>
      <c r="O19" s="197"/>
      <c r="P19" s="197"/>
      <c r="Q19" s="197"/>
      <c r="R19" s="174"/>
      <c r="S19" s="174"/>
      <c r="T19" s="174"/>
      <c r="U19" s="174"/>
      <c r="V19" s="174"/>
      <c r="W19" s="197"/>
      <c r="X19" s="197"/>
    </row>
    <row r="20" spans="1:24" customFormat="1" x14ac:dyDescent="0.2">
      <c r="A20" s="164"/>
      <c r="B20" s="197"/>
      <c r="C20" s="197"/>
      <c r="D20" s="197"/>
      <c r="E20" s="197"/>
      <c r="F20" s="197"/>
      <c r="G20" s="174"/>
      <c r="H20" s="174"/>
      <c r="I20" s="174"/>
      <c r="J20" s="174"/>
      <c r="K20" s="174"/>
      <c r="L20" s="197"/>
      <c r="M20" s="197"/>
      <c r="N20" s="197"/>
      <c r="O20" s="197"/>
      <c r="P20" s="197"/>
      <c r="Q20" s="197"/>
      <c r="R20" s="174"/>
      <c r="S20" s="174"/>
      <c r="T20" s="174"/>
      <c r="U20" s="174"/>
      <c r="V20" s="174"/>
      <c r="W20" s="197"/>
      <c r="X20" s="197"/>
    </row>
    <row r="21" spans="1:24" customFormat="1" ht="12.4" customHeight="1" x14ac:dyDescent="0.2">
      <c r="A21" s="164"/>
      <c r="B21" s="197"/>
      <c r="C21" s="197"/>
      <c r="D21" s="197"/>
      <c r="E21" s="197"/>
      <c r="F21" s="197"/>
      <c r="G21" s="174"/>
      <c r="H21" s="174"/>
      <c r="I21" s="174"/>
      <c r="J21" s="174"/>
      <c r="K21" s="174"/>
      <c r="L21" s="197"/>
      <c r="M21" s="197"/>
      <c r="N21" s="197"/>
      <c r="O21" s="197"/>
      <c r="P21" s="197"/>
      <c r="Q21" s="197"/>
      <c r="R21" s="174"/>
      <c r="S21" s="174"/>
      <c r="T21" s="174"/>
      <c r="U21" s="174"/>
      <c r="V21" s="174"/>
      <c r="W21" s="197"/>
      <c r="X21" s="197"/>
    </row>
    <row r="22" spans="1:24" customFormat="1" x14ac:dyDescent="0.2">
      <c r="A22" s="164"/>
      <c r="B22" s="197"/>
      <c r="C22" s="197"/>
      <c r="D22" s="197"/>
      <c r="E22" s="197"/>
      <c r="F22" s="197"/>
      <c r="G22" s="174"/>
      <c r="H22" s="174"/>
      <c r="I22" s="174"/>
      <c r="J22" s="174"/>
      <c r="K22" s="174"/>
      <c r="L22" s="197"/>
      <c r="M22" s="197"/>
      <c r="N22" s="197"/>
      <c r="O22" s="197"/>
      <c r="P22" s="197"/>
      <c r="Q22" s="197"/>
      <c r="R22" s="174"/>
      <c r="S22" s="174"/>
      <c r="T22" s="174"/>
      <c r="U22" s="174"/>
      <c r="V22" s="174"/>
      <c r="W22" s="197"/>
      <c r="X22" s="197"/>
    </row>
    <row r="23" spans="1:24" customFormat="1" x14ac:dyDescent="0.2">
      <c r="A23" s="164"/>
      <c r="B23" s="197"/>
      <c r="C23" s="197"/>
      <c r="D23" s="197"/>
      <c r="E23" s="197"/>
      <c r="F23" s="197"/>
      <c r="G23" s="174"/>
      <c r="H23" s="174"/>
      <c r="I23" s="174"/>
      <c r="J23" s="174"/>
      <c r="K23" s="174"/>
      <c r="L23" s="197"/>
      <c r="M23" s="197"/>
      <c r="N23" s="197"/>
      <c r="O23" s="197"/>
      <c r="P23" s="197"/>
      <c r="Q23" s="197"/>
      <c r="R23" s="174"/>
      <c r="S23" s="174"/>
      <c r="T23" s="174"/>
      <c r="U23" s="174"/>
      <c r="V23" s="174"/>
      <c r="W23" s="197"/>
      <c r="X23" s="197"/>
    </row>
    <row r="24" spans="1:24" customFormat="1" x14ac:dyDescent="0.2">
      <c r="A24" s="164"/>
      <c r="B24" s="197"/>
      <c r="C24" s="197"/>
      <c r="D24" s="197"/>
      <c r="E24" s="197"/>
      <c r="F24" s="197"/>
      <c r="G24" s="174"/>
      <c r="H24" s="174"/>
      <c r="I24" s="174"/>
      <c r="J24" s="174"/>
      <c r="K24" s="174"/>
      <c r="L24" s="197"/>
      <c r="M24" s="197"/>
      <c r="N24" s="197"/>
      <c r="O24" s="197"/>
      <c r="P24" s="197"/>
      <c r="Q24" s="197"/>
      <c r="R24" s="174"/>
      <c r="S24" s="174"/>
      <c r="T24" s="174"/>
      <c r="U24" s="174"/>
      <c r="V24" s="174"/>
      <c r="W24" s="197"/>
      <c r="X24" s="197"/>
    </row>
    <row r="25" spans="1:24" customFormat="1" x14ac:dyDescent="0.2">
      <c r="A25" s="164"/>
      <c r="B25" s="197"/>
      <c r="C25" s="197"/>
      <c r="D25" s="197"/>
      <c r="E25" s="197"/>
      <c r="F25" s="197"/>
      <c r="G25" s="174"/>
      <c r="H25" s="174"/>
      <c r="I25" s="174"/>
      <c r="J25" s="174"/>
      <c r="K25" s="174"/>
      <c r="L25" s="197"/>
      <c r="M25" s="197"/>
      <c r="N25" s="197"/>
      <c r="O25" s="197"/>
      <c r="P25" s="197"/>
      <c r="Q25" s="197"/>
      <c r="R25" s="174"/>
      <c r="S25" s="174"/>
      <c r="T25" s="174"/>
      <c r="U25" s="174"/>
      <c r="V25" s="174"/>
      <c r="W25" s="197"/>
      <c r="X25" s="197"/>
    </row>
    <row r="26" spans="1:24" customFormat="1" x14ac:dyDescent="0.2">
      <c r="A26" s="164"/>
      <c r="B26" s="197"/>
      <c r="C26" s="197"/>
      <c r="D26" s="197"/>
      <c r="E26" s="197"/>
      <c r="F26" s="197"/>
      <c r="G26" s="174"/>
      <c r="H26" s="174"/>
      <c r="I26" s="174"/>
      <c r="J26" s="174"/>
      <c r="K26" s="174"/>
      <c r="L26" s="197"/>
      <c r="M26" s="197"/>
      <c r="N26" s="197"/>
      <c r="O26" s="197"/>
      <c r="P26" s="197"/>
      <c r="Q26" s="197"/>
      <c r="R26" s="174"/>
      <c r="S26" s="174"/>
      <c r="T26" s="174"/>
      <c r="U26" s="174"/>
      <c r="V26" s="174"/>
      <c r="W26" s="197"/>
      <c r="X26" s="197"/>
    </row>
    <row r="27" spans="1:24" customFormat="1" x14ac:dyDescent="0.2">
      <c r="A27" s="164"/>
      <c r="B27" s="197"/>
      <c r="C27" s="197"/>
      <c r="D27" s="197"/>
      <c r="E27" s="197"/>
      <c r="F27" s="197"/>
      <c r="G27" s="174"/>
      <c r="H27" s="174"/>
      <c r="I27" s="174"/>
      <c r="J27" s="174"/>
      <c r="K27" s="174"/>
      <c r="L27" s="197"/>
      <c r="M27" s="197"/>
      <c r="N27" s="197"/>
      <c r="O27" s="197"/>
      <c r="P27" s="197"/>
      <c r="Q27" s="197"/>
      <c r="R27" s="174"/>
      <c r="S27" s="174"/>
      <c r="T27" s="174"/>
      <c r="U27" s="174"/>
      <c r="V27" s="174"/>
      <c r="W27" s="197"/>
      <c r="X27" s="197"/>
    </row>
    <row r="28" spans="1:24" customFormat="1" x14ac:dyDescent="0.2">
      <c r="A28" s="164"/>
      <c r="B28" s="197"/>
      <c r="C28" s="197"/>
      <c r="D28" s="197"/>
      <c r="E28" s="197"/>
      <c r="F28" s="197"/>
      <c r="G28" s="174"/>
      <c r="H28" s="174"/>
      <c r="I28" s="174"/>
      <c r="J28" s="174"/>
      <c r="K28" s="174"/>
      <c r="L28" s="197"/>
      <c r="M28" s="197"/>
      <c r="N28" s="197"/>
      <c r="O28" s="197"/>
      <c r="P28" s="197"/>
      <c r="Q28" s="197"/>
      <c r="R28" s="174"/>
      <c r="S28" s="174"/>
      <c r="T28" s="174"/>
      <c r="U28" s="174"/>
      <c r="V28" s="174"/>
      <c r="W28" s="197"/>
      <c r="X28" s="197"/>
    </row>
    <row r="29" spans="1:24" customFormat="1" x14ac:dyDescent="0.2">
      <c r="A29" s="164"/>
      <c r="B29" s="197"/>
      <c r="C29" s="197"/>
      <c r="D29" s="197"/>
      <c r="E29" s="197"/>
      <c r="F29" s="197"/>
      <c r="G29" s="174"/>
      <c r="H29" s="174"/>
      <c r="I29" s="174"/>
      <c r="J29" s="174"/>
      <c r="K29" s="174"/>
      <c r="L29" s="197"/>
      <c r="M29" s="197"/>
      <c r="N29" s="197"/>
      <c r="O29" s="197"/>
      <c r="P29" s="197"/>
      <c r="Q29" s="197"/>
      <c r="R29" s="174"/>
      <c r="S29" s="174"/>
      <c r="T29" s="174"/>
      <c r="U29" s="174"/>
      <c r="V29" s="174"/>
      <c r="W29" s="197"/>
      <c r="X29" s="197"/>
    </row>
    <row r="30" spans="1:24" customFormat="1" x14ac:dyDescent="0.2">
      <c r="A30" s="164"/>
      <c r="B30" s="197"/>
      <c r="C30" s="197"/>
      <c r="D30" s="197"/>
      <c r="E30" s="197"/>
      <c r="F30" s="197"/>
      <c r="G30" s="174"/>
      <c r="H30" s="174"/>
      <c r="I30" s="174"/>
      <c r="J30" s="174"/>
      <c r="K30" s="174"/>
      <c r="L30" s="197"/>
      <c r="M30" s="197"/>
      <c r="N30" s="197"/>
      <c r="O30" s="197"/>
      <c r="P30" s="197"/>
      <c r="Q30" s="197"/>
      <c r="R30" s="174"/>
      <c r="S30" s="174"/>
      <c r="T30" s="174"/>
      <c r="U30" s="174"/>
      <c r="V30" s="174"/>
      <c r="W30" s="197"/>
      <c r="X30" s="197"/>
    </row>
    <row r="31" spans="1:24" customFormat="1" x14ac:dyDescent="0.2">
      <c r="A31" s="164"/>
      <c r="B31" s="197"/>
      <c r="C31" s="197"/>
      <c r="D31" s="197"/>
      <c r="E31" s="197"/>
      <c r="F31" s="197"/>
      <c r="G31" s="174"/>
      <c r="H31" s="174"/>
      <c r="I31" s="174"/>
      <c r="J31" s="174"/>
      <c r="K31" s="174"/>
      <c r="L31" s="197"/>
      <c r="M31" s="197"/>
      <c r="N31" s="197"/>
      <c r="O31" s="197"/>
      <c r="P31" s="197"/>
      <c r="Q31" s="197"/>
      <c r="R31" s="174"/>
      <c r="S31" s="174"/>
      <c r="T31" s="174"/>
      <c r="U31" s="174"/>
      <c r="V31" s="174"/>
      <c r="W31" s="197"/>
      <c r="X31" s="197"/>
    </row>
    <row r="32" spans="1:24" customFormat="1" x14ac:dyDescent="0.2">
      <c r="A32" s="164"/>
      <c r="B32" s="197"/>
      <c r="C32" s="197"/>
      <c r="D32" s="197"/>
      <c r="E32" s="197"/>
      <c r="F32" s="197"/>
      <c r="G32" s="174"/>
      <c r="H32" s="174"/>
      <c r="I32" s="174"/>
      <c r="J32" s="174"/>
      <c r="K32" s="174"/>
      <c r="L32" s="197"/>
      <c r="M32" s="197"/>
      <c r="N32" s="197"/>
      <c r="O32" s="197"/>
      <c r="P32" s="197"/>
      <c r="Q32" s="197"/>
      <c r="R32" s="174"/>
      <c r="S32" s="174"/>
      <c r="T32" s="174"/>
      <c r="U32" s="174"/>
      <c r="V32" s="174"/>
      <c r="W32" s="197"/>
      <c r="X32" s="197"/>
    </row>
    <row r="33" spans="1:24" customFormat="1" x14ac:dyDescent="0.2">
      <c r="A33" s="164"/>
      <c r="B33" s="197"/>
      <c r="C33" s="197"/>
      <c r="D33" s="197"/>
      <c r="E33" s="197"/>
      <c r="F33" s="197"/>
      <c r="G33" s="174"/>
      <c r="H33" s="174"/>
      <c r="I33" s="174"/>
      <c r="J33" s="174"/>
      <c r="K33" s="174"/>
      <c r="L33" s="197"/>
      <c r="M33" s="197"/>
      <c r="N33" s="197"/>
      <c r="O33" s="197"/>
      <c r="P33" s="197"/>
      <c r="Q33" s="197"/>
      <c r="R33" s="174"/>
      <c r="S33" s="174"/>
      <c r="T33" s="174"/>
      <c r="U33" s="174"/>
      <c r="V33" s="174"/>
      <c r="W33" s="197"/>
      <c r="X33" s="197"/>
    </row>
    <row r="34" spans="1:24" customFormat="1" x14ac:dyDescent="0.2">
      <c r="A34" s="164"/>
      <c r="B34" s="197"/>
      <c r="C34" s="197"/>
      <c r="D34" s="197"/>
      <c r="E34" s="197"/>
      <c r="F34" s="197"/>
      <c r="G34" s="174"/>
      <c r="H34" s="174"/>
      <c r="I34" s="174"/>
      <c r="J34" s="174"/>
      <c r="K34" s="174"/>
      <c r="L34" s="197"/>
      <c r="M34" s="197"/>
      <c r="N34" s="197"/>
      <c r="O34" s="197"/>
      <c r="P34" s="197"/>
      <c r="Q34" s="197"/>
      <c r="R34" s="174"/>
      <c r="S34" s="174"/>
      <c r="T34" s="174"/>
      <c r="U34" s="174"/>
      <c r="V34" s="174"/>
      <c r="W34" s="197"/>
      <c r="X34" s="197"/>
    </row>
    <row r="35" spans="1:24" customFormat="1" x14ac:dyDescent="0.2">
      <c r="A35" s="164"/>
      <c r="B35" s="197"/>
      <c r="C35" s="197"/>
      <c r="D35" s="197"/>
      <c r="E35" s="197"/>
      <c r="F35" s="197"/>
      <c r="G35" s="174"/>
      <c r="H35" s="174"/>
      <c r="I35" s="174"/>
      <c r="J35" s="174"/>
      <c r="K35" s="174"/>
      <c r="L35" s="197"/>
      <c r="M35" s="197"/>
      <c r="N35" s="197"/>
      <c r="O35" s="197"/>
      <c r="P35" s="197"/>
      <c r="Q35" s="197"/>
      <c r="R35" s="174"/>
      <c r="S35" s="174"/>
      <c r="T35" s="174"/>
      <c r="U35" s="174"/>
      <c r="V35" s="174"/>
      <c r="W35" s="197"/>
      <c r="X35" s="197"/>
    </row>
    <row r="36" spans="1:24" customFormat="1" x14ac:dyDescent="0.2">
      <c r="A36" s="164"/>
      <c r="B36" s="197"/>
      <c r="C36" s="197"/>
      <c r="D36" s="197"/>
      <c r="E36" s="197"/>
      <c r="F36" s="197"/>
      <c r="G36" s="174"/>
      <c r="H36" s="174"/>
      <c r="I36" s="174"/>
      <c r="J36" s="174"/>
      <c r="K36" s="174"/>
      <c r="L36" s="197"/>
      <c r="M36" s="197"/>
      <c r="N36" s="197"/>
      <c r="O36" s="197"/>
      <c r="P36" s="197"/>
      <c r="Q36" s="197"/>
      <c r="R36" s="174"/>
      <c r="S36" s="174"/>
      <c r="T36" s="174"/>
      <c r="U36" s="174"/>
      <c r="V36" s="174"/>
      <c r="W36" s="197"/>
      <c r="X36" s="197"/>
    </row>
    <row r="37" spans="1:24" customFormat="1" x14ac:dyDescent="0.2">
      <c r="A37" s="164"/>
      <c r="B37" s="197"/>
      <c r="C37" s="197"/>
      <c r="D37" s="197"/>
      <c r="E37" s="197"/>
      <c r="F37" s="197"/>
      <c r="G37" s="174"/>
      <c r="H37" s="174"/>
      <c r="I37" s="174"/>
      <c r="J37" s="174"/>
      <c r="K37" s="174"/>
      <c r="L37" s="197"/>
      <c r="M37" s="197"/>
      <c r="N37" s="197"/>
      <c r="O37" s="197"/>
      <c r="P37" s="197"/>
      <c r="Q37" s="197"/>
      <c r="R37" s="174"/>
      <c r="S37" s="174"/>
      <c r="T37" s="174"/>
      <c r="U37" s="174"/>
      <c r="V37" s="174"/>
      <c r="W37" s="197"/>
      <c r="X37" s="197"/>
    </row>
    <row r="38" spans="1:24" customFormat="1" x14ac:dyDescent="0.2">
      <c r="A38" s="164"/>
      <c r="B38" s="197"/>
      <c r="C38" s="197"/>
      <c r="D38" s="197"/>
      <c r="E38" s="197"/>
      <c r="F38" s="197"/>
      <c r="G38" s="174"/>
      <c r="H38" s="174"/>
      <c r="I38" s="174"/>
      <c r="J38" s="174"/>
      <c r="K38" s="174"/>
      <c r="L38" s="197"/>
      <c r="M38" s="197"/>
      <c r="N38" s="197"/>
      <c r="O38" s="197"/>
      <c r="P38" s="197"/>
      <c r="Q38" s="197"/>
      <c r="R38" s="174"/>
      <c r="S38" s="174"/>
      <c r="T38" s="174"/>
      <c r="U38" s="174"/>
      <c r="V38" s="174"/>
      <c r="W38" s="197"/>
      <c r="X38" s="197"/>
    </row>
    <row r="39" spans="1:24" customFormat="1" x14ac:dyDescent="0.2">
      <c r="A39" s="164"/>
      <c r="B39" s="197"/>
      <c r="C39" s="197"/>
      <c r="D39" s="197"/>
      <c r="E39" s="197"/>
      <c r="F39" s="197"/>
      <c r="G39" s="174"/>
      <c r="H39" s="174"/>
      <c r="I39" s="174"/>
      <c r="J39" s="174"/>
      <c r="K39" s="174"/>
      <c r="L39" s="197"/>
      <c r="M39" s="197"/>
      <c r="N39" s="197"/>
      <c r="O39" s="197"/>
      <c r="P39" s="197"/>
      <c r="Q39" s="197"/>
      <c r="R39" s="174"/>
      <c r="S39" s="174"/>
      <c r="T39" s="174"/>
      <c r="U39" s="174"/>
      <c r="V39" s="174"/>
      <c r="W39" s="197"/>
      <c r="X39" s="197"/>
    </row>
    <row r="40" spans="1:24" customFormat="1" x14ac:dyDescent="0.2">
      <c r="A40" s="164"/>
      <c r="B40" s="197"/>
      <c r="C40" s="197"/>
      <c r="D40" s="197"/>
      <c r="E40" s="197"/>
      <c r="F40" s="197"/>
      <c r="G40" s="174"/>
      <c r="H40" s="174"/>
      <c r="I40" s="174"/>
      <c r="J40" s="174"/>
      <c r="K40" s="174"/>
      <c r="L40" s="197"/>
      <c r="M40" s="197"/>
      <c r="N40" s="197"/>
      <c r="O40" s="197"/>
      <c r="P40" s="197"/>
      <c r="Q40" s="197"/>
      <c r="R40" s="174"/>
      <c r="S40" s="174"/>
      <c r="T40" s="174"/>
      <c r="U40" s="174"/>
      <c r="V40" s="174"/>
      <c r="W40" s="197"/>
      <c r="X40" s="197"/>
    </row>
    <row r="41" spans="1:24" customFormat="1" x14ac:dyDescent="0.2">
      <c r="A41" s="164"/>
      <c r="B41" s="197"/>
      <c r="C41" s="197"/>
      <c r="D41" s="197"/>
      <c r="E41" s="197"/>
      <c r="F41" s="197"/>
      <c r="G41" s="174"/>
      <c r="H41" s="174"/>
      <c r="I41" s="174"/>
      <c r="J41" s="174"/>
      <c r="K41" s="174"/>
      <c r="L41" s="197"/>
      <c r="M41" s="197"/>
      <c r="N41" s="197"/>
      <c r="O41" s="197"/>
      <c r="P41" s="197"/>
      <c r="Q41" s="197"/>
      <c r="R41" s="174"/>
      <c r="S41" s="174"/>
      <c r="T41" s="174"/>
      <c r="U41" s="174"/>
      <c r="V41" s="174"/>
      <c r="W41" s="197"/>
      <c r="X41" s="197"/>
    </row>
    <row r="42" spans="1:24" customFormat="1" x14ac:dyDescent="0.2">
      <c r="A42" s="164"/>
      <c r="B42" s="197"/>
      <c r="C42" s="197"/>
      <c r="D42" s="197"/>
      <c r="E42" s="197"/>
      <c r="F42" s="197"/>
      <c r="G42" s="174"/>
      <c r="H42" s="174"/>
      <c r="I42" s="174"/>
      <c r="J42" s="174"/>
      <c r="K42" s="174"/>
      <c r="L42" s="197"/>
      <c r="M42" s="197"/>
      <c r="N42" s="197"/>
      <c r="O42" s="197"/>
      <c r="P42" s="197"/>
      <c r="Q42" s="197"/>
      <c r="R42" s="174"/>
      <c r="S42" s="174"/>
      <c r="T42" s="174"/>
      <c r="U42" s="174"/>
      <c r="V42" s="174"/>
      <c r="W42" s="197"/>
      <c r="X42" s="197"/>
    </row>
    <row r="43" spans="1:24" customFormat="1" x14ac:dyDescent="0.2">
      <c r="A43" s="164"/>
      <c r="B43" s="197"/>
      <c r="C43" s="197"/>
      <c r="D43" s="197"/>
      <c r="E43" s="197"/>
      <c r="F43" s="197"/>
      <c r="G43" s="174"/>
      <c r="H43" s="174"/>
      <c r="I43" s="174"/>
      <c r="J43" s="174"/>
      <c r="K43" s="174"/>
      <c r="L43" s="197"/>
      <c r="M43" s="197"/>
      <c r="N43" s="197"/>
      <c r="O43" s="197"/>
      <c r="P43" s="197"/>
      <c r="Q43" s="197"/>
      <c r="R43" s="174"/>
      <c r="S43" s="174"/>
      <c r="T43" s="174"/>
      <c r="U43" s="174"/>
      <c r="V43" s="174"/>
      <c r="W43" s="197"/>
      <c r="X43" s="197"/>
    </row>
    <row r="44" spans="1:24" customFormat="1" x14ac:dyDescent="0.2">
      <c r="A44" s="164"/>
      <c r="B44" s="197"/>
      <c r="C44" s="197"/>
      <c r="D44" s="197"/>
      <c r="E44" s="197"/>
      <c r="F44" s="197"/>
      <c r="G44" s="174"/>
      <c r="H44" s="174"/>
      <c r="I44" s="174"/>
      <c r="J44" s="174"/>
      <c r="K44" s="174"/>
      <c r="L44" s="197"/>
      <c r="M44" s="197"/>
      <c r="N44" s="197"/>
      <c r="O44" s="197"/>
      <c r="P44" s="197"/>
      <c r="Q44" s="197"/>
      <c r="R44" s="174"/>
      <c r="S44" s="174"/>
      <c r="T44" s="174"/>
      <c r="U44" s="174"/>
      <c r="V44" s="174"/>
      <c r="W44" s="197"/>
      <c r="X44" s="197"/>
    </row>
    <row r="45" spans="1:24" customFormat="1" x14ac:dyDescent="0.2">
      <c r="A45" s="164"/>
      <c r="B45" s="197"/>
      <c r="C45" s="197"/>
      <c r="D45" s="197"/>
      <c r="E45" s="197"/>
      <c r="F45" s="197"/>
      <c r="G45" s="174"/>
      <c r="H45" s="174"/>
      <c r="I45" s="174"/>
      <c r="J45" s="174"/>
      <c r="K45" s="174"/>
      <c r="L45" s="197"/>
      <c r="M45" s="197"/>
      <c r="N45" s="197"/>
      <c r="O45" s="197"/>
      <c r="P45" s="197"/>
      <c r="Q45" s="197"/>
      <c r="R45" s="174"/>
      <c r="S45" s="174"/>
      <c r="T45" s="174"/>
      <c r="U45" s="174"/>
      <c r="V45" s="174"/>
      <c r="W45" s="197"/>
      <c r="X45" s="197"/>
    </row>
    <row r="46" spans="1:24" customFormat="1" x14ac:dyDescent="0.2">
      <c r="A46" s="164"/>
      <c r="B46" s="197"/>
      <c r="C46" s="197"/>
      <c r="D46" s="197"/>
      <c r="E46" s="197"/>
      <c r="F46" s="197"/>
      <c r="G46" s="174"/>
      <c r="H46" s="174"/>
      <c r="I46" s="174"/>
      <c r="J46" s="174"/>
      <c r="K46" s="174"/>
      <c r="L46" s="197"/>
      <c r="M46" s="197"/>
      <c r="N46" s="197"/>
      <c r="O46" s="197"/>
      <c r="P46" s="197"/>
      <c r="Q46" s="197"/>
      <c r="R46" s="174"/>
      <c r="S46" s="174"/>
      <c r="T46" s="174"/>
      <c r="U46" s="174"/>
      <c r="V46" s="174"/>
      <c r="W46" s="197"/>
      <c r="X46" s="197"/>
    </row>
    <row r="47" spans="1:24" customFormat="1" x14ac:dyDescent="0.2">
      <c r="A47" s="164"/>
      <c r="B47" s="197"/>
      <c r="C47" s="197"/>
      <c r="D47" s="197"/>
      <c r="E47" s="197"/>
      <c r="F47" s="197"/>
      <c r="G47" s="174"/>
      <c r="H47" s="174"/>
      <c r="I47" s="174"/>
      <c r="J47" s="174"/>
      <c r="K47" s="174"/>
      <c r="L47" s="197"/>
      <c r="M47" s="197"/>
      <c r="N47" s="197"/>
      <c r="O47" s="197"/>
      <c r="P47" s="197"/>
      <c r="Q47" s="197"/>
      <c r="R47" s="174"/>
      <c r="S47" s="174"/>
      <c r="T47" s="174"/>
      <c r="U47" s="174"/>
      <c r="V47" s="174"/>
      <c r="W47" s="197"/>
      <c r="X47" s="197"/>
    </row>
    <row r="48" spans="1:24" customFormat="1" x14ac:dyDescent="0.2">
      <c r="A48" s="164"/>
      <c r="B48" s="197"/>
      <c r="C48" s="197"/>
      <c r="D48" s="197"/>
      <c r="E48" s="197"/>
      <c r="F48" s="197"/>
      <c r="G48" s="174"/>
      <c r="H48" s="174"/>
      <c r="I48" s="174"/>
      <c r="J48" s="174"/>
      <c r="K48" s="174"/>
      <c r="L48" s="197"/>
      <c r="M48" s="197"/>
      <c r="N48" s="197"/>
      <c r="O48" s="197"/>
      <c r="P48" s="197"/>
      <c r="Q48" s="197"/>
      <c r="R48" s="174"/>
      <c r="S48" s="174"/>
      <c r="T48" s="174"/>
      <c r="U48" s="174"/>
      <c r="V48" s="174"/>
      <c r="W48" s="197"/>
      <c r="X48" s="197"/>
    </row>
    <row r="49" spans="1:24" customFormat="1" x14ac:dyDescent="0.2">
      <c r="A49" s="164"/>
      <c r="B49" s="197"/>
      <c r="C49" s="197"/>
      <c r="D49" s="197"/>
      <c r="E49" s="197"/>
      <c r="F49" s="197"/>
      <c r="G49" s="174"/>
      <c r="H49" s="174"/>
      <c r="I49" s="174"/>
      <c r="J49" s="174"/>
      <c r="K49" s="174"/>
      <c r="L49" s="197"/>
      <c r="M49" s="197"/>
      <c r="N49" s="197"/>
      <c r="O49" s="197"/>
      <c r="P49" s="197"/>
      <c r="Q49" s="197"/>
      <c r="R49" s="174"/>
      <c r="S49" s="174"/>
      <c r="T49" s="174"/>
      <c r="U49" s="174"/>
      <c r="V49" s="174"/>
      <c r="W49" s="197"/>
      <c r="X49" s="197"/>
    </row>
    <row r="50" spans="1:24" customFormat="1" x14ac:dyDescent="0.2">
      <c r="A50" s="164"/>
      <c r="B50" s="197"/>
      <c r="C50" s="197"/>
      <c r="D50" s="197"/>
      <c r="E50" s="197"/>
      <c r="F50" s="197"/>
      <c r="G50" s="174"/>
      <c r="H50" s="174"/>
      <c r="I50" s="174"/>
      <c r="J50" s="174"/>
      <c r="K50" s="174"/>
      <c r="L50" s="197"/>
      <c r="M50" s="197"/>
      <c r="N50" s="197"/>
      <c r="O50" s="197"/>
      <c r="P50" s="197"/>
      <c r="Q50" s="197"/>
      <c r="R50" s="174"/>
      <c r="S50" s="174"/>
      <c r="T50" s="174"/>
      <c r="U50" s="174"/>
      <c r="V50" s="174"/>
      <c r="W50" s="197"/>
      <c r="X50" s="197"/>
    </row>
    <row r="51" spans="1:24" customFormat="1" x14ac:dyDescent="0.2">
      <c r="A51" s="164"/>
      <c r="B51" s="197"/>
      <c r="C51" s="197"/>
      <c r="D51" s="197"/>
      <c r="E51" s="197"/>
      <c r="F51" s="197"/>
      <c r="G51" s="174"/>
      <c r="H51" s="174"/>
      <c r="I51" s="174"/>
      <c r="J51" s="174"/>
      <c r="K51" s="174"/>
      <c r="L51" s="197"/>
      <c r="M51" s="197"/>
      <c r="N51" s="197"/>
      <c r="O51" s="197"/>
      <c r="P51" s="197"/>
      <c r="Q51" s="197"/>
      <c r="R51" s="174"/>
      <c r="S51" s="174"/>
      <c r="T51" s="174"/>
      <c r="U51" s="174"/>
      <c r="V51" s="174"/>
      <c r="W51" s="197"/>
      <c r="X51" s="197"/>
    </row>
    <row r="52" spans="1:24" customFormat="1" x14ac:dyDescent="0.2">
      <c r="A52" s="164"/>
      <c r="B52" s="197"/>
      <c r="C52" s="197"/>
      <c r="D52" s="197"/>
      <c r="E52" s="197"/>
      <c r="F52" s="197"/>
      <c r="G52" s="174"/>
      <c r="H52" s="174"/>
      <c r="I52" s="174"/>
      <c r="J52" s="174"/>
      <c r="K52" s="174"/>
      <c r="L52" s="197"/>
      <c r="M52" s="197"/>
      <c r="N52" s="197"/>
      <c r="O52" s="197"/>
      <c r="P52" s="197"/>
      <c r="Q52" s="197"/>
      <c r="R52" s="174"/>
      <c r="S52" s="174"/>
      <c r="T52" s="174"/>
      <c r="U52" s="174"/>
      <c r="V52" s="174"/>
      <c r="W52" s="197"/>
      <c r="X52" s="197"/>
    </row>
    <row r="53" spans="1:24" customFormat="1" x14ac:dyDescent="0.2">
      <c r="A53" s="164"/>
      <c r="B53" s="197"/>
      <c r="C53" s="197"/>
      <c r="D53" s="197"/>
      <c r="E53" s="197"/>
      <c r="F53" s="197"/>
      <c r="G53" s="174"/>
      <c r="H53" s="174"/>
      <c r="I53" s="174"/>
      <c r="J53" s="174"/>
      <c r="K53" s="174"/>
      <c r="L53" s="197"/>
      <c r="M53" s="197"/>
      <c r="N53" s="197"/>
      <c r="O53" s="197"/>
      <c r="P53" s="197"/>
      <c r="Q53" s="197"/>
      <c r="R53" s="174"/>
      <c r="S53" s="174"/>
      <c r="T53" s="174"/>
      <c r="U53" s="174"/>
      <c r="V53" s="174"/>
      <c r="W53" s="197"/>
      <c r="X53" s="197"/>
    </row>
    <row r="54" spans="1:24" customFormat="1" x14ac:dyDescent="0.2">
      <c r="A54" s="164"/>
      <c r="B54" s="197"/>
      <c r="C54" s="197"/>
      <c r="D54" s="197"/>
      <c r="E54" s="197"/>
      <c r="F54" s="197"/>
      <c r="G54" s="174"/>
      <c r="H54" s="174"/>
      <c r="I54" s="174"/>
      <c r="J54" s="174"/>
      <c r="K54" s="174"/>
      <c r="L54" s="197"/>
      <c r="M54" s="197"/>
      <c r="N54" s="197"/>
      <c r="O54" s="197"/>
      <c r="P54" s="197"/>
      <c r="Q54" s="197"/>
      <c r="R54" s="174"/>
      <c r="S54" s="174"/>
      <c r="T54" s="174"/>
      <c r="U54" s="174"/>
      <c r="V54" s="174"/>
      <c r="W54" s="197"/>
      <c r="X54" s="197"/>
    </row>
    <row r="55" spans="1:24" customFormat="1" x14ac:dyDescent="0.2">
      <c r="A55" s="164"/>
      <c r="B55" s="197"/>
      <c r="C55" s="197"/>
      <c r="D55" s="197"/>
      <c r="E55" s="197"/>
      <c r="F55" s="197"/>
      <c r="G55" s="174"/>
      <c r="H55" s="174"/>
      <c r="I55" s="174"/>
      <c r="J55" s="174"/>
      <c r="K55" s="174"/>
      <c r="L55" s="197"/>
      <c r="M55" s="197"/>
      <c r="N55" s="197"/>
      <c r="O55" s="197"/>
      <c r="P55" s="197"/>
      <c r="Q55" s="197"/>
      <c r="R55" s="174"/>
      <c r="S55" s="174"/>
      <c r="T55" s="174"/>
      <c r="U55" s="174"/>
      <c r="V55" s="174"/>
      <c r="W55" s="197"/>
      <c r="X55" s="197"/>
    </row>
    <row r="56" spans="1:24" customFormat="1" x14ac:dyDescent="0.2">
      <c r="A56" s="164"/>
      <c r="B56" s="197"/>
      <c r="C56" s="197"/>
      <c r="D56" s="197"/>
      <c r="E56" s="197"/>
      <c r="F56" s="197"/>
      <c r="G56" s="174"/>
      <c r="H56" s="174"/>
      <c r="I56" s="174"/>
      <c r="J56" s="174"/>
      <c r="K56" s="174"/>
      <c r="L56" s="197"/>
      <c r="M56" s="197"/>
      <c r="N56" s="197"/>
      <c r="O56" s="197"/>
      <c r="P56" s="197"/>
      <c r="Q56" s="197"/>
      <c r="R56" s="174"/>
      <c r="S56" s="174"/>
      <c r="T56" s="174"/>
      <c r="U56" s="174"/>
      <c r="V56" s="174"/>
      <c r="W56" s="197"/>
      <c r="X56" s="197"/>
    </row>
    <row r="57" spans="1:24" customFormat="1" x14ac:dyDescent="0.2">
      <c r="A57" s="164"/>
      <c r="B57" s="197"/>
      <c r="C57" s="197"/>
      <c r="D57" s="197"/>
      <c r="E57" s="197"/>
      <c r="F57" s="197"/>
      <c r="G57" s="174"/>
      <c r="H57" s="174"/>
      <c r="I57" s="174"/>
      <c r="J57" s="174"/>
      <c r="K57" s="174"/>
      <c r="L57" s="197"/>
      <c r="M57" s="197"/>
      <c r="N57" s="197"/>
      <c r="O57" s="197"/>
      <c r="P57" s="197"/>
      <c r="Q57" s="197"/>
      <c r="R57" s="174"/>
      <c r="S57" s="174"/>
      <c r="T57" s="174"/>
      <c r="U57" s="174"/>
      <c r="V57" s="174"/>
      <c r="W57" s="197"/>
      <c r="X57" s="197"/>
    </row>
    <row r="58" spans="1:24" customFormat="1" x14ac:dyDescent="0.2">
      <c r="A58" s="164"/>
      <c r="B58" s="197"/>
      <c r="C58" s="197"/>
      <c r="D58" s="197"/>
      <c r="E58" s="197"/>
      <c r="F58" s="197"/>
      <c r="G58" s="174"/>
      <c r="H58" s="174"/>
      <c r="I58" s="174"/>
      <c r="J58" s="174"/>
      <c r="K58" s="174"/>
      <c r="L58" s="197"/>
      <c r="M58" s="197"/>
      <c r="N58" s="197"/>
      <c r="O58" s="197"/>
      <c r="P58" s="197"/>
      <c r="Q58" s="197"/>
      <c r="R58" s="174"/>
      <c r="S58" s="174"/>
      <c r="T58" s="174"/>
      <c r="U58" s="174"/>
      <c r="V58" s="174"/>
      <c r="W58" s="197"/>
      <c r="X58" s="197"/>
    </row>
    <row r="59" spans="1:24" customFormat="1" x14ac:dyDescent="0.2">
      <c r="A59" s="164"/>
      <c r="B59" s="197"/>
      <c r="C59" s="197"/>
      <c r="D59" s="197"/>
      <c r="E59" s="197"/>
      <c r="F59" s="197"/>
      <c r="G59" s="174"/>
      <c r="H59" s="174"/>
      <c r="I59" s="174"/>
      <c r="J59" s="174"/>
      <c r="K59" s="174"/>
      <c r="L59" s="197"/>
      <c r="M59" s="197"/>
      <c r="N59" s="197"/>
      <c r="O59" s="197"/>
      <c r="P59" s="197"/>
      <c r="Q59" s="197"/>
      <c r="R59" s="174"/>
      <c r="S59" s="174"/>
      <c r="T59" s="174"/>
      <c r="U59" s="174"/>
      <c r="V59" s="174"/>
      <c r="W59" s="197"/>
      <c r="X59" s="197"/>
    </row>
    <row r="60" spans="1:24" customFormat="1" x14ac:dyDescent="0.2">
      <c r="A60" s="164"/>
      <c r="B60" s="197"/>
      <c r="C60" s="197"/>
      <c r="D60" s="197"/>
      <c r="E60" s="197"/>
      <c r="F60" s="197"/>
      <c r="G60" s="174"/>
      <c r="H60" s="174"/>
      <c r="I60" s="174"/>
      <c r="J60" s="174"/>
      <c r="K60" s="174"/>
      <c r="L60" s="197"/>
      <c r="M60" s="197"/>
      <c r="N60" s="197"/>
      <c r="O60" s="197"/>
      <c r="P60" s="197"/>
      <c r="Q60" s="197"/>
      <c r="R60" s="174"/>
      <c r="S60" s="174"/>
      <c r="T60" s="174"/>
      <c r="U60" s="174"/>
      <c r="V60" s="174"/>
      <c r="W60" s="197"/>
      <c r="X60" s="197"/>
    </row>
    <row r="61" spans="1:24" customFormat="1" x14ac:dyDescent="0.2">
      <c r="A61" s="164"/>
      <c r="B61" s="197"/>
      <c r="C61" s="197"/>
      <c r="D61" s="197"/>
      <c r="E61" s="197"/>
      <c r="F61" s="197"/>
      <c r="G61" s="174"/>
      <c r="H61" s="174"/>
      <c r="I61" s="174"/>
      <c r="J61" s="174"/>
      <c r="K61" s="174"/>
      <c r="L61" s="197"/>
      <c r="M61" s="197"/>
      <c r="N61" s="197"/>
      <c r="O61" s="197"/>
      <c r="P61" s="197"/>
      <c r="Q61" s="197"/>
      <c r="R61" s="174"/>
      <c r="S61" s="174"/>
      <c r="T61" s="174"/>
      <c r="U61" s="174"/>
      <c r="V61" s="174"/>
      <c r="W61" s="197"/>
      <c r="X61" s="197"/>
    </row>
    <row r="62" spans="1:24" customFormat="1" x14ac:dyDescent="0.2">
      <c r="A62" s="164"/>
      <c r="B62" s="197"/>
      <c r="C62" s="197"/>
      <c r="D62" s="197"/>
      <c r="E62" s="197"/>
      <c r="F62" s="197"/>
      <c r="G62" s="174"/>
      <c r="H62" s="174"/>
      <c r="I62" s="174"/>
      <c r="J62" s="174"/>
      <c r="K62" s="174"/>
      <c r="L62" s="197"/>
      <c r="M62" s="197"/>
      <c r="N62" s="197"/>
      <c r="O62" s="197"/>
      <c r="P62" s="197"/>
      <c r="Q62" s="197"/>
      <c r="R62" s="174"/>
      <c r="S62" s="174"/>
      <c r="T62" s="174"/>
      <c r="U62" s="174"/>
      <c r="V62" s="174"/>
      <c r="W62" s="197"/>
      <c r="X62" s="197"/>
    </row>
    <row r="63" spans="1:24" customFormat="1" x14ac:dyDescent="0.2">
      <c r="A63" s="164"/>
      <c r="B63" s="197"/>
      <c r="C63" s="197"/>
      <c r="D63" s="197"/>
      <c r="E63" s="197"/>
      <c r="F63" s="197"/>
      <c r="G63" s="174"/>
      <c r="H63" s="174"/>
      <c r="I63" s="174"/>
      <c r="J63" s="174"/>
      <c r="K63" s="174"/>
      <c r="L63" s="197"/>
      <c r="M63" s="197"/>
      <c r="N63" s="197"/>
      <c r="O63" s="197"/>
      <c r="P63" s="197"/>
      <c r="Q63" s="197"/>
      <c r="R63" s="174"/>
      <c r="S63" s="174"/>
      <c r="T63" s="174"/>
      <c r="U63" s="174"/>
      <c r="V63" s="174"/>
      <c r="W63" s="197"/>
      <c r="X63" s="197"/>
    </row>
    <row r="64" spans="1:24" customFormat="1" x14ac:dyDescent="0.2">
      <c r="A64" s="164"/>
      <c r="B64" s="197"/>
      <c r="C64" s="197"/>
      <c r="D64" s="197"/>
      <c r="E64" s="197"/>
      <c r="F64" s="197"/>
      <c r="G64" s="174"/>
      <c r="H64" s="174"/>
      <c r="I64" s="174"/>
      <c r="J64" s="174"/>
      <c r="K64" s="174"/>
      <c r="L64" s="197"/>
      <c r="M64" s="197"/>
      <c r="N64" s="197"/>
      <c r="O64" s="197"/>
      <c r="P64" s="197"/>
      <c r="Q64" s="197"/>
      <c r="R64" s="174"/>
      <c r="S64" s="174"/>
      <c r="T64" s="174"/>
      <c r="U64" s="174"/>
      <c r="V64" s="174"/>
      <c r="W64" s="197"/>
      <c r="X64" s="197"/>
    </row>
    <row r="65" spans="1:24" customFormat="1" x14ac:dyDescent="0.2">
      <c r="A65" s="164"/>
      <c r="B65" s="197"/>
      <c r="C65" s="197"/>
      <c r="D65" s="197"/>
      <c r="E65" s="197"/>
      <c r="F65" s="197"/>
      <c r="G65" s="174"/>
      <c r="H65" s="174"/>
      <c r="I65" s="174"/>
      <c r="J65" s="174"/>
      <c r="K65" s="174"/>
      <c r="L65" s="197"/>
      <c r="M65" s="197"/>
      <c r="N65" s="197"/>
      <c r="O65" s="197"/>
      <c r="P65" s="197"/>
      <c r="Q65" s="197"/>
      <c r="R65" s="174"/>
      <c r="S65" s="174"/>
      <c r="T65" s="174"/>
      <c r="U65" s="174"/>
      <c r="V65" s="174"/>
      <c r="W65" s="197"/>
      <c r="X65" s="197"/>
    </row>
    <row r="66" spans="1:24" customFormat="1" x14ac:dyDescent="0.2">
      <c r="A66" s="164"/>
      <c r="B66" s="197"/>
      <c r="C66" s="197"/>
      <c r="D66" s="197"/>
      <c r="E66" s="197"/>
      <c r="F66" s="197"/>
      <c r="G66" s="174"/>
      <c r="H66" s="174"/>
      <c r="I66" s="174"/>
      <c r="J66" s="174"/>
      <c r="K66" s="174"/>
      <c r="L66" s="197"/>
      <c r="M66" s="197"/>
      <c r="N66" s="197"/>
      <c r="O66" s="197"/>
      <c r="P66" s="197"/>
      <c r="Q66" s="197"/>
      <c r="R66" s="174"/>
      <c r="S66" s="174"/>
      <c r="T66" s="174"/>
      <c r="U66" s="174"/>
      <c r="V66" s="174"/>
      <c r="W66" s="197"/>
      <c r="X66" s="197"/>
    </row>
    <row r="67" spans="1:24" customFormat="1" x14ac:dyDescent="0.2">
      <c r="A67" s="164"/>
      <c r="B67" s="197"/>
      <c r="C67" s="197"/>
      <c r="D67" s="197"/>
      <c r="E67" s="197"/>
      <c r="F67" s="197"/>
      <c r="G67" s="174"/>
      <c r="H67" s="174"/>
      <c r="I67" s="174"/>
      <c r="J67" s="174"/>
      <c r="K67" s="174"/>
      <c r="L67" s="197"/>
      <c r="M67" s="197"/>
      <c r="N67" s="197"/>
      <c r="O67" s="197"/>
      <c r="P67" s="197"/>
      <c r="Q67" s="197"/>
      <c r="R67" s="174"/>
      <c r="S67" s="174"/>
      <c r="T67" s="174"/>
      <c r="U67" s="174"/>
      <c r="V67" s="174"/>
      <c r="W67" s="197"/>
      <c r="X67" s="197"/>
    </row>
    <row r="68" spans="1:24" customFormat="1" x14ac:dyDescent="0.2">
      <c r="A68" s="164"/>
      <c r="B68" s="197"/>
      <c r="C68" s="197"/>
      <c r="D68" s="197"/>
      <c r="E68" s="197"/>
      <c r="F68" s="197"/>
      <c r="G68" s="174"/>
      <c r="H68" s="174"/>
      <c r="I68" s="174"/>
      <c r="J68" s="174"/>
      <c r="K68" s="174"/>
      <c r="L68" s="197"/>
      <c r="M68" s="197"/>
      <c r="N68" s="197"/>
      <c r="O68" s="197"/>
      <c r="P68" s="197"/>
      <c r="Q68" s="197"/>
      <c r="R68" s="174"/>
      <c r="S68" s="174"/>
      <c r="T68" s="174"/>
      <c r="U68" s="174"/>
      <c r="V68" s="174"/>
      <c r="W68" s="197"/>
      <c r="X68" s="197"/>
    </row>
    <row r="69" spans="1:24" customFormat="1" x14ac:dyDescent="0.2">
      <c r="A69" s="164"/>
      <c r="B69" s="197"/>
      <c r="C69" s="197"/>
      <c r="D69" s="197"/>
      <c r="E69" s="197"/>
      <c r="F69" s="197"/>
      <c r="G69" s="174"/>
      <c r="H69" s="174"/>
      <c r="I69" s="174"/>
      <c r="J69" s="174"/>
      <c r="K69" s="174"/>
      <c r="L69" s="197"/>
      <c r="M69" s="197"/>
      <c r="N69" s="197"/>
      <c r="O69" s="197"/>
      <c r="P69" s="197"/>
      <c r="Q69" s="197"/>
      <c r="R69" s="174"/>
      <c r="S69" s="174"/>
      <c r="T69" s="174"/>
      <c r="U69" s="174"/>
      <c r="V69" s="174"/>
      <c r="W69" s="197"/>
      <c r="X69" s="197"/>
    </row>
    <row r="70" spans="1:24" customFormat="1" x14ac:dyDescent="0.2">
      <c r="A70" s="164"/>
      <c r="B70" s="197"/>
      <c r="C70" s="197"/>
      <c r="D70" s="197"/>
      <c r="E70" s="197"/>
      <c r="F70" s="197"/>
      <c r="G70" s="174"/>
      <c r="H70" s="174"/>
      <c r="I70" s="174"/>
      <c r="J70" s="174"/>
      <c r="K70" s="174"/>
      <c r="L70" s="197"/>
      <c r="M70" s="197"/>
      <c r="N70" s="197"/>
      <c r="O70" s="197"/>
      <c r="P70" s="197"/>
      <c r="Q70" s="197"/>
      <c r="R70" s="174"/>
      <c r="S70" s="174"/>
      <c r="T70" s="174"/>
      <c r="U70" s="174"/>
      <c r="V70" s="174"/>
      <c r="W70" s="197"/>
      <c r="X70" s="197"/>
    </row>
    <row r="71" spans="1:24" customFormat="1" x14ac:dyDescent="0.2">
      <c r="A71" s="164"/>
      <c r="B71" s="197"/>
      <c r="C71" s="197"/>
      <c r="D71" s="197"/>
      <c r="E71" s="197"/>
      <c r="F71" s="197"/>
      <c r="G71" s="174"/>
      <c r="H71" s="174"/>
      <c r="I71" s="174"/>
      <c r="J71" s="174"/>
      <c r="K71" s="174"/>
      <c r="L71" s="197"/>
      <c r="M71" s="197"/>
      <c r="N71" s="197"/>
      <c r="O71" s="197"/>
      <c r="P71" s="197"/>
      <c r="Q71" s="197"/>
      <c r="R71" s="174"/>
      <c r="S71" s="174"/>
      <c r="T71" s="174"/>
      <c r="U71" s="174"/>
      <c r="V71" s="174"/>
      <c r="W71" s="197"/>
      <c r="X71" s="197"/>
    </row>
    <row r="72" spans="1:24" customFormat="1" x14ac:dyDescent="0.2">
      <c r="A72" s="164"/>
      <c r="B72" s="197"/>
      <c r="C72" s="197"/>
      <c r="D72" s="197"/>
      <c r="E72" s="197"/>
      <c r="F72" s="197"/>
      <c r="G72" s="174"/>
      <c r="H72" s="174"/>
      <c r="I72" s="174"/>
      <c r="J72" s="174"/>
      <c r="K72" s="174"/>
      <c r="L72" s="197"/>
      <c r="M72" s="197"/>
      <c r="N72" s="197"/>
      <c r="O72" s="197"/>
      <c r="P72" s="197"/>
      <c r="Q72" s="197"/>
      <c r="R72" s="174"/>
      <c r="S72" s="174"/>
      <c r="T72" s="174"/>
      <c r="U72" s="174"/>
      <c r="V72" s="174"/>
      <c r="W72" s="197"/>
      <c r="X72" s="197"/>
    </row>
    <row r="73" spans="1:24" customFormat="1" x14ac:dyDescent="0.2">
      <c r="A73" s="164"/>
      <c r="B73" s="197"/>
      <c r="C73" s="197"/>
      <c r="D73" s="197"/>
      <c r="E73" s="197"/>
      <c r="F73" s="197"/>
      <c r="G73" s="174"/>
      <c r="H73" s="174"/>
      <c r="I73" s="174"/>
      <c r="J73" s="174"/>
      <c r="K73" s="174"/>
      <c r="L73" s="197"/>
      <c r="M73" s="197"/>
      <c r="N73" s="197"/>
      <c r="O73" s="197"/>
      <c r="P73" s="197"/>
      <c r="Q73" s="197"/>
      <c r="R73" s="174"/>
      <c r="S73" s="174"/>
      <c r="T73" s="174"/>
      <c r="U73" s="174"/>
      <c r="V73" s="174"/>
      <c r="W73" s="197"/>
      <c r="X73" s="197"/>
    </row>
    <row r="74" spans="1:24" customFormat="1" x14ac:dyDescent="0.2">
      <c r="A74" s="164"/>
      <c r="B74" s="197"/>
      <c r="C74" s="197"/>
      <c r="D74" s="197"/>
      <c r="E74" s="197"/>
      <c r="F74" s="197"/>
      <c r="G74" s="174"/>
      <c r="H74" s="174"/>
      <c r="I74" s="174"/>
      <c r="J74" s="174"/>
      <c r="K74" s="174"/>
      <c r="L74" s="197"/>
      <c r="M74" s="197"/>
      <c r="N74" s="197"/>
      <c r="O74" s="197"/>
      <c r="P74" s="197"/>
      <c r="Q74" s="197"/>
      <c r="R74" s="174"/>
      <c r="S74" s="174"/>
      <c r="T74" s="174"/>
      <c r="U74" s="174"/>
      <c r="V74" s="174"/>
      <c r="W74" s="197"/>
      <c r="X74" s="197"/>
    </row>
    <row r="75" spans="1:24" customFormat="1" x14ac:dyDescent="0.2">
      <c r="A75" s="164"/>
      <c r="B75" s="197"/>
      <c r="C75" s="197"/>
      <c r="D75" s="197"/>
      <c r="E75" s="197"/>
      <c r="F75" s="197"/>
      <c r="G75" s="174"/>
      <c r="H75" s="174"/>
      <c r="I75" s="174"/>
      <c r="J75" s="174"/>
      <c r="K75" s="174"/>
      <c r="L75" s="197"/>
      <c r="M75" s="197"/>
      <c r="N75" s="197"/>
      <c r="O75" s="197"/>
      <c r="P75" s="197"/>
      <c r="Q75" s="197"/>
      <c r="R75" s="174"/>
      <c r="S75" s="174"/>
      <c r="T75" s="174"/>
      <c r="U75" s="174"/>
      <c r="V75" s="174"/>
      <c r="W75" s="197"/>
      <c r="X75" s="197"/>
    </row>
    <row r="76" spans="1:24" customFormat="1" x14ac:dyDescent="0.2">
      <c r="A76" s="164"/>
      <c r="B76" s="197"/>
      <c r="C76" s="197"/>
      <c r="D76" s="197"/>
      <c r="E76" s="197"/>
      <c r="F76" s="197"/>
      <c r="G76" s="174"/>
      <c r="H76" s="174"/>
      <c r="I76" s="174"/>
      <c r="J76" s="174"/>
      <c r="K76" s="174"/>
      <c r="L76" s="197"/>
      <c r="M76" s="197"/>
      <c r="N76" s="197"/>
      <c r="O76" s="197"/>
      <c r="P76" s="197"/>
      <c r="Q76" s="197"/>
      <c r="R76" s="174"/>
      <c r="S76" s="174"/>
      <c r="T76" s="174"/>
      <c r="U76" s="174"/>
      <c r="V76" s="174"/>
      <c r="W76" s="197"/>
      <c r="X76" s="197"/>
    </row>
    <row r="77" spans="1:24" customFormat="1" x14ac:dyDescent="0.2">
      <c r="A77" s="164"/>
      <c r="B77" s="197"/>
      <c r="C77" s="197"/>
      <c r="D77" s="197"/>
      <c r="E77" s="197"/>
      <c r="F77" s="197"/>
      <c r="G77" s="174"/>
      <c r="H77" s="174"/>
      <c r="I77" s="174"/>
      <c r="J77" s="174"/>
      <c r="K77" s="174"/>
      <c r="L77" s="197"/>
      <c r="M77" s="197"/>
      <c r="N77" s="197"/>
      <c r="O77" s="197"/>
      <c r="P77" s="197"/>
      <c r="Q77" s="197"/>
      <c r="R77" s="174"/>
      <c r="S77" s="174"/>
      <c r="T77" s="174"/>
      <c r="U77" s="174"/>
      <c r="V77" s="174"/>
      <c r="W77" s="197"/>
      <c r="X77" s="197"/>
    </row>
    <row r="78" spans="1:24" customFormat="1" x14ac:dyDescent="0.2">
      <c r="A78" s="164"/>
      <c r="B78" s="197"/>
      <c r="C78" s="197"/>
      <c r="D78" s="197"/>
      <c r="E78" s="197"/>
      <c r="F78" s="197"/>
      <c r="G78" s="174"/>
      <c r="H78" s="174"/>
      <c r="I78" s="174"/>
      <c r="J78" s="174"/>
      <c r="K78" s="174"/>
      <c r="L78" s="197"/>
      <c r="M78" s="197"/>
      <c r="N78" s="197"/>
      <c r="O78" s="197"/>
      <c r="P78" s="197"/>
      <c r="Q78" s="197"/>
      <c r="R78" s="174"/>
      <c r="S78" s="174"/>
      <c r="T78" s="174"/>
      <c r="U78" s="174"/>
      <c r="V78" s="174"/>
      <c r="W78" s="197"/>
      <c r="X78" s="197"/>
    </row>
    <row r="79" spans="1:24" customFormat="1" x14ac:dyDescent="0.2">
      <c r="A79" s="164"/>
      <c r="B79" s="197"/>
      <c r="C79" s="197"/>
      <c r="D79" s="197"/>
      <c r="E79" s="197"/>
      <c r="F79" s="197"/>
      <c r="G79" s="174"/>
      <c r="H79" s="174"/>
      <c r="I79" s="174"/>
      <c r="J79" s="174"/>
      <c r="K79" s="174"/>
      <c r="L79" s="197"/>
      <c r="M79" s="197"/>
      <c r="N79" s="197"/>
      <c r="O79" s="197"/>
      <c r="P79" s="197"/>
      <c r="Q79" s="197"/>
      <c r="R79" s="174"/>
      <c r="S79" s="174"/>
      <c r="T79" s="174"/>
      <c r="U79" s="174"/>
      <c r="V79" s="174"/>
      <c r="W79" s="197"/>
      <c r="X79" s="197"/>
    </row>
    <row r="80" spans="1:24" customFormat="1" x14ac:dyDescent="0.2">
      <c r="A80" s="164"/>
      <c r="B80" s="197"/>
      <c r="C80" s="197"/>
      <c r="D80" s="197"/>
      <c r="E80" s="197"/>
      <c r="F80" s="197"/>
      <c r="G80" s="174"/>
      <c r="H80" s="174"/>
      <c r="I80" s="174"/>
      <c r="J80" s="174"/>
      <c r="K80" s="174"/>
      <c r="L80" s="197"/>
      <c r="M80" s="197"/>
      <c r="N80" s="197"/>
      <c r="O80" s="197"/>
      <c r="P80" s="197"/>
      <c r="Q80" s="197"/>
      <c r="R80" s="174"/>
      <c r="S80" s="174"/>
      <c r="T80" s="174"/>
      <c r="U80" s="174"/>
      <c r="V80" s="174"/>
      <c r="W80" s="197"/>
      <c r="X80" s="197"/>
    </row>
    <row r="81" spans="1:24" customFormat="1" x14ac:dyDescent="0.2">
      <c r="A81" s="164"/>
      <c r="B81" s="197"/>
      <c r="C81" s="197"/>
      <c r="D81" s="197"/>
      <c r="E81" s="197"/>
      <c r="F81" s="197"/>
      <c r="G81" s="174"/>
      <c r="H81" s="174"/>
      <c r="I81" s="174"/>
      <c r="J81" s="174"/>
      <c r="K81" s="174"/>
      <c r="L81" s="197"/>
      <c r="M81" s="197"/>
      <c r="N81" s="197"/>
      <c r="O81" s="197"/>
      <c r="P81" s="197"/>
      <c r="Q81" s="197"/>
      <c r="R81" s="174"/>
      <c r="S81" s="174"/>
      <c r="T81" s="174"/>
      <c r="U81" s="174"/>
      <c r="V81" s="174"/>
      <c r="W81" s="197"/>
      <c r="X81" s="197"/>
    </row>
    <row r="82" spans="1:24" customFormat="1" x14ac:dyDescent="0.2">
      <c r="A82" s="164"/>
      <c r="B82" s="197"/>
      <c r="C82" s="197"/>
      <c r="D82" s="197"/>
      <c r="E82" s="197"/>
      <c r="F82" s="197"/>
      <c r="G82" s="174"/>
      <c r="H82" s="174"/>
      <c r="I82" s="174"/>
      <c r="J82" s="174"/>
      <c r="K82" s="174"/>
      <c r="L82" s="197"/>
      <c r="M82" s="197"/>
      <c r="N82" s="197"/>
      <c r="O82" s="197"/>
      <c r="P82" s="197"/>
      <c r="Q82" s="197"/>
      <c r="R82" s="174"/>
      <c r="S82" s="174"/>
      <c r="T82" s="174"/>
      <c r="U82" s="174"/>
      <c r="V82" s="174"/>
      <c r="W82" s="197"/>
      <c r="X82" s="197"/>
    </row>
    <row r="83" spans="1:24" customFormat="1" x14ac:dyDescent="0.2">
      <c r="A83" s="164"/>
      <c r="B83" s="197"/>
      <c r="C83" s="197"/>
      <c r="D83" s="197"/>
      <c r="E83" s="197"/>
      <c r="F83" s="197"/>
      <c r="G83" s="174"/>
      <c r="H83" s="174"/>
      <c r="I83" s="174"/>
      <c r="J83" s="174"/>
      <c r="K83" s="174"/>
      <c r="L83" s="197"/>
      <c r="M83" s="197"/>
      <c r="N83" s="197"/>
      <c r="O83" s="197"/>
      <c r="P83" s="197"/>
      <c r="Q83" s="197"/>
      <c r="R83" s="174"/>
      <c r="S83" s="174"/>
      <c r="T83" s="174"/>
      <c r="U83" s="174"/>
      <c r="V83" s="174"/>
      <c r="W83" s="197"/>
      <c r="X83" s="197"/>
    </row>
    <row r="84" spans="1:24" customFormat="1" x14ac:dyDescent="0.2">
      <c r="A84" s="164"/>
      <c r="B84" s="197"/>
      <c r="C84" s="197"/>
      <c r="D84" s="197"/>
      <c r="E84" s="197"/>
      <c r="F84" s="197"/>
      <c r="G84" s="174"/>
      <c r="H84" s="174"/>
      <c r="I84" s="174"/>
      <c r="J84" s="174"/>
      <c r="K84" s="174"/>
      <c r="L84" s="197"/>
      <c r="M84" s="197"/>
      <c r="N84" s="197"/>
      <c r="O84" s="197"/>
      <c r="P84" s="197"/>
      <c r="Q84" s="197"/>
      <c r="R84" s="174"/>
      <c r="S84" s="174"/>
      <c r="T84" s="174"/>
      <c r="U84" s="174"/>
      <c r="V84" s="174"/>
      <c r="W84" s="197"/>
      <c r="X84" s="197"/>
    </row>
    <row r="85" spans="1:24" customFormat="1" x14ac:dyDescent="0.2">
      <c r="A85" s="164"/>
      <c r="B85" s="197"/>
      <c r="C85" s="197"/>
      <c r="D85" s="197"/>
      <c r="E85" s="197"/>
      <c r="F85" s="197"/>
      <c r="G85" s="174"/>
      <c r="H85" s="174"/>
      <c r="I85" s="174"/>
      <c r="J85" s="174"/>
      <c r="K85" s="174"/>
      <c r="L85" s="197"/>
      <c r="M85" s="197"/>
      <c r="N85" s="197"/>
      <c r="O85" s="197"/>
      <c r="P85" s="197"/>
      <c r="Q85" s="197"/>
      <c r="R85" s="174"/>
      <c r="S85" s="174"/>
      <c r="T85" s="174"/>
      <c r="U85" s="174"/>
      <c r="V85" s="174"/>
      <c r="W85" s="197"/>
      <c r="X85" s="197"/>
    </row>
    <row r="86" spans="1:24" customFormat="1" x14ac:dyDescent="0.2">
      <c r="A86" s="164"/>
      <c r="B86" s="197"/>
      <c r="C86" s="197"/>
      <c r="D86" s="197"/>
      <c r="E86" s="197"/>
      <c r="F86" s="197"/>
      <c r="G86" s="174"/>
      <c r="H86" s="174"/>
      <c r="I86" s="174"/>
      <c r="J86" s="174"/>
      <c r="K86" s="174"/>
      <c r="L86" s="197"/>
      <c r="M86" s="197"/>
      <c r="N86" s="197"/>
      <c r="O86" s="197"/>
      <c r="P86" s="197"/>
      <c r="Q86" s="197"/>
      <c r="R86" s="174"/>
      <c r="S86" s="174"/>
      <c r="T86" s="174"/>
      <c r="U86" s="174"/>
      <c r="V86" s="174"/>
      <c r="W86" s="197"/>
      <c r="X86" s="197"/>
    </row>
    <row r="87" spans="1:24" customFormat="1" x14ac:dyDescent="0.2">
      <c r="A87" s="164"/>
      <c r="B87" s="197"/>
      <c r="C87" s="197"/>
      <c r="D87" s="197"/>
      <c r="E87" s="197"/>
      <c r="F87" s="197"/>
      <c r="G87" s="174"/>
      <c r="H87" s="174"/>
      <c r="I87" s="174"/>
      <c r="J87" s="174"/>
      <c r="K87" s="174"/>
      <c r="L87" s="197"/>
      <c r="M87" s="197"/>
      <c r="N87" s="197"/>
      <c r="O87" s="197"/>
      <c r="P87" s="197"/>
      <c r="Q87" s="197"/>
      <c r="R87" s="174"/>
      <c r="S87" s="174"/>
      <c r="T87" s="174"/>
      <c r="U87" s="174"/>
      <c r="V87" s="174"/>
      <c r="W87" s="197"/>
      <c r="X87" s="197"/>
    </row>
    <row r="88" spans="1:24" customFormat="1" x14ac:dyDescent="0.2">
      <c r="A88" s="164"/>
      <c r="B88" s="197"/>
      <c r="C88" s="197"/>
      <c r="D88" s="197"/>
      <c r="E88" s="197"/>
      <c r="F88" s="197"/>
      <c r="G88" s="174"/>
      <c r="H88" s="174"/>
      <c r="I88" s="174"/>
      <c r="J88" s="174"/>
      <c r="K88" s="174"/>
      <c r="L88" s="197"/>
      <c r="M88" s="197"/>
      <c r="N88" s="197"/>
      <c r="O88" s="197"/>
      <c r="P88" s="197"/>
      <c r="Q88" s="197"/>
      <c r="R88" s="174"/>
      <c r="S88" s="174"/>
      <c r="T88" s="174"/>
      <c r="U88" s="174"/>
      <c r="V88" s="174"/>
      <c r="W88" s="197"/>
      <c r="X88" s="197"/>
    </row>
    <row r="89" spans="1:24" customFormat="1" x14ac:dyDescent="0.2">
      <c r="A89" s="164"/>
      <c r="B89" s="197"/>
      <c r="C89" s="197"/>
      <c r="D89" s="197"/>
      <c r="E89" s="197"/>
      <c r="F89" s="197"/>
      <c r="G89" s="174"/>
      <c r="H89" s="174"/>
      <c r="I89" s="174"/>
      <c r="J89" s="174"/>
      <c r="K89" s="174"/>
      <c r="L89" s="197"/>
      <c r="M89" s="197"/>
      <c r="N89" s="197"/>
      <c r="O89" s="197"/>
      <c r="P89" s="197"/>
      <c r="Q89" s="197"/>
      <c r="R89" s="174"/>
      <c r="S89" s="174"/>
      <c r="T89" s="174"/>
      <c r="U89" s="174"/>
      <c r="V89" s="174"/>
      <c r="W89" s="197"/>
      <c r="X89" s="197"/>
    </row>
    <row r="90" spans="1:24" customFormat="1" x14ac:dyDescent="0.2">
      <c r="A90" s="164"/>
      <c r="B90" s="197"/>
      <c r="C90" s="197"/>
      <c r="D90" s="197"/>
      <c r="E90" s="197"/>
      <c r="F90" s="197"/>
      <c r="G90" s="174"/>
      <c r="H90" s="174"/>
      <c r="I90" s="174"/>
      <c r="J90" s="174"/>
      <c r="K90" s="174"/>
      <c r="L90" s="197"/>
      <c r="M90" s="197"/>
      <c r="N90" s="197"/>
      <c r="O90" s="197"/>
      <c r="P90" s="197"/>
      <c r="Q90" s="197"/>
      <c r="R90" s="174"/>
      <c r="S90" s="174"/>
      <c r="T90" s="174"/>
      <c r="U90" s="174"/>
      <c r="V90" s="174"/>
      <c r="W90" s="197"/>
      <c r="X90" s="197"/>
    </row>
    <row r="91" spans="1:24" customFormat="1" x14ac:dyDescent="0.2">
      <c r="A91" s="164"/>
      <c r="B91" s="197"/>
      <c r="C91" s="197"/>
      <c r="D91" s="197"/>
      <c r="E91" s="197"/>
      <c r="F91" s="197"/>
      <c r="G91" s="174"/>
      <c r="H91" s="174"/>
      <c r="I91" s="174"/>
      <c r="J91" s="174"/>
      <c r="K91" s="174"/>
      <c r="L91" s="197"/>
      <c r="M91" s="197"/>
      <c r="N91" s="197"/>
      <c r="O91" s="197"/>
      <c r="P91" s="197"/>
      <c r="Q91" s="197"/>
      <c r="R91" s="174"/>
      <c r="S91" s="174"/>
      <c r="T91" s="174"/>
      <c r="U91" s="174"/>
      <c r="V91" s="174"/>
      <c r="W91" s="197"/>
      <c r="X91" s="197"/>
    </row>
    <row r="92" spans="1:24" customFormat="1" x14ac:dyDescent="0.2">
      <c r="A92" s="164"/>
      <c r="B92" s="197"/>
      <c r="C92" s="197"/>
      <c r="D92" s="197"/>
      <c r="E92" s="197"/>
      <c r="F92" s="197"/>
      <c r="G92" s="174"/>
      <c r="H92" s="174"/>
      <c r="I92" s="174"/>
      <c r="J92" s="174"/>
      <c r="K92" s="174"/>
      <c r="L92" s="197"/>
      <c r="M92" s="197"/>
      <c r="N92" s="197"/>
      <c r="O92" s="197"/>
      <c r="P92" s="197"/>
      <c r="Q92" s="197"/>
      <c r="R92" s="174"/>
      <c r="S92" s="174"/>
      <c r="T92" s="174"/>
      <c r="U92" s="174"/>
      <c r="V92" s="174"/>
      <c r="W92" s="197"/>
      <c r="X92" s="197"/>
    </row>
    <row r="93" spans="1:24" customFormat="1" x14ac:dyDescent="0.2">
      <c r="A93" s="164"/>
      <c r="B93" s="197"/>
      <c r="C93" s="197"/>
      <c r="D93" s="197"/>
      <c r="E93" s="197"/>
      <c r="F93" s="197"/>
      <c r="G93" s="174"/>
      <c r="H93" s="174"/>
      <c r="I93" s="174"/>
      <c r="J93" s="174"/>
      <c r="K93" s="174"/>
      <c r="L93" s="197"/>
      <c r="M93" s="197"/>
      <c r="N93" s="197"/>
      <c r="O93" s="197"/>
      <c r="P93" s="197"/>
      <c r="Q93" s="197"/>
      <c r="R93" s="174"/>
      <c r="S93" s="174"/>
      <c r="T93" s="174"/>
      <c r="U93" s="174"/>
      <c r="V93" s="174"/>
      <c r="W93" s="197"/>
      <c r="X93" s="197"/>
    </row>
    <row r="94" spans="1:24" customFormat="1" x14ac:dyDescent="0.2">
      <c r="A94" s="164"/>
      <c r="B94" s="197"/>
      <c r="C94" s="197"/>
      <c r="D94" s="197"/>
      <c r="E94" s="197"/>
      <c r="F94" s="197"/>
      <c r="G94" s="174"/>
      <c r="H94" s="174"/>
      <c r="I94" s="174"/>
      <c r="J94" s="174"/>
      <c r="K94" s="174"/>
      <c r="L94" s="197"/>
      <c r="M94" s="197"/>
      <c r="N94" s="197"/>
      <c r="O94" s="197"/>
      <c r="P94" s="197"/>
      <c r="Q94" s="197"/>
      <c r="R94" s="174"/>
      <c r="S94" s="174"/>
      <c r="T94" s="174"/>
      <c r="U94" s="174"/>
      <c r="V94" s="174"/>
      <c r="W94" s="197"/>
      <c r="X94" s="197"/>
    </row>
    <row r="95" spans="1:24" customFormat="1" x14ac:dyDescent="0.2">
      <c r="A95" s="164"/>
      <c r="B95" s="197"/>
      <c r="C95" s="197"/>
      <c r="D95" s="197"/>
      <c r="E95" s="197"/>
      <c r="F95" s="197"/>
      <c r="G95" s="174"/>
      <c r="H95" s="174"/>
      <c r="I95" s="174"/>
      <c r="J95" s="174"/>
      <c r="K95" s="174"/>
      <c r="L95" s="197"/>
      <c r="M95" s="197"/>
      <c r="N95" s="197"/>
      <c r="O95" s="197"/>
      <c r="P95" s="197"/>
      <c r="Q95" s="197"/>
      <c r="R95" s="174"/>
      <c r="S95" s="174"/>
      <c r="T95" s="174"/>
      <c r="U95" s="174"/>
      <c r="V95" s="174"/>
      <c r="W95" s="197"/>
      <c r="X95" s="197"/>
    </row>
    <row r="96" spans="1:24" customFormat="1" x14ac:dyDescent="0.2">
      <c r="A96" s="164"/>
      <c r="B96" s="197"/>
      <c r="C96" s="197"/>
      <c r="D96" s="197"/>
      <c r="E96" s="197"/>
      <c r="F96" s="197"/>
      <c r="G96" s="174"/>
      <c r="H96" s="174"/>
      <c r="I96" s="174"/>
      <c r="J96" s="174"/>
      <c r="K96" s="174"/>
      <c r="L96" s="197"/>
      <c r="M96" s="197"/>
      <c r="N96" s="197"/>
      <c r="O96" s="197"/>
      <c r="P96" s="197"/>
      <c r="Q96" s="197"/>
      <c r="R96" s="174"/>
      <c r="S96" s="174"/>
      <c r="T96" s="174"/>
      <c r="U96" s="174"/>
      <c r="V96" s="174"/>
      <c r="W96" s="197"/>
      <c r="X96" s="197"/>
    </row>
    <row r="97" spans="1:24" customFormat="1" x14ac:dyDescent="0.2">
      <c r="A97" s="164"/>
      <c r="B97" s="197"/>
      <c r="C97" s="197"/>
      <c r="D97" s="197"/>
      <c r="E97" s="197"/>
      <c r="F97" s="197"/>
      <c r="G97" s="174"/>
      <c r="H97" s="174"/>
      <c r="I97" s="174"/>
      <c r="J97" s="174"/>
      <c r="K97" s="174"/>
      <c r="L97" s="197"/>
      <c r="M97" s="197"/>
      <c r="N97" s="197"/>
      <c r="O97" s="197"/>
      <c r="P97" s="197"/>
      <c r="Q97" s="197"/>
      <c r="R97" s="174"/>
      <c r="S97" s="174"/>
      <c r="T97" s="174"/>
      <c r="U97" s="174"/>
      <c r="V97" s="174"/>
      <c r="W97" s="197"/>
      <c r="X97" s="197"/>
    </row>
    <row r="98" spans="1:24" customFormat="1" x14ac:dyDescent="0.2">
      <c r="A98" s="164"/>
      <c r="B98" s="197"/>
      <c r="C98" s="197"/>
      <c r="D98" s="197"/>
      <c r="E98" s="197"/>
      <c r="F98" s="197"/>
      <c r="G98" s="174"/>
      <c r="H98" s="174"/>
      <c r="I98" s="174"/>
      <c r="J98" s="174"/>
      <c r="K98" s="174"/>
      <c r="L98" s="197"/>
      <c r="M98" s="197"/>
      <c r="N98" s="197"/>
      <c r="O98" s="197"/>
      <c r="P98" s="197"/>
      <c r="Q98" s="197"/>
      <c r="R98" s="174"/>
      <c r="S98" s="174"/>
      <c r="T98" s="174"/>
      <c r="U98" s="174"/>
      <c r="V98" s="174"/>
      <c r="W98" s="197"/>
      <c r="X98" s="197"/>
    </row>
    <row r="99" spans="1:24" customFormat="1" x14ac:dyDescent="0.2">
      <c r="A99" s="164"/>
      <c r="B99" s="197"/>
      <c r="C99" s="197"/>
      <c r="D99" s="197"/>
      <c r="E99" s="197"/>
      <c r="F99" s="197"/>
      <c r="G99" s="174"/>
      <c r="H99" s="174"/>
      <c r="I99" s="174"/>
      <c r="J99" s="174"/>
      <c r="K99" s="174"/>
      <c r="L99" s="197"/>
      <c r="M99" s="197"/>
      <c r="N99" s="197"/>
      <c r="O99" s="197"/>
      <c r="P99" s="197"/>
      <c r="Q99" s="197"/>
      <c r="R99" s="174"/>
      <c r="S99" s="174"/>
      <c r="T99" s="174"/>
      <c r="U99" s="174"/>
      <c r="V99" s="174"/>
      <c r="W99" s="197"/>
      <c r="X99" s="197"/>
    </row>
    <row r="100" spans="1:24" customFormat="1" x14ac:dyDescent="0.2">
      <c r="A100" s="164"/>
      <c r="B100" s="197"/>
      <c r="C100" s="197"/>
      <c r="D100" s="197"/>
      <c r="E100" s="197"/>
      <c r="F100" s="197"/>
      <c r="G100" s="174"/>
      <c r="H100" s="174"/>
      <c r="I100" s="174"/>
      <c r="J100" s="174"/>
      <c r="K100" s="174"/>
      <c r="L100" s="197"/>
      <c r="M100" s="197"/>
      <c r="N100" s="197"/>
      <c r="O100" s="197"/>
      <c r="P100" s="197"/>
      <c r="Q100" s="197"/>
      <c r="R100" s="174"/>
      <c r="S100" s="174"/>
      <c r="T100" s="174"/>
      <c r="U100" s="174"/>
      <c r="V100" s="174"/>
      <c r="W100" s="197"/>
      <c r="X100" s="197"/>
    </row>
    <row r="101" spans="1:24" customFormat="1" x14ac:dyDescent="0.2">
      <c r="A101" s="164"/>
      <c r="B101" s="197"/>
      <c r="C101" s="197"/>
      <c r="D101" s="197"/>
      <c r="E101" s="197"/>
      <c r="F101" s="197"/>
      <c r="G101" s="174"/>
      <c r="H101" s="174"/>
      <c r="I101" s="174"/>
      <c r="J101" s="174"/>
      <c r="K101" s="174"/>
      <c r="L101" s="197"/>
      <c r="M101" s="197"/>
      <c r="N101" s="197"/>
      <c r="O101" s="197"/>
      <c r="P101" s="197"/>
      <c r="Q101" s="197"/>
      <c r="R101" s="174"/>
      <c r="S101" s="174"/>
      <c r="T101" s="174"/>
      <c r="U101" s="174"/>
      <c r="V101" s="174"/>
      <c r="W101" s="197"/>
      <c r="X101" s="197"/>
    </row>
    <row r="102" spans="1:24" customFormat="1" x14ac:dyDescent="0.2">
      <c r="A102" s="164"/>
      <c r="B102" s="197"/>
      <c r="C102" s="197"/>
      <c r="D102" s="197"/>
      <c r="E102" s="197"/>
      <c r="F102" s="197"/>
      <c r="G102" s="174"/>
      <c r="H102" s="174"/>
      <c r="I102" s="174"/>
      <c r="J102" s="174"/>
      <c r="K102" s="174"/>
      <c r="L102" s="197"/>
      <c r="M102" s="197"/>
      <c r="N102" s="197"/>
      <c r="O102" s="197"/>
      <c r="P102" s="197"/>
      <c r="Q102" s="197"/>
      <c r="R102" s="174"/>
      <c r="S102" s="174"/>
      <c r="T102" s="174"/>
      <c r="U102" s="174"/>
      <c r="V102" s="174"/>
      <c r="W102" s="197"/>
      <c r="X102" s="197"/>
    </row>
    <row r="103" spans="1:24" customFormat="1" x14ac:dyDescent="0.2">
      <c r="A103" s="164"/>
      <c r="B103" s="197"/>
      <c r="C103" s="197"/>
      <c r="D103" s="197"/>
      <c r="E103" s="197"/>
      <c r="F103" s="197"/>
      <c r="G103" s="174"/>
      <c r="H103" s="174"/>
      <c r="I103" s="174"/>
      <c r="J103" s="174"/>
      <c r="K103" s="174"/>
      <c r="L103" s="197"/>
      <c r="M103" s="197"/>
      <c r="N103" s="197"/>
      <c r="O103" s="197"/>
      <c r="P103" s="197"/>
      <c r="Q103" s="197"/>
      <c r="R103" s="174"/>
      <c r="S103" s="174"/>
      <c r="T103" s="174"/>
      <c r="U103" s="174"/>
      <c r="V103" s="174"/>
      <c r="W103" s="197"/>
      <c r="X103" s="197"/>
    </row>
    <row r="104" spans="1:24" customFormat="1" x14ac:dyDescent="0.2">
      <c r="A104" s="164"/>
      <c r="B104" s="197"/>
      <c r="C104" s="197"/>
      <c r="D104" s="197"/>
      <c r="E104" s="197"/>
      <c r="F104" s="197"/>
      <c r="G104" s="174"/>
      <c r="H104" s="174"/>
      <c r="I104" s="174"/>
      <c r="J104" s="174"/>
      <c r="K104" s="174"/>
      <c r="L104" s="197"/>
      <c r="M104" s="197"/>
      <c r="N104" s="197"/>
      <c r="O104" s="197"/>
      <c r="P104" s="197"/>
      <c r="Q104" s="197"/>
      <c r="R104" s="174"/>
      <c r="S104" s="174"/>
      <c r="T104" s="174"/>
      <c r="U104" s="174"/>
      <c r="V104" s="174"/>
      <c r="W104" s="197"/>
      <c r="X104" s="197"/>
    </row>
    <row r="105" spans="1:24" customFormat="1" x14ac:dyDescent="0.2">
      <c r="A105" s="164"/>
      <c r="B105" s="197"/>
      <c r="C105" s="197"/>
      <c r="D105" s="197"/>
      <c r="E105" s="197"/>
      <c r="F105" s="197"/>
      <c r="G105" s="174"/>
      <c r="H105" s="174"/>
      <c r="I105" s="174"/>
      <c r="J105" s="174"/>
      <c r="K105" s="174"/>
      <c r="L105" s="197"/>
      <c r="M105" s="197"/>
      <c r="N105" s="197"/>
      <c r="O105" s="197"/>
      <c r="P105" s="197"/>
      <c r="Q105" s="197"/>
      <c r="R105" s="174"/>
      <c r="S105" s="174"/>
      <c r="T105" s="174"/>
      <c r="U105" s="174"/>
      <c r="V105" s="174"/>
      <c r="W105" s="197"/>
      <c r="X105" s="197"/>
    </row>
    <row r="106" spans="1:24" customFormat="1" x14ac:dyDescent="0.2">
      <c r="A106" s="164"/>
      <c r="B106" s="197"/>
      <c r="C106" s="197"/>
      <c r="D106" s="197"/>
      <c r="E106" s="197"/>
      <c r="F106" s="197"/>
      <c r="G106" s="174"/>
      <c r="H106" s="174"/>
      <c r="I106" s="174"/>
      <c r="J106" s="174"/>
      <c r="K106" s="174"/>
      <c r="L106" s="197"/>
      <c r="M106" s="197"/>
      <c r="N106" s="197"/>
      <c r="O106" s="197"/>
      <c r="P106" s="197"/>
      <c r="Q106" s="197"/>
      <c r="R106" s="174"/>
      <c r="S106" s="174"/>
      <c r="T106" s="174"/>
      <c r="U106" s="174"/>
      <c r="V106" s="174"/>
      <c r="W106" s="197"/>
      <c r="X106" s="197"/>
    </row>
    <row r="107" spans="1:24" customFormat="1" x14ac:dyDescent="0.2">
      <c r="A107" s="164"/>
      <c r="B107" s="197"/>
      <c r="C107" s="197"/>
      <c r="D107" s="197"/>
      <c r="E107" s="197"/>
      <c r="F107" s="197"/>
      <c r="G107" s="174"/>
      <c r="H107" s="174"/>
      <c r="I107" s="174"/>
      <c r="J107" s="174"/>
      <c r="K107" s="174"/>
      <c r="L107" s="197"/>
      <c r="M107" s="197"/>
      <c r="N107" s="197"/>
      <c r="O107" s="197"/>
      <c r="P107" s="197"/>
      <c r="Q107" s="197"/>
      <c r="R107" s="174"/>
      <c r="S107" s="174"/>
      <c r="T107" s="174"/>
      <c r="U107" s="174"/>
      <c r="V107" s="174"/>
      <c r="W107" s="197"/>
      <c r="X107" s="197"/>
    </row>
    <row r="108" spans="1:24" customFormat="1" x14ac:dyDescent="0.2">
      <c r="A108" s="164"/>
      <c r="B108" s="197"/>
      <c r="C108" s="197"/>
      <c r="D108" s="197"/>
      <c r="E108" s="197"/>
      <c r="F108" s="197"/>
      <c r="G108" s="174"/>
      <c r="H108" s="174"/>
      <c r="I108" s="174"/>
      <c r="J108" s="174"/>
      <c r="K108" s="174"/>
      <c r="L108" s="197"/>
      <c r="M108" s="197"/>
      <c r="N108" s="197"/>
      <c r="O108" s="197"/>
      <c r="P108" s="197"/>
      <c r="Q108" s="197"/>
      <c r="R108" s="174"/>
      <c r="S108" s="174"/>
      <c r="T108" s="174"/>
      <c r="U108" s="174"/>
      <c r="V108" s="174"/>
      <c r="W108" s="197"/>
      <c r="X108" s="197"/>
    </row>
    <row r="109" spans="1:24" customFormat="1" x14ac:dyDescent="0.2">
      <c r="A109" s="164"/>
      <c r="B109" s="197"/>
      <c r="C109" s="197"/>
      <c r="D109" s="197"/>
      <c r="E109" s="197"/>
      <c r="F109" s="197"/>
      <c r="G109" s="174"/>
      <c r="H109" s="174"/>
      <c r="I109" s="174"/>
      <c r="J109" s="174"/>
      <c r="K109" s="174"/>
      <c r="L109" s="197"/>
      <c r="M109" s="197"/>
      <c r="N109" s="197"/>
      <c r="O109" s="197"/>
      <c r="P109" s="197"/>
      <c r="Q109" s="197"/>
      <c r="R109" s="174"/>
      <c r="S109" s="174"/>
      <c r="T109" s="174"/>
      <c r="U109" s="174"/>
      <c r="V109" s="174"/>
      <c r="W109" s="197"/>
      <c r="X109" s="197"/>
    </row>
    <row r="110" spans="1:24" customFormat="1" x14ac:dyDescent="0.2">
      <c r="A110" s="164"/>
      <c r="B110" s="197"/>
      <c r="C110" s="197"/>
      <c r="D110" s="197"/>
      <c r="E110" s="197"/>
      <c r="F110" s="197"/>
      <c r="G110" s="174"/>
      <c r="H110" s="174"/>
      <c r="I110" s="174"/>
      <c r="J110" s="174"/>
      <c r="K110" s="174"/>
      <c r="L110" s="197"/>
      <c r="M110" s="197"/>
      <c r="N110" s="197"/>
      <c r="O110" s="197"/>
      <c r="P110" s="197"/>
      <c r="Q110" s="197"/>
      <c r="R110" s="174"/>
      <c r="S110" s="174"/>
      <c r="T110" s="174"/>
      <c r="U110" s="174"/>
      <c r="V110" s="174"/>
      <c r="W110" s="197"/>
      <c r="X110" s="197"/>
    </row>
    <row r="111" spans="1:24" customFormat="1" x14ac:dyDescent="0.2">
      <c r="A111" s="164"/>
      <c r="B111" s="197"/>
      <c r="C111" s="197"/>
      <c r="D111" s="197"/>
      <c r="E111" s="197"/>
      <c r="F111" s="197"/>
      <c r="G111" s="174"/>
      <c r="H111" s="174"/>
      <c r="I111" s="174"/>
      <c r="J111" s="174"/>
      <c r="K111" s="174"/>
      <c r="L111" s="197"/>
      <c r="M111" s="197"/>
      <c r="N111" s="197"/>
      <c r="O111" s="197"/>
      <c r="P111" s="197"/>
      <c r="Q111" s="197"/>
      <c r="R111" s="174"/>
      <c r="S111" s="174"/>
      <c r="T111" s="174"/>
      <c r="U111" s="174"/>
      <c r="V111" s="174"/>
      <c r="W111" s="197"/>
      <c r="X111" s="197"/>
    </row>
    <row r="112" spans="1:24" customFormat="1" x14ac:dyDescent="0.2">
      <c r="A112" s="164"/>
      <c r="B112" s="197"/>
      <c r="C112" s="197"/>
      <c r="D112" s="197"/>
      <c r="E112" s="197"/>
      <c r="F112" s="197"/>
      <c r="G112" s="174"/>
      <c r="H112" s="174"/>
      <c r="I112" s="174"/>
      <c r="J112" s="174"/>
      <c r="K112" s="174"/>
      <c r="L112" s="197"/>
      <c r="M112" s="197"/>
      <c r="N112" s="197"/>
      <c r="O112" s="197"/>
      <c r="P112" s="197"/>
      <c r="Q112" s="197"/>
      <c r="R112" s="174"/>
      <c r="S112" s="174"/>
      <c r="T112" s="174"/>
      <c r="U112" s="174"/>
      <c r="V112" s="174"/>
      <c r="W112" s="197"/>
      <c r="X112" s="197"/>
    </row>
    <row r="113" spans="1:24" customFormat="1" x14ac:dyDescent="0.2">
      <c r="A113" s="164"/>
      <c r="B113" s="197"/>
      <c r="C113" s="197"/>
      <c r="D113" s="197"/>
      <c r="E113" s="197"/>
      <c r="F113" s="197"/>
      <c r="G113" s="174"/>
      <c r="H113" s="174"/>
      <c r="I113" s="174"/>
      <c r="J113" s="174"/>
      <c r="K113" s="174"/>
      <c r="L113" s="197"/>
      <c r="M113" s="197"/>
      <c r="N113" s="197"/>
      <c r="O113" s="197"/>
      <c r="P113" s="197"/>
      <c r="Q113" s="197"/>
      <c r="R113" s="174"/>
      <c r="S113" s="174"/>
      <c r="T113" s="174"/>
      <c r="U113" s="174"/>
      <c r="V113" s="174"/>
      <c r="W113" s="197"/>
      <c r="X113" s="197"/>
    </row>
    <row r="114" spans="1:24" customFormat="1" x14ac:dyDescent="0.2">
      <c r="A114" s="164"/>
      <c r="B114" s="197"/>
      <c r="C114" s="197"/>
      <c r="D114" s="197"/>
      <c r="E114" s="197"/>
      <c r="F114" s="197"/>
      <c r="G114" s="174"/>
      <c r="H114" s="174"/>
      <c r="I114" s="174"/>
      <c r="J114" s="174"/>
      <c r="K114" s="174"/>
      <c r="L114" s="197"/>
      <c r="M114" s="197"/>
      <c r="N114" s="197"/>
      <c r="O114" s="197"/>
      <c r="P114" s="197"/>
      <c r="Q114" s="197"/>
      <c r="R114" s="174"/>
      <c r="S114" s="174"/>
      <c r="T114" s="174"/>
      <c r="U114" s="174"/>
      <c r="V114" s="174"/>
      <c r="W114" s="197"/>
      <c r="X114" s="197"/>
    </row>
    <row r="115" spans="1:24" customFormat="1" x14ac:dyDescent="0.2">
      <c r="A115" s="164"/>
      <c r="B115" s="197"/>
      <c r="C115" s="197"/>
      <c r="D115" s="197"/>
      <c r="E115" s="197"/>
      <c r="F115" s="197"/>
      <c r="G115" s="174"/>
      <c r="H115" s="174"/>
      <c r="I115" s="174"/>
      <c r="J115" s="174"/>
      <c r="K115" s="174"/>
      <c r="L115" s="197"/>
      <c r="M115" s="197"/>
      <c r="N115" s="197"/>
      <c r="O115" s="197"/>
      <c r="P115" s="197"/>
      <c r="Q115" s="197"/>
      <c r="R115" s="174"/>
      <c r="S115" s="174"/>
      <c r="T115" s="174"/>
      <c r="U115" s="174"/>
      <c r="V115" s="174"/>
      <c r="W115" s="197"/>
      <c r="X115" s="197"/>
    </row>
    <row r="116" spans="1:24" customFormat="1" x14ac:dyDescent="0.2">
      <c r="A116" s="164"/>
      <c r="B116" s="197"/>
      <c r="C116" s="197"/>
      <c r="D116" s="197"/>
      <c r="E116" s="197"/>
      <c r="F116" s="197"/>
      <c r="G116" s="174"/>
      <c r="H116" s="174"/>
      <c r="I116" s="174"/>
      <c r="J116" s="174"/>
      <c r="K116" s="174"/>
      <c r="L116" s="197"/>
      <c r="M116" s="197"/>
      <c r="N116" s="197"/>
      <c r="O116" s="197"/>
      <c r="P116" s="197"/>
      <c r="Q116" s="197"/>
      <c r="R116" s="174"/>
      <c r="S116" s="174"/>
      <c r="T116" s="174"/>
      <c r="U116" s="174"/>
      <c r="V116" s="174"/>
      <c r="W116" s="197"/>
      <c r="X116" s="197"/>
    </row>
    <row r="117" spans="1:24" customFormat="1" x14ac:dyDescent="0.2">
      <c r="A117" s="164"/>
      <c r="B117" s="197"/>
      <c r="C117" s="197"/>
      <c r="D117" s="197"/>
      <c r="E117" s="197"/>
      <c r="F117" s="197"/>
      <c r="G117" s="174"/>
      <c r="H117" s="174"/>
      <c r="I117" s="174"/>
      <c r="J117" s="174"/>
      <c r="K117" s="174"/>
      <c r="L117" s="197"/>
      <c r="M117" s="197"/>
      <c r="N117" s="197"/>
      <c r="O117" s="197"/>
      <c r="P117" s="197"/>
      <c r="Q117" s="197"/>
      <c r="R117" s="174"/>
      <c r="S117" s="174"/>
      <c r="T117" s="174"/>
      <c r="U117" s="174"/>
      <c r="V117" s="174"/>
      <c r="W117" s="197"/>
      <c r="X117" s="197"/>
    </row>
    <row r="118" spans="1:24" customFormat="1" x14ac:dyDescent="0.2">
      <c r="A118" s="164"/>
      <c r="B118" s="197"/>
      <c r="C118" s="197"/>
      <c r="D118" s="197"/>
      <c r="E118" s="197"/>
      <c r="F118" s="197"/>
      <c r="G118" s="174"/>
      <c r="H118" s="174"/>
      <c r="I118" s="174"/>
      <c r="J118" s="174"/>
      <c r="K118" s="174"/>
      <c r="L118" s="197"/>
      <c r="M118" s="197"/>
      <c r="N118" s="197"/>
      <c r="O118" s="197"/>
      <c r="P118" s="197"/>
      <c r="Q118" s="197"/>
      <c r="R118" s="174"/>
      <c r="S118" s="174"/>
      <c r="T118" s="174"/>
      <c r="U118" s="174"/>
      <c r="V118" s="174"/>
      <c r="W118" s="197"/>
      <c r="X118" s="197"/>
    </row>
    <row r="119" spans="1:24" customFormat="1" x14ac:dyDescent="0.2">
      <c r="A119" s="164"/>
      <c r="B119" s="197"/>
      <c r="C119" s="197"/>
      <c r="D119" s="197"/>
      <c r="E119" s="197"/>
      <c r="F119" s="197"/>
      <c r="G119" s="174"/>
      <c r="H119" s="174"/>
      <c r="I119" s="174"/>
      <c r="J119" s="174"/>
      <c r="K119" s="174"/>
      <c r="L119" s="197"/>
      <c r="M119" s="197"/>
      <c r="N119" s="197"/>
      <c r="O119" s="197"/>
      <c r="P119" s="197"/>
      <c r="Q119" s="197"/>
      <c r="R119" s="174"/>
      <c r="S119" s="174"/>
      <c r="T119" s="174"/>
      <c r="U119" s="174"/>
      <c r="V119" s="174"/>
      <c r="W119" s="197"/>
      <c r="X119" s="197"/>
    </row>
    <row r="120" spans="1:24" customFormat="1" x14ac:dyDescent="0.2">
      <c r="A120" s="164"/>
      <c r="B120" s="197"/>
      <c r="C120" s="197"/>
      <c r="D120" s="197"/>
      <c r="E120" s="197"/>
      <c r="F120" s="197"/>
      <c r="G120" s="174"/>
      <c r="H120" s="174"/>
      <c r="I120" s="174"/>
      <c r="J120" s="174"/>
      <c r="K120" s="174"/>
      <c r="L120" s="197"/>
      <c r="M120" s="197"/>
      <c r="N120" s="197"/>
      <c r="O120" s="197"/>
      <c r="P120" s="197"/>
      <c r="Q120" s="197"/>
      <c r="R120" s="174"/>
      <c r="S120" s="174"/>
      <c r="T120" s="174"/>
      <c r="U120" s="174"/>
      <c r="V120" s="174"/>
      <c r="W120" s="197"/>
      <c r="X120" s="197"/>
    </row>
    <row r="121" spans="1:24" customFormat="1" x14ac:dyDescent="0.2">
      <c r="A121" s="164"/>
      <c r="B121" s="197"/>
      <c r="C121" s="197"/>
      <c r="D121" s="197"/>
      <c r="E121" s="197"/>
      <c r="F121" s="197"/>
      <c r="G121" s="174"/>
      <c r="H121" s="174"/>
      <c r="I121" s="174"/>
      <c r="J121" s="174"/>
      <c r="K121" s="174"/>
      <c r="L121" s="197"/>
      <c r="M121" s="197"/>
      <c r="N121" s="197"/>
      <c r="O121" s="197"/>
      <c r="P121" s="197"/>
      <c r="Q121" s="197"/>
      <c r="R121" s="174"/>
      <c r="S121" s="174"/>
      <c r="T121" s="174"/>
      <c r="U121" s="174"/>
      <c r="V121" s="174"/>
      <c r="W121" s="197"/>
      <c r="X121" s="197"/>
    </row>
    <row r="122" spans="1:24" customFormat="1" x14ac:dyDescent="0.2">
      <c r="A122" s="164"/>
      <c r="B122" s="197"/>
      <c r="C122" s="197"/>
      <c r="D122" s="197"/>
      <c r="E122" s="197"/>
      <c r="F122" s="197"/>
      <c r="G122" s="174"/>
      <c r="H122" s="174"/>
      <c r="I122" s="174"/>
      <c r="J122" s="174"/>
      <c r="K122" s="174"/>
      <c r="L122" s="197"/>
      <c r="M122" s="197"/>
      <c r="N122" s="197"/>
      <c r="O122" s="197"/>
      <c r="P122" s="197"/>
      <c r="Q122" s="197"/>
      <c r="R122" s="174"/>
      <c r="S122" s="174"/>
      <c r="T122" s="174"/>
      <c r="U122" s="174"/>
      <c r="V122" s="174"/>
      <c r="W122" s="197"/>
      <c r="X122" s="197"/>
    </row>
    <row r="123" spans="1:24" customFormat="1" x14ac:dyDescent="0.2">
      <c r="A123" s="164"/>
      <c r="B123" s="197"/>
      <c r="C123" s="197"/>
      <c r="D123" s="197"/>
      <c r="E123" s="197"/>
      <c r="F123" s="197"/>
      <c r="G123" s="174"/>
      <c r="H123" s="174"/>
      <c r="I123" s="174"/>
      <c r="J123" s="174"/>
      <c r="K123" s="174"/>
      <c r="L123" s="197"/>
      <c r="M123" s="197"/>
      <c r="N123" s="197"/>
      <c r="O123" s="197"/>
      <c r="P123" s="197"/>
      <c r="Q123" s="197"/>
      <c r="R123" s="174"/>
      <c r="S123" s="174"/>
      <c r="T123" s="174"/>
      <c r="U123" s="174"/>
      <c r="V123" s="174"/>
      <c r="W123" s="197"/>
      <c r="X123" s="197"/>
    </row>
    <row r="124" spans="1:24" customFormat="1" x14ac:dyDescent="0.2">
      <c r="A124" s="164"/>
      <c r="B124" s="197"/>
      <c r="C124" s="197"/>
      <c r="D124" s="197"/>
      <c r="E124" s="197"/>
      <c r="F124" s="197"/>
      <c r="G124" s="174"/>
      <c r="H124" s="174"/>
      <c r="I124" s="174"/>
      <c r="J124" s="174"/>
      <c r="K124" s="174"/>
      <c r="L124" s="197"/>
      <c r="M124" s="197"/>
      <c r="N124" s="197"/>
      <c r="O124" s="197"/>
      <c r="P124" s="197"/>
      <c r="Q124" s="197"/>
      <c r="R124" s="174"/>
      <c r="S124" s="174"/>
      <c r="T124" s="174"/>
      <c r="U124" s="174"/>
      <c r="V124" s="174"/>
      <c r="W124" s="197"/>
      <c r="X124" s="197"/>
    </row>
    <row r="125" spans="1:24" customFormat="1" x14ac:dyDescent="0.2">
      <c r="A125" s="164"/>
      <c r="B125" s="197"/>
      <c r="C125" s="197"/>
      <c r="D125" s="197"/>
      <c r="E125" s="197"/>
      <c r="F125" s="197"/>
      <c r="G125" s="174"/>
      <c r="H125" s="174"/>
      <c r="I125" s="174"/>
      <c r="J125" s="174"/>
      <c r="K125" s="174"/>
      <c r="L125" s="197"/>
      <c r="M125" s="197"/>
      <c r="N125" s="197"/>
      <c r="O125" s="197"/>
      <c r="P125" s="197"/>
      <c r="Q125" s="197"/>
      <c r="R125" s="174"/>
      <c r="S125" s="174"/>
      <c r="T125" s="174"/>
      <c r="U125" s="174"/>
      <c r="V125" s="174"/>
      <c r="W125" s="197"/>
      <c r="X125" s="197"/>
    </row>
    <row r="126" spans="1:24" customFormat="1" x14ac:dyDescent="0.2">
      <c r="A126" s="164"/>
      <c r="B126" s="197"/>
      <c r="C126" s="197"/>
      <c r="D126" s="197"/>
      <c r="E126" s="197"/>
      <c r="F126" s="197"/>
      <c r="G126" s="174"/>
      <c r="H126" s="174"/>
      <c r="I126" s="174"/>
      <c r="J126" s="174"/>
      <c r="K126" s="174"/>
      <c r="L126" s="197"/>
      <c r="M126" s="197"/>
      <c r="N126" s="197"/>
      <c r="O126" s="197"/>
      <c r="P126" s="197"/>
      <c r="Q126" s="197"/>
      <c r="R126" s="174"/>
      <c r="S126" s="174"/>
      <c r="T126" s="174"/>
      <c r="U126" s="174"/>
      <c r="V126" s="174"/>
      <c r="W126" s="197"/>
      <c r="X126" s="197"/>
    </row>
    <row r="127" spans="1:24" customFormat="1" x14ac:dyDescent="0.2">
      <c r="A127" s="164"/>
      <c r="B127" s="197"/>
      <c r="C127" s="197"/>
      <c r="D127" s="197"/>
      <c r="E127" s="197"/>
      <c r="F127" s="197"/>
      <c r="G127" s="174"/>
      <c r="H127" s="174"/>
      <c r="I127" s="174"/>
      <c r="J127" s="174"/>
      <c r="K127" s="174"/>
      <c r="L127" s="197"/>
      <c r="M127" s="197"/>
      <c r="N127" s="197"/>
      <c r="O127" s="197"/>
      <c r="P127" s="197"/>
      <c r="Q127" s="197"/>
      <c r="R127" s="174"/>
      <c r="S127" s="174"/>
      <c r="T127" s="174"/>
      <c r="U127" s="174"/>
      <c r="V127" s="174"/>
      <c r="W127" s="197"/>
      <c r="X127" s="197"/>
    </row>
    <row r="128" spans="1:24" customFormat="1" x14ac:dyDescent="0.2">
      <c r="A128" s="164"/>
      <c r="B128" s="197"/>
      <c r="C128" s="197"/>
      <c r="D128" s="197"/>
      <c r="E128" s="197"/>
      <c r="F128" s="197"/>
      <c r="G128" s="174"/>
      <c r="H128" s="174"/>
      <c r="I128" s="174"/>
      <c r="J128" s="174"/>
      <c r="K128" s="174"/>
      <c r="L128" s="197"/>
      <c r="M128" s="197"/>
      <c r="N128" s="197"/>
      <c r="O128" s="197"/>
      <c r="P128" s="197"/>
      <c r="Q128" s="197"/>
      <c r="R128" s="174"/>
      <c r="S128" s="174"/>
      <c r="T128" s="174"/>
      <c r="U128" s="174"/>
      <c r="V128" s="174"/>
      <c r="W128" s="197"/>
      <c r="X128" s="197"/>
    </row>
    <row r="129" spans="1:24" customFormat="1" x14ac:dyDescent="0.2">
      <c r="A129" s="164"/>
      <c r="B129" s="197"/>
      <c r="C129" s="197"/>
      <c r="D129" s="197"/>
      <c r="E129" s="197"/>
      <c r="F129" s="197"/>
      <c r="G129" s="174"/>
      <c r="H129" s="174"/>
      <c r="I129" s="174"/>
      <c r="J129" s="174"/>
      <c r="K129" s="174"/>
      <c r="L129" s="197"/>
      <c r="M129" s="197"/>
      <c r="N129" s="197"/>
      <c r="O129" s="197"/>
      <c r="P129" s="197"/>
      <c r="Q129" s="197"/>
      <c r="R129" s="174"/>
      <c r="S129" s="174"/>
      <c r="T129" s="174"/>
      <c r="U129" s="174"/>
      <c r="V129" s="174"/>
      <c r="W129" s="197"/>
      <c r="X129" s="197"/>
    </row>
    <row r="130" spans="1:24" customFormat="1" x14ac:dyDescent="0.2">
      <c r="A130" s="164"/>
      <c r="B130" s="197"/>
      <c r="C130" s="197"/>
      <c r="D130" s="197"/>
      <c r="E130" s="197"/>
      <c r="F130" s="197"/>
      <c r="G130" s="174"/>
      <c r="H130" s="174"/>
      <c r="I130" s="174"/>
      <c r="J130" s="174"/>
      <c r="K130" s="174"/>
      <c r="L130" s="197"/>
      <c r="M130" s="197"/>
      <c r="N130" s="197"/>
      <c r="O130" s="197"/>
      <c r="P130" s="197"/>
      <c r="Q130" s="197"/>
      <c r="R130" s="174"/>
      <c r="S130" s="174"/>
      <c r="T130" s="174"/>
      <c r="U130" s="174"/>
      <c r="V130" s="174"/>
      <c r="W130" s="197"/>
      <c r="X130" s="197"/>
    </row>
    <row r="131" spans="1:24" customFormat="1" x14ac:dyDescent="0.2">
      <c r="A131" s="164"/>
      <c r="B131" s="197"/>
      <c r="C131" s="197"/>
      <c r="D131" s="197"/>
      <c r="E131" s="197"/>
      <c r="F131" s="197"/>
      <c r="G131" s="174"/>
      <c r="H131" s="174"/>
      <c r="I131" s="174"/>
      <c r="J131" s="174"/>
      <c r="K131" s="174"/>
      <c r="L131" s="197"/>
      <c r="M131" s="197"/>
      <c r="N131" s="197"/>
      <c r="O131" s="197"/>
      <c r="P131" s="197"/>
      <c r="Q131" s="197"/>
      <c r="R131" s="174"/>
      <c r="S131" s="174"/>
      <c r="T131" s="174"/>
      <c r="U131" s="174"/>
      <c r="V131" s="174"/>
      <c r="W131" s="197"/>
      <c r="X131" s="197"/>
    </row>
    <row r="132" spans="1:24" customFormat="1" x14ac:dyDescent="0.2">
      <c r="A132" s="164"/>
      <c r="B132" s="197"/>
      <c r="C132" s="197"/>
      <c r="D132" s="197"/>
      <c r="E132" s="197"/>
      <c r="F132" s="197"/>
      <c r="G132" s="174"/>
      <c r="H132" s="174"/>
      <c r="I132" s="174"/>
      <c r="J132" s="174"/>
      <c r="K132" s="174"/>
      <c r="L132" s="197"/>
      <c r="M132" s="197"/>
      <c r="N132" s="197"/>
      <c r="O132" s="197"/>
      <c r="P132" s="197"/>
      <c r="Q132" s="197"/>
      <c r="R132" s="174"/>
      <c r="S132" s="174"/>
      <c r="T132" s="174"/>
      <c r="U132" s="174"/>
      <c r="V132" s="174"/>
      <c r="W132" s="197"/>
      <c r="X132" s="197"/>
    </row>
    <row r="133" spans="1:24" customFormat="1" x14ac:dyDescent="0.2">
      <c r="A133" s="164"/>
      <c r="B133" s="197"/>
      <c r="C133" s="197"/>
      <c r="D133" s="197"/>
      <c r="E133" s="197"/>
      <c r="F133" s="197"/>
      <c r="G133" s="174"/>
      <c r="H133" s="174"/>
      <c r="I133" s="174"/>
      <c r="J133" s="174"/>
      <c r="K133" s="174"/>
      <c r="L133" s="197"/>
      <c r="M133" s="197"/>
      <c r="N133" s="197"/>
      <c r="O133" s="197"/>
      <c r="P133" s="197"/>
      <c r="Q133" s="197"/>
      <c r="R133" s="174"/>
      <c r="S133" s="174"/>
      <c r="T133" s="174"/>
      <c r="U133" s="174"/>
      <c r="V133" s="174"/>
      <c r="W133" s="197"/>
      <c r="X133" s="197"/>
    </row>
    <row r="134" spans="1:24" customFormat="1" x14ac:dyDescent="0.2">
      <c r="A134" s="164"/>
      <c r="B134" s="197"/>
      <c r="C134" s="197"/>
      <c r="D134" s="197"/>
      <c r="E134" s="197"/>
      <c r="F134" s="197"/>
      <c r="G134" s="174"/>
      <c r="H134" s="174"/>
      <c r="I134" s="174"/>
      <c r="J134" s="174"/>
      <c r="K134" s="174"/>
      <c r="L134" s="197"/>
      <c r="M134" s="197"/>
      <c r="N134" s="197"/>
      <c r="O134" s="197"/>
      <c r="P134" s="197"/>
      <c r="Q134" s="197"/>
      <c r="R134" s="174"/>
      <c r="S134" s="174"/>
      <c r="T134" s="174"/>
      <c r="U134" s="174"/>
      <c r="V134" s="174"/>
      <c r="W134" s="197"/>
      <c r="X134" s="197"/>
    </row>
    <row r="135" spans="1:24" customFormat="1" x14ac:dyDescent="0.2">
      <c r="A135" s="164"/>
      <c r="B135" s="197"/>
      <c r="C135" s="197"/>
      <c r="D135" s="197"/>
      <c r="E135" s="197"/>
      <c r="F135" s="197"/>
      <c r="G135" s="174"/>
      <c r="H135" s="174"/>
      <c r="I135" s="174"/>
      <c r="J135" s="174"/>
      <c r="K135" s="174"/>
      <c r="L135" s="197"/>
      <c r="M135" s="197"/>
      <c r="N135" s="197"/>
      <c r="O135" s="197"/>
      <c r="P135" s="197"/>
      <c r="Q135" s="197"/>
      <c r="R135" s="174"/>
      <c r="S135" s="174"/>
      <c r="T135" s="174"/>
      <c r="U135" s="174"/>
      <c r="V135" s="174"/>
      <c r="W135" s="197"/>
      <c r="X135" s="197"/>
    </row>
    <row r="136" spans="1:24" customFormat="1" x14ac:dyDescent="0.2">
      <c r="A136" s="164"/>
      <c r="B136" s="197"/>
      <c r="C136" s="197"/>
      <c r="D136" s="197"/>
      <c r="E136" s="197"/>
      <c r="F136" s="197"/>
      <c r="G136" s="174"/>
      <c r="H136" s="174"/>
      <c r="I136" s="174"/>
      <c r="J136" s="174"/>
      <c r="K136" s="174"/>
      <c r="L136" s="197"/>
      <c r="M136" s="197"/>
      <c r="N136" s="197"/>
      <c r="O136" s="197"/>
      <c r="P136" s="197"/>
      <c r="Q136" s="197"/>
      <c r="R136" s="174"/>
      <c r="S136" s="174"/>
      <c r="T136" s="174"/>
      <c r="U136" s="174"/>
      <c r="V136" s="174"/>
      <c r="W136" s="197"/>
      <c r="X136" s="197"/>
    </row>
    <row r="137" spans="1:24" customFormat="1" x14ac:dyDescent="0.2">
      <c r="A137" s="164"/>
      <c r="B137" s="197"/>
      <c r="C137" s="197"/>
      <c r="D137" s="197"/>
      <c r="E137" s="197"/>
      <c r="F137" s="197"/>
      <c r="G137" s="174"/>
      <c r="H137" s="174"/>
      <c r="I137" s="174"/>
      <c r="J137" s="174"/>
      <c r="K137" s="174"/>
      <c r="L137" s="197"/>
      <c r="M137" s="197"/>
      <c r="N137" s="197"/>
      <c r="O137" s="197"/>
      <c r="P137" s="197"/>
      <c r="Q137" s="197"/>
      <c r="R137" s="174"/>
      <c r="S137" s="174"/>
      <c r="T137" s="174"/>
      <c r="U137" s="174"/>
      <c r="V137" s="174"/>
      <c r="W137" s="197"/>
      <c r="X137" s="197"/>
    </row>
    <row r="138" spans="1:24" customFormat="1" x14ac:dyDescent="0.2">
      <c r="A138" s="164"/>
      <c r="B138" s="197"/>
      <c r="C138" s="197"/>
      <c r="D138" s="197"/>
      <c r="E138" s="197"/>
      <c r="F138" s="197"/>
      <c r="G138" s="174"/>
      <c r="H138" s="174"/>
      <c r="I138" s="174"/>
      <c r="J138" s="174"/>
      <c r="K138" s="174"/>
      <c r="L138" s="197"/>
      <c r="M138" s="197"/>
      <c r="N138" s="197"/>
      <c r="O138" s="197"/>
      <c r="P138" s="197"/>
      <c r="Q138" s="197"/>
      <c r="R138" s="174"/>
      <c r="S138" s="174"/>
      <c r="T138" s="174"/>
      <c r="U138" s="174"/>
      <c r="V138" s="174"/>
      <c r="W138" s="197"/>
      <c r="X138" s="197"/>
    </row>
    <row r="139" spans="1:24" customFormat="1" x14ac:dyDescent="0.2">
      <c r="A139" s="164"/>
      <c r="B139" s="197"/>
      <c r="C139" s="197"/>
      <c r="D139" s="197"/>
      <c r="E139" s="197"/>
      <c r="F139" s="197"/>
      <c r="G139" s="174"/>
      <c r="H139" s="174"/>
      <c r="I139" s="174"/>
      <c r="J139" s="174"/>
      <c r="K139" s="174"/>
      <c r="L139" s="197"/>
      <c r="M139" s="197"/>
      <c r="N139" s="197"/>
      <c r="O139" s="197"/>
      <c r="P139" s="197"/>
      <c r="Q139" s="197"/>
      <c r="R139" s="174"/>
      <c r="S139" s="174"/>
      <c r="T139" s="174"/>
      <c r="U139" s="174"/>
      <c r="V139" s="174"/>
      <c r="W139" s="197"/>
      <c r="X139" s="197"/>
    </row>
    <row r="140" spans="1:24" customFormat="1" x14ac:dyDescent="0.2">
      <c r="A140" s="164"/>
      <c r="B140" s="197"/>
      <c r="C140" s="197"/>
      <c r="D140" s="197"/>
      <c r="E140" s="197"/>
      <c r="F140" s="197"/>
      <c r="G140" s="174"/>
      <c r="H140" s="174"/>
      <c r="I140" s="174"/>
      <c r="J140" s="174"/>
      <c r="K140" s="174"/>
      <c r="L140" s="197"/>
      <c r="M140" s="197"/>
      <c r="N140" s="197"/>
      <c r="O140" s="197"/>
      <c r="P140" s="197"/>
      <c r="Q140" s="197"/>
      <c r="R140" s="174"/>
      <c r="S140" s="174"/>
      <c r="T140" s="174"/>
      <c r="U140" s="174"/>
      <c r="V140" s="174"/>
      <c r="W140" s="197"/>
      <c r="X140" s="197"/>
    </row>
    <row r="141" spans="1:24" customFormat="1" x14ac:dyDescent="0.2">
      <c r="A141" s="164"/>
      <c r="B141" s="197"/>
      <c r="C141" s="197"/>
      <c r="D141" s="197"/>
      <c r="E141" s="197"/>
      <c r="F141" s="197"/>
      <c r="G141" s="174"/>
      <c r="H141" s="174"/>
      <c r="I141" s="174"/>
      <c r="J141" s="174"/>
      <c r="K141" s="174"/>
      <c r="L141" s="197"/>
      <c r="M141" s="197"/>
      <c r="N141" s="197"/>
      <c r="O141" s="197"/>
      <c r="P141" s="197"/>
      <c r="Q141" s="197"/>
      <c r="R141" s="174"/>
      <c r="S141" s="174"/>
      <c r="T141" s="174"/>
      <c r="U141" s="174"/>
      <c r="V141" s="174"/>
      <c r="W141" s="197"/>
      <c r="X141" s="197"/>
    </row>
    <row r="142" spans="1:24" customFormat="1" x14ac:dyDescent="0.2">
      <c r="A142" s="164"/>
      <c r="B142" s="197"/>
      <c r="C142" s="197"/>
      <c r="D142" s="197"/>
      <c r="E142" s="197"/>
      <c r="F142" s="197"/>
      <c r="G142" s="174"/>
      <c r="H142" s="174"/>
      <c r="I142" s="174"/>
      <c r="J142" s="174"/>
      <c r="K142" s="174"/>
      <c r="L142" s="197"/>
      <c r="M142" s="197"/>
      <c r="N142" s="197"/>
      <c r="O142" s="197"/>
      <c r="P142" s="197"/>
      <c r="Q142" s="197"/>
      <c r="R142" s="174"/>
      <c r="S142" s="174"/>
      <c r="T142" s="174"/>
      <c r="U142" s="174"/>
      <c r="V142" s="174"/>
      <c r="W142" s="197"/>
      <c r="X142" s="197"/>
    </row>
    <row r="143" spans="1:24" customFormat="1" x14ac:dyDescent="0.2">
      <c r="A143" s="164"/>
      <c r="B143" s="197"/>
      <c r="C143" s="197"/>
      <c r="D143" s="197"/>
      <c r="E143" s="197"/>
      <c r="F143" s="197"/>
      <c r="G143" s="174"/>
      <c r="H143" s="174"/>
      <c r="I143" s="174"/>
      <c r="J143" s="174"/>
      <c r="K143" s="174"/>
      <c r="L143" s="197"/>
      <c r="M143" s="197"/>
      <c r="N143" s="197"/>
      <c r="O143" s="197"/>
      <c r="P143" s="197"/>
      <c r="Q143" s="197"/>
      <c r="R143" s="174"/>
      <c r="S143" s="174"/>
      <c r="T143" s="174"/>
      <c r="U143" s="174"/>
      <c r="V143" s="174"/>
      <c r="W143" s="197"/>
      <c r="X143" s="197"/>
    </row>
    <row r="144" spans="1:24" customFormat="1" x14ac:dyDescent="0.2">
      <c r="A144" s="164"/>
      <c r="B144" s="197"/>
      <c r="C144" s="197"/>
      <c r="D144" s="197"/>
      <c r="E144" s="197"/>
      <c r="F144" s="197"/>
      <c r="G144" s="174"/>
      <c r="H144" s="174"/>
      <c r="I144" s="174"/>
      <c r="J144" s="174"/>
      <c r="K144" s="174"/>
      <c r="L144" s="197"/>
      <c r="M144" s="197"/>
      <c r="N144" s="197"/>
      <c r="O144" s="197"/>
      <c r="P144" s="197"/>
      <c r="Q144" s="197"/>
      <c r="R144" s="174"/>
      <c r="S144" s="174"/>
      <c r="T144" s="174"/>
      <c r="U144" s="174"/>
      <c r="V144" s="174"/>
      <c r="W144" s="197"/>
      <c r="X144" s="197"/>
    </row>
    <row r="145" spans="1:24" customFormat="1" x14ac:dyDescent="0.2">
      <c r="A145" s="164"/>
      <c r="B145" s="197"/>
      <c r="C145" s="197"/>
      <c r="D145" s="197"/>
      <c r="E145" s="197"/>
      <c r="F145" s="197"/>
      <c r="G145" s="174"/>
      <c r="H145" s="174"/>
      <c r="I145" s="174"/>
      <c r="J145" s="174"/>
      <c r="K145" s="174"/>
      <c r="L145" s="197"/>
      <c r="M145" s="197"/>
      <c r="N145" s="197"/>
      <c r="O145" s="197"/>
      <c r="P145" s="197"/>
      <c r="Q145" s="197"/>
      <c r="R145" s="174"/>
      <c r="S145" s="174"/>
      <c r="T145" s="174"/>
      <c r="U145" s="174"/>
      <c r="V145" s="174"/>
      <c r="W145" s="197"/>
      <c r="X145" s="197"/>
    </row>
    <row r="146" spans="1:24" customFormat="1" x14ac:dyDescent="0.2">
      <c r="A146" s="164"/>
      <c r="B146" s="197"/>
      <c r="C146" s="197"/>
      <c r="D146" s="197"/>
      <c r="E146" s="197"/>
      <c r="F146" s="197"/>
      <c r="G146" s="174"/>
      <c r="H146" s="174"/>
      <c r="I146" s="174"/>
      <c r="J146" s="174"/>
      <c r="K146" s="174"/>
      <c r="L146" s="197"/>
      <c r="M146" s="197"/>
      <c r="N146" s="197"/>
      <c r="O146" s="197"/>
      <c r="P146" s="197"/>
      <c r="Q146" s="197"/>
      <c r="R146" s="174"/>
      <c r="S146" s="174"/>
      <c r="T146" s="174"/>
      <c r="U146" s="174"/>
      <c r="V146" s="174"/>
      <c r="W146" s="197"/>
      <c r="X146" s="197"/>
    </row>
    <row r="147" spans="1:24" customFormat="1" x14ac:dyDescent="0.2">
      <c r="A147" s="164"/>
      <c r="B147" s="197"/>
      <c r="C147" s="197"/>
      <c r="D147" s="197"/>
      <c r="E147" s="197"/>
      <c r="F147" s="197"/>
      <c r="G147" s="174"/>
      <c r="H147" s="174"/>
      <c r="I147" s="174"/>
      <c r="J147" s="174"/>
      <c r="K147" s="174"/>
      <c r="L147" s="197"/>
      <c r="M147" s="197"/>
      <c r="N147" s="197"/>
      <c r="O147" s="197"/>
      <c r="P147" s="197"/>
      <c r="Q147" s="197"/>
      <c r="R147" s="174"/>
      <c r="S147" s="174"/>
      <c r="T147" s="174"/>
      <c r="U147" s="174"/>
      <c r="V147" s="174"/>
      <c r="W147" s="197"/>
      <c r="X147" s="197"/>
    </row>
    <row r="148" spans="1:24" customFormat="1" x14ac:dyDescent="0.2">
      <c r="A148" s="164"/>
      <c r="B148" s="197"/>
      <c r="C148" s="197"/>
      <c r="D148" s="197"/>
      <c r="E148" s="197"/>
      <c r="F148" s="197"/>
      <c r="G148" s="174"/>
      <c r="H148" s="174"/>
      <c r="I148" s="174"/>
      <c r="J148" s="174"/>
      <c r="K148" s="174"/>
      <c r="L148" s="197"/>
      <c r="M148" s="197"/>
      <c r="N148" s="197"/>
      <c r="O148" s="197"/>
      <c r="P148" s="197"/>
      <c r="Q148" s="197"/>
      <c r="R148" s="174"/>
      <c r="S148" s="174"/>
      <c r="T148" s="174"/>
      <c r="U148" s="174"/>
      <c r="V148" s="174"/>
      <c r="W148" s="197"/>
      <c r="X148" s="197"/>
    </row>
    <row r="149" spans="1:24" customFormat="1" x14ac:dyDescent="0.2">
      <c r="A149" s="164"/>
      <c r="B149" s="197"/>
      <c r="C149" s="197"/>
      <c r="D149" s="197"/>
      <c r="E149" s="197"/>
      <c r="F149" s="197"/>
      <c r="G149" s="174"/>
      <c r="H149" s="174"/>
      <c r="I149" s="174"/>
      <c r="J149" s="174"/>
      <c r="K149" s="174"/>
      <c r="L149" s="197"/>
      <c r="M149" s="197"/>
      <c r="N149" s="197"/>
      <c r="O149" s="197"/>
      <c r="P149" s="197"/>
      <c r="Q149" s="197"/>
      <c r="R149" s="174"/>
      <c r="S149" s="174"/>
      <c r="T149" s="174"/>
      <c r="U149" s="174"/>
      <c r="V149" s="174"/>
      <c r="W149" s="197"/>
      <c r="X149" s="197"/>
    </row>
    <row r="150" spans="1:24" customFormat="1" x14ac:dyDescent="0.2">
      <c r="A150" s="164"/>
      <c r="B150" s="197"/>
      <c r="C150" s="197"/>
      <c r="D150" s="197"/>
      <c r="E150" s="197"/>
      <c r="F150" s="197"/>
      <c r="G150" s="174"/>
      <c r="H150" s="174"/>
      <c r="I150" s="174"/>
      <c r="J150" s="174"/>
      <c r="K150" s="174"/>
      <c r="L150" s="197"/>
      <c r="M150" s="197"/>
      <c r="N150" s="197"/>
      <c r="O150" s="197"/>
      <c r="P150" s="197"/>
      <c r="Q150" s="197"/>
      <c r="R150" s="174"/>
      <c r="S150" s="174"/>
      <c r="T150" s="174"/>
      <c r="U150" s="174"/>
      <c r="V150" s="174"/>
      <c r="W150" s="197"/>
      <c r="X150" s="197"/>
    </row>
    <row r="151" spans="1:24" customFormat="1" x14ac:dyDescent="0.2">
      <c r="A151" s="164"/>
      <c r="B151" s="197"/>
      <c r="C151" s="197"/>
      <c r="D151" s="197"/>
      <c r="E151" s="197"/>
      <c r="F151" s="197"/>
      <c r="G151" s="174"/>
      <c r="H151" s="174"/>
      <c r="I151" s="174"/>
      <c r="J151" s="174"/>
      <c r="K151" s="174"/>
      <c r="L151" s="197"/>
      <c r="M151" s="197"/>
      <c r="N151" s="197"/>
      <c r="O151" s="197"/>
      <c r="P151" s="197"/>
      <c r="Q151" s="197"/>
      <c r="R151" s="174"/>
      <c r="S151" s="174"/>
      <c r="T151" s="174"/>
      <c r="U151" s="174"/>
      <c r="V151" s="174"/>
      <c r="W151" s="197"/>
      <c r="X151" s="197"/>
    </row>
    <row r="152" spans="1:24" customFormat="1" x14ac:dyDescent="0.2">
      <c r="A152" s="164"/>
      <c r="B152" s="197"/>
      <c r="C152" s="197"/>
      <c r="D152" s="197"/>
      <c r="E152" s="197"/>
      <c r="F152" s="197"/>
      <c r="G152" s="174"/>
      <c r="H152" s="174"/>
      <c r="I152" s="174"/>
      <c r="J152" s="174"/>
      <c r="K152" s="174"/>
      <c r="L152" s="197"/>
      <c r="M152" s="197"/>
      <c r="N152" s="197"/>
      <c r="O152" s="197"/>
      <c r="P152" s="197"/>
      <c r="Q152" s="197"/>
      <c r="R152" s="174"/>
      <c r="S152" s="174"/>
      <c r="T152" s="174"/>
      <c r="U152" s="174"/>
      <c r="V152" s="174"/>
      <c r="W152" s="197"/>
      <c r="X152" s="197"/>
    </row>
    <row r="153" spans="1:24" customFormat="1" x14ac:dyDescent="0.2">
      <c r="A153" s="164"/>
      <c r="B153" s="197"/>
      <c r="C153" s="197"/>
      <c r="D153" s="197"/>
      <c r="E153" s="197"/>
      <c r="F153" s="197"/>
      <c r="G153" s="174"/>
      <c r="H153" s="174"/>
      <c r="I153" s="174"/>
      <c r="J153" s="174"/>
      <c r="K153" s="174"/>
      <c r="L153" s="197"/>
      <c r="M153" s="197"/>
      <c r="N153" s="197"/>
      <c r="O153" s="197"/>
      <c r="P153" s="197"/>
      <c r="Q153" s="197"/>
      <c r="R153" s="174"/>
      <c r="S153" s="174"/>
      <c r="T153" s="174"/>
      <c r="U153" s="174"/>
      <c r="V153" s="174"/>
      <c r="W153" s="197"/>
      <c r="X153" s="197"/>
    </row>
    <row r="154" spans="1:24" customFormat="1" x14ac:dyDescent="0.2">
      <c r="A154" s="164"/>
      <c r="B154" s="197"/>
      <c r="C154" s="197"/>
      <c r="D154" s="197"/>
      <c r="E154" s="197"/>
      <c r="F154" s="197"/>
      <c r="G154" s="174"/>
      <c r="H154" s="174"/>
      <c r="I154" s="174"/>
      <c r="J154" s="174"/>
      <c r="K154" s="174"/>
      <c r="L154" s="197"/>
      <c r="M154" s="197"/>
      <c r="N154" s="197"/>
      <c r="O154" s="197"/>
      <c r="P154" s="197"/>
      <c r="Q154" s="197"/>
      <c r="R154" s="174"/>
      <c r="S154" s="174"/>
      <c r="T154" s="174"/>
      <c r="U154" s="174"/>
      <c r="V154" s="174"/>
      <c r="W154" s="197"/>
      <c r="X154" s="197"/>
    </row>
    <row r="155" spans="1:24" customFormat="1" x14ac:dyDescent="0.2">
      <c r="A155" s="164"/>
      <c r="B155" s="197"/>
      <c r="C155" s="197"/>
      <c r="D155" s="197"/>
      <c r="E155" s="197"/>
      <c r="F155" s="197"/>
      <c r="G155" s="174"/>
      <c r="H155" s="174"/>
      <c r="I155" s="174"/>
      <c r="J155" s="174"/>
      <c r="K155" s="174"/>
      <c r="L155" s="197"/>
      <c r="M155" s="197"/>
      <c r="N155" s="197"/>
      <c r="O155" s="197"/>
      <c r="P155" s="197"/>
      <c r="Q155" s="197"/>
      <c r="R155" s="174"/>
      <c r="S155" s="174"/>
      <c r="T155" s="174"/>
      <c r="U155" s="174"/>
      <c r="V155" s="174"/>
      <c r="W155" s="197"/>
      <c r="X155" s="197"/>
    </row>
    <row r="156" spans="1:24" customFormat="1" x14ac:dyDescent="0.2">
      <c r="A156" s="164"/>
      <c r="B156" s="197"/>
      <c r="C156" s="197"/>
      <c r="D156" s="197"/>
      <c r="E156" s="197"/>
      <c r="F156" s="197"/>
      <c r="G156" s="174"/>
      <c r="H156" s="174"/>
      <c r="I156" s="174"/>
      <c r="J156" s="174"/>
      <c r="K156" s="174"/>
      <c r="L156" s="197"/>
      <c r="M156" s="197"/>
      <c r="N156" s="197"/>
      <c r="O156" s="197"/>
      <c r="P156" s="197"/>
      <c r="Q156" s="197"/>
      <c r="R156" s="174"/>
      <c r="S156" s="174"/>
      <c r="T156" s="174"/>
      <c r="U156" s="174"/>
      <c r="V156" s="174"/>
      <c r="W156" s="197"/>
      <c r="X156" s="197"/>
    </row>
    <row r="157" spans="1:24" customFormat="1" x14ac:dyDescent="0.2">
      <c r="A157" s="164"/>
      <c r="B157" s="197"/>
      <c r="C157" s="197"/>
      <c r="D157" s="197"/>
      <c r="E157" s="197"/>
      <c r="F157" s="197"/>
      <c r="G157" s="174"/>
      <c r="H157" s="174"/>
      <c r="I157" s="174"/>
      <c r="J157" s="174"/>
      <c r="K157" s="174"/>
      <c r="L157" s="197"/>
      <c r="M157" s="197"/>
      <c r="N157" s="197"/>
      <c r="O157" s="197"/>
      <c r="P157" s="197"/>
      <c r="Q157" s="197"/>
      <c r="R157" s="174"/>
      <c r="S157" s="174"/>
      <c r="T157" s="174"/>
      <c r="U157" s="174"/>
      <c r="V157" s="174"/>
      <c r="W157" s="197"/>
      <c r="X157" s="197"/>
    </row>
    <row r="158" spans="1:24" customFormat="1" x14ac:dyDescent="0.2">
      <c r="A158" s="164"/>
      <c r="B158" s="197"/>
      <c r="C158" s="197"/>
      <c r="D158" s="197"/>
      <c r="E158" s="197"/>
      <c r="F158" s="197"/>
      <c r="G158" s="174"/>
      <c r="H158" s="174"/>
      <c r="I158" s="174"/>
      <c r="J158" s="174"/>
      <c r="K158" s="174"/>
      <c r="L158" s="197"/>
      <c r="M158" s="197"/>
      <c r="N158" s="197"/>
      <c r="O158" s="197"/>
      <c r="P158" s="197"/>
      <c r="Q158" s="197"/>
      <c r="R158" s="174"/>
      <c r="S158" s="174"/>
      <c r="T158" s="174"/>
      <c r="U158" s="174"/>
      <c r="V158" s="174"/>
      <c r="W158" s="197"/>
      <c r="X158" s="197"/>
    </row>
    <row r="159" spans="1:24" customFormat="1" x14ac:dyDescent="0.2">
      <c r="A159" s="164"/>
      <c r="B159" s="197"/>
      <c r="C159" s="197"/>
      <c r="D159" s="197"/>
      <c r="E159" s="197"/>
      <c r="F159" s="197"/>
      <c r="G159" s="174"/>
      <c r="H159" s="174"/>
      <c r="I159" s="174"/>
      <c r="J159" s="174"/>
      <c r="K159" s="174"/>
      <c r="L159" s="197"/>
      <c r="M159" s="197"/>
      <c r="N159" s="197"/>
      <c r="O159" s="197"/>
      <c r="P159" s="197"/>
      <c r="Q159" s="197"/>
      <c r="R159" s="174"/>
      <c r="S159" s="174"/>
      <c r="T159" s="174"/>
      <c r="U159" s="174"/>
      <c r="V159" s="174"/>
      <c r="W159" s="197"/>
      <c r="X159" s="197"/>
    </row>
    <row r="160" spans="1:24" customFormat="1" x14ac:dyDescent="0.2">
      <c r="A160" s="164"/>
      <c r="B160" s="197"/>
      <c r="C160" s="197"/>
      <c r="D160" s="197"/>
      <c r="E160" s="197"/>
      <c r="F160" s="197"/>
      <c r="G160" s="174"/>
      <c r="H160" s="174"/>
      <c r="I160" s="174"/>
      <c r="J160" s="174"/>
      <c r="K160" s="174"/>
      <c r="L160" s="197"/>
      <c r="M160" s="197"/>
      <c r="N160" s="197"/>
      <c r="O160" s="197"/>
      <c r="P160" s="197"/>
      <c r="Q160" s="197"/>
      <c r="R160" s="174"/>
      <c r="S160" s="174"/>
      <c r="T160" s="174"/>
      <c r="U160" s="174"/>
      <c r="V160" s="174"/>
      <c r="W160" s="197"/>
      <c r="X160" s="197"/>
    </row>
    <row r="161" spans="1:24" customFormat="1" x14ac:dyDescent="0.2">
      <c r="A161" s="164"/>
      <c r="B161" s="197"/>
      <c r="C161" s="197"/>
      <c r="D161" s="197"/>
      <c r="E161" s="197"/>
      <c r="F161" s="197"/>
      <c r="G161" s="174"/>
      <c r="H161" s="174"/>
      <c r="I161" s="174"/>
      <c r="J161" s="174"/>
      <c r="K161" s="174"/>
      <c r="L161" s="197"/>
      <c r="M161" s="197"/>
      <c r="N161" s="197"/>
      <c r="O161" s="197"/>
      <c r="P161" s="197"/>
      <c r="Q161" s="197"/>
      <c r="R161" s="174"/>
      <c r="S161" s="174"/>
      <c r="T161" s="174"/>
      <c r="U161" s="174"/>
      <c r="V161" s="174"/>
      <c r="W161" s="197"/>
      <c r="X161" s="197"/>
    </row>
    <row r="162" spans="1:24" customFormat="1" x14ac:dyDescent="0.2">
      <c r="A162" s="164"/>
      <c r="B162" s="197"/>
      <c r="C162" s="197"/>
      <c r="D162" s="197"/>
      <c r="E162" s="197"/>
      <c r="F162" s="197"/>
      <c r="G162" s="174"/>
      <c r="H162" s="174"/>
      <c r="I162" s="174"/>
      <c r="J162" s="174"/>
      <c r="K162" s="174"/>
      <c r="L162" s="197"/>
      <c r="M162" s="197"/>
      <c r="N162" s="197"/>
      <c r="O162" s="197"/>
      <c r="P162" s="197"/>
      <c r="Q162" s="197"/>
      <c r="R162" s="174"/>
      <c r="S162" s="174"/>
      <c r="T162" s="174"/>
      <c r="U162" s="174"/>
      <c r="V162" s="174"/>
      <c r="W162" s="197"/>
      <c r="X162" s="197"/>
    </row>
    <row r="163" spans="1:24" customFormat="1" x14ac:dyDescent="0.2">
      <c r="A163" s="164"/>
      <c r="B163" s="197"/>
      <c r="C163" s="197"/>
      <c r="D163" s="197"/>
      <c r="E163" s="197"/>
      <c r="F163" s="197"/>
      <c r="G163" s="174"/>
      <c r="H163" s="174"/>
      <c r="I163" s="174"/>
      <c r="J163" s="174"/>
      <c r="K163" s="174"/>
      <c r="L163" s="197"/>
      <c r="M163" s="197"/>
      <c r="N163" s="197"/>
      <c r="O163" s="197"/>
      <c r="P163" s="197"/>
      <c r="Q163" s="197"/>
      <c r="R163" s="174"/>
      <c r="S163" s="174"/>
      <c r="T163" s="174"/>
      <c r="U163" s="174"/>
      <c r="V163" s="174"/>
      <c r="W163" s="197"/>
      <c r="X163" s="197"/>
    </row>
    <row r="164" spans="1:24" customFormat="1" x14ac:dyDescent="0.2">
      <c r="A164" s="164"/>
      <c r="B164" s="197"/>
      <c r="C164" s="197"/>
      <c r="D164" s="197"/>
      <c r="E164" s="197"/>
      <c r="F164" s="197"/>
      <c r="G164" s="174"/>
      <c r="H164" s="174"/>
      <c r="I164" s="174"/>
      <c r="J164" s="174"/>
      <c r="K164" s="174"/>
      <c r="L164" s="197"/>
      <c r="M164" s="197"/>
      <c r="N164" s="197"/>
      <c r="O164" s="197"/>
      <c r="P164" s="197"/>
      <c r="Q164" s="197"/>
      <c r="R164" s="174"/>
      <c r="S164" s="174"/>
      <c r="T164" s="174"/>
      <c r="U164" s="174"/>
      <c r="V164" s="174"/>
      <c r="W164" s="197"/>
      <c r="X164" s="197"/>
    </row>
    <row r="165" spans="1:24" customFormat="1" x14ac:dyDescent="0.2">
      <c r="A165" s="164"/>
      <c r="B165" s="197"/>
      <c r="C165" s="197"/>
      <c r="D165" s="197"/>
      <c r="E165" s="197"/>
      <c r="F165" s="197"/>
      <c r="G165" s="174"/>
      <c r="H165" s="174"/>
      <c r="I165" s="174"/>
      <c r="J165" s="174"/>
      <c r="K165" s="174"/>
      <c r="L165" s="197"/>
      <c r="M165" s="197"/>
      <c r="N165" s="197"/>
      <c r="O165" s="197"/>
      <c r="P165" s="197"/>
      <c r="Q165" s="197"/>
      <c r="R165" s="174"/>
      <c r="S165" s="174"/>
      <c r="T165" s="174"/>
      <c r="U165" s="174"/>
      <c r="V165" s="174"/>
      <c r="W165" s="197"/>
      <c r="X165" s="197"/>
    </row>
    <row r="166" spans="1:24" customFormat="1" x14ac:dyDescent="0.2">
      <c r="A166" s="164"/>
      <c r="B166" s="197"/>
      <c r="C166" s="197"/>
      <c r="D166" s="197"/>
      <c r="E166" s="197"/>
      <c r="F166" s="197"/>
      <c r="G166" s="174"/>
      <c r="H166" s="174"/>
      <c r="I166" s="174"/>
      <c r="J166" s="174"/>
      <c r="K166" s="174"/>
      <c r="L166" s="197"/>
      <c r="M166" s="197"/>
      <c r="N166" s="197"/>
      <c r="O166" s="197"/>
      <c r="P166" s="197"/>
      <c r="Q166" s="197"/>
      <c r="R166" s="174"/>
      <c r="S166" s="174"/>
      <c r="T166" s="174"/>
      <c r="U166" s="174"/>
      <c r="V166" s="174"/>
      <c r="W166" s="197"/>
      <c r="X166" s="197"/>
    </row>
    <row r="167" spans="1:24" customFormat="1" x14ac:dyDescent="0.2">
      <c r="A167" s="164"/>
      <c r="B167" s="197"/>
      <c r="C167" s="197"/>
      <c r="D167" s="197"/>
      <c r="E167" s="197"/>
      <c r="F167" s="197"/>
      <c r="G167" s="174"/>
      <c r="H167" s="174"/>
      <c r="I167" s="174"/>
      <c r="J167" s="174"/>
      <c r="K167" s="174"/>
      <c r="L167" s="197"/>
      <c r="M167" s="197"/>
      <c r="N167" s="197"/>
      <c r="O167" s="197"/>
      <c r="P167" s="197"/>
      <c r="Q167" s="197"/>
      <c r="R167" s="174"/>
      <c r="S167" s="174"/>
      <c r="T167" s="174"/>
      <c r="U167" s="174"/>
      <c r="V167" s="174"/>
      <c r="W167" s="197"/>
      <c r="X167" s="197"/>
    </row>
    <row r="168" spans="1:24" customFormat="1" x14ac:dyDescent="0.2">
      <c r="A168" s="164"/>
      <c r="B168" s="197"/>
      <c r="C168" s="197"/>
      <c r="D168" s="197"/>
      <c r="E168" s="197"/>
      <c r="F168" s="197"/>
      <c r="G168" s="174"/>
      <c r="H168" s="174"/>
      <c r="I168" s="174"/>
      <c r="J168" s="174"/>
      <c r="K168" s="174"/>
      <c r="L168" s="197"/>
      <c r="M168" s="197"/>
      <c r="N168" s="197"/>
      <c r="O168" s="197"/>
      <c r="P168" s="197"/>
      <c r="Q168" s="197"/>
      <c r="R168" s="174"/>
      <c r="S168" s="174"/>
      <c r="T168" s="174"/>
      <c r="U168" s="174"/>
      <c r="V168" s="174"/>
      <c r="W168" s="197"/>
      <c r="X168" s="197"/>
    </row>
    <row r="169" spans="1:24" customFormat="1" x14ac:dyDescent="0.2">
      <c r="A169" s="164"/>
      <c r="B169" s="197"/>
      <c r="C169" s="197"/>
      <c r="D169" s="197"/>
      <c r="E169" s="197"/>
      <c r="F169" s="197"/>
      <c r="G169" s="174"/>
      <c r="H169" s="174"/>
      <c r="I169" s="174"/>
      <c r="J169" s="174"/>
      <c r="K169" s="174"/>
      <c r="L169" s="197"/>
      <c r="M169" s="197"/>
      <c r="N169" s="197"/>
      <c r="O169" s="197"/>
      <c r="P169" s="197"/>
      <c r="Q169" s="197"/>
      <c r="R169" s="174"/>
      <c r="S169" s="174"/>
      <c r="T169" s="174"/>
      <c r="U169" s="174"/>
      <c r="V169" s="174"/>
      <c r="W169" s="197"/>
      <c r="X169" s="197"/>
    </row>
    <row r="170" spans="1:24" customFormat="1" x14ac:dyDescent="0.2">
      <c r="A170" s="164"/>
      <c r="B170" s="197"/>
      <c r="C170" s="197"/>
      <c r="D170" s="197"/>
      <c r="E170" s="197"/>
      <c r="F170" s="197"/>
      <c r="G170" s="174"/>
      <c r="H170" s="174"/>
      <c r="I170" s="174"/>
      <c r="J170" s="174"/>
      <c r="K170" s="174"/>
      <c r="L170" s="197"/>
      <c r="M170" s="197"/>
      <c r="N170" s="197"/>
      <c r="O170" s="197"/>
      <c r="P170" s="197"/>
      <c r="Q170" s="197"/>
      <c r="R170" s="174"/>
      <c r="S170" s="174"/>
      <c r="T170" s="174"/>
      <c r="U170" s="174"/>
      <c r="V170" s="174"/>
      <c r="W170" s="197"/>
      <c r="X170" s="197"/>
    </row>
    <row r="171" spans="1:24" customFormat="1" x14ac:dyDescent="0.2">
      <c r="A171" s="164"/>
      <c r="B171" s="197"/>
      <c r="C171" s="197"/>
      <c r="D171" s="197"/>
      <c r="E171" s="197"/>
      <c r="F171" s="197"/>
      <c r="G171" s="174"/>
      <c r="H171" s="174"/>
      <c r="I171" s="174"/>
      <c r="J171" s="174"/>
      <c r="K171" s="174"/>
      <c r="L171" s="197"/>
      <c r="M171" s="197"/>
      <c r="N171" s="197"/>
      <c r="O171" s="197"/>
      <c r="P171" s="197"/>
      <c r="Q171" s="197"/>
      <c r="R171" s="174"/>
      <c r="S171" s="174"/>
      <c r="T171" s="174"/>
      <c r="U171" s="174"/>
      <c r="V171" s="174"/>
      <c r="W171" s="197"/>
      <c r="X171" s="197"/>
    </row>
    <row r="172" spans="1:24" customFormat="1" x14ac:dyDescent="0.2">
      <c r="A172" s="164"/>
      <c r="B172" s="197"/>
      <c r="C172" s="197"/>
      <c r="D172" s="197"/>
      <c r="E172" s="197"/>
      <c r="F172" s="197"/>
      <c r="G172" s="174"/>
      <c r="H172" s="174"/>
      <c r="I172" s="174"/>
      <c r="J172" s="174"/>
      <c r="K172" s="174"/>
      <c r="L172" s="197"/>
      <c r="M172" s="197"/>
      <c r="N172" s="197"/>
      <c r="O172" s="197"/>
      <c r="P172" s="197"/>
      <c r="Q172" s="197"/>
      <c r="R172" s="174"/>
      <c r="S172" s="174"/>
      <c r="T172" s="174"/>
      <c r="U172" s="174"/>
      <c r="V172" s="174"/>
      <c r="W172" s="197"/>
      <c r="X172" s="197"/>
    </row>
    <row r="173" spans="1:24" customFormat="1" x14ac:dyDescent="0.2">
      <c r="A173" s="164"/>
      <c r="B173" s="197"/>
      <c r="C173" s="197"/>
      <c r="D173" s="197"/>
      <c r="E173" s="197"/>
      <c r="F173" s="197"/>
      <c r="G173" s="174"/>
      <c r="H173" s="174"/>
      <c r="I173" s="174"/>
      <c r="J173" s="174"/>
      <c r="K173" s="174"/>
      <c r="L173" s="197"/>
      <c r="M173" s="197"/>
      <c r="N173" s="197"/>
      <c r="O173" s="197"/>
      <c r="P173" s="197"/>
      <c r="Q173" s="197"/>
      <c r="R173" s="174"/>
      <c r="S173" s="174"/>
      <c r="T173" s="174"/>
      <c r="U173" s="174"/>
      <c r="V173" s="174"/>
      <c r="W173" s="197"/>
      <c r="X173" s="197"/>
    </row>
    <row r="174" spans="1:24" customFormat="1" x14ac:dyDescent="0.2">
      <c r="A174" s="164"/>
      <c r="B174" s="197"/>
      <c r="C174" s="197"/>
      <c r="D174" s="197"/>
      <c r="E174" s="197"/>
      <c r="F174" s="197"/>
      <c r="G174" s="174"/>
      <c r="H174" s="174"/>
      <c r="I174" s="174"/>
      <c r="J174" s="174"/>
      <c r="K174" s="174"/>
      <c r="L174" s="197"/>
      <c r="M174" s="197"/>
      <c r="N174" s="197"/>
      <c r="O174" s="197"/>
      <c r="P174" s="197"/>
      <c r="Q174" s="197"/>
      <c r="R174" s="174"/>
      <c r="S174" s="174"/>
      <c r="T174" s="174"/>
      <c r="U174" s="174"/>
      <c r="V174" s="174"/>
      <c r="W174" s="197"/>
      <c r="X174" s="197"/>
    </row>
    <row r="175" spans="1:24" customFormat="1" x14ac:dyDescent="0.2">
      <c r="A175" s="164"/>
      <c r="B175" s="197"/>
      <c r="C175" s="197"/>
      <c r="D175" s="197"/>
      <c r="E175" s="197"/>
      <c r="F175" s="197"/>
      <c r="G175" s="174"/>
      <c r="H175" s="174"/>
      <c r="I175" s="174"/>
      <c r="J175" s="174"/>
      <c r="K175" s="174"/>
      <c r="L175" s="197"/>
      <c r="M175" s="197"/>
      <c r="N175" s="197"/>
      <c r="O175" s="197"/>
      <c r="P175" s="197"/>
      <c r="Q175" s="197"/>
      <c r="R175" s="174"/>
      <c r="S175" s="174"/>
      <c r="T175" s="174"/>
      <c r="U175" s="174"/>
      <c r="V175" s="174"/>
      <c r="W175" s="197"/>
      <c r="X175" s="197"/>
    </row>
    <row r="176" spans="1:24" customFormat="1" x14ac:dyDescent="0.2">
      <c r="A176" s="164"/>
      <c r="B176" s="197"/>
      <c r="C176" s="197"/>
      <c r="D176" s="197"/>
      <c r="E176" s="197"/>
      <c r="F176" s="197"/>
      <c r="G176" s="174"/>
      <c r="H176" s="174"/>
      <c r="I176" s="174"/>
      <c r="J176" s="174"/>
      <c r="K176" s="174"/>
      <c r="L176" s="197"/>
      <c r="M176" s="197"/>
      <c r="N176" s="197"/>
      <c r="O176" s="197"/>
      <c r="P176" s="197"/>
      <c r="Q176" s="197"/>
      <c r="R176" s="174"/>
      <c r="S176" s="174"/>
      <c r="T176" s="174"/>
      <c r="U176" s="174"/>
      <c r="V176" s="174"/>
      <c r="W176" s="197"/>
      <c r="X176" s="197"/>
    </row>
    <row r="177" spans="1:24" customFormat="1" x14ac:dyDescent="0.2">
      <c r="A177" s="164"/>
      <c r="B177" s="197"/>
      <c r="C177" s="197"/>
      <c r="D177" s="197"/>
      <c r="E177" s="197"/>
      <c r="F177" s="197"/>
      <c r="G177" s="174"/>
      <c r="H177" s="174"/>
      <c r="I177" s="174"/>
      <c r="J177" s="174"/>
      <c r="K177" s="174"/>
      <c r="L177" s="197"/>
      <c r="M177" s="197"/>
      <c r="N177" s="197"/>
      <c r="O177" s="197"/>
      <c r="P177" s="197"/>
      <c r="Q177" s="197"/>
      <c r="R177" s="174"/>
      <c r="S177" s="174"/>
      <c r="T177" s="174"/>
      <c r="U177" s="174"/>
      <c r="V177" s="174"/>
      <c r="W177" s="197"/>
      <c r="X177" s="197"/>
    </row>
    <row r="178" spans="1:24" customFormat="1" x14ac:dyDescent="0.2">
      <c r="A178" s="164"/>
      <c r="B178" s="197"/>
      <c r="C178" s="197"/>
      <c r="D178" s="197"/>
      <c r="E178" s="197"/>
      <c r="F178" s="197"/>
      <c r="G178" s="174"/>
      <c r="H178" s="174"/>
      <c r="I178" s="174"/>
      <c r="J178" s="174"/>
      <c r="K178" s="174"/>
      <c r="L178" s="197"/>
      <c r="M178" s="197"/>
      <c r="N178" s="197"/>
      <c r="O178" s="197"/>
      <c r="P178" s="197"/>
      <c r="Q178" s="197"/>
      <c r="R178" s="174"/>
      <c r="S178" s="174"/>
      <c r="T178" s="174"/>
      <c r="U178" s="174"/>
      <c r="V178" s="174"/>
      <c r="W178" s="197"/>
      <c r="X178" s="197"/>
    </row>
    <row r="179" spans="1:24" customFormat="1" x14ac:dyDescent="0.2">
      <c r="A179" s="164"/>
      <c r="B179" s="197"/>
      <c r="C179" s="197"/>
      <c r="D179" s="197"/>
      <c r="E179" s="197"/>
      <c r="F179" s="197"/>
      <c r="G179" s="174"/>
      <c r="H179" s="174"/>
      <c r="I179" s="174"/>
      <c r="J179" s="174"/>
      <c r="K179" s="174"/>
      <c r="L179" s="197"/>
      <c r="M179" s="197"/>
      <c r="N179" s="197"/>
      <c r="O179" s="197"/>
      <c r="P179" s="197"/>
      <c r="Q179" s="197"/>
      <c r="R179" s="174"/>
      <c r="S179" s="174"/>
      <c r="T179" s="174"/>
      <c r="U179" s="174"/>
      <c r="V179" s="174"/>
      <c r="W179" s="197"/>
      <c r="X179" s="197"/>
    </row>
    <row r="180" spans="1:24" customFormat="1" x14ac:dyDescent="0.2">
      <c r="A180" s="164"/>
      <c r="B180" s="197"/>
      <c r="C180" s="197"/>
      <c r="D180" s="197"/>
      <c r="E180" s="197"/>
      <c r="F180" s="197"/>
      <c r="G180" s="174"/>
      <c r="H180" s="174"/>
      <c r="I180" s="174"/>
      <c r="J180" s="174"/>
      <c r="K180" s="174"/>
      <c r="L180" s="197"/>
      <c r="M180" s="197"/>
      <c r="N180" s="197"/>
      <c r="O180" s="197"/>
      <c r="P180" s="197"/>
      <c r="Q180" s="197"/>
      <c r="R180" s="174"/>
      <c r="S180" s="174"/>
      <c r="T180" s="174"/>
      <c r="U180" s="174"/>
      <c r="V180" s="174"/>
      <c r="W180" s="197"/>
      <c r="X180" s="197"/>
    </row>
    <row r="181" spans="1:24" customFormat="1" x14ac:dyDescent="0.2">
      <c r="A181" s="164"/>
      <c r="B181" s="197"/>
      <c r="C181" s="197"/>
      <c r="D181" s="197"/>
      <c r="E181" s="197"/>
      <c r="F181" s="197"/>
      <c r="G181" s="174"/>
      <c r="H181" s="174"/>
      <c r="I181" s="174"/>
      <c r="J181" s="174"/>
      <c r="K181" s="174"/>
      <c r="L181" s="197"/>
      <c r="M181" s="197"/>
      <c r="N181" s="197"/>
      <c r="O181" s="197"/>
      <c r="P181" s="197"/>
      <c r="Q181" s="197"/>
      <c r="R181" s="174"/>
      <c r="S181" s="174"/>
      <c r="T181" s="174"/>
      <c r="U181" s="174"/>
      <c r="V181" s="174"/>
      <c r="W181" s="197"/>
      <c r="X181" s="197"/>
    </row>
    <row r="182" spans="1:24" customFormat="1" x14ac:dyDescent="0.2">
      <c r="A182" s="164"/>
      <c r="B182" s="197"/>
      <c r="C182" s="197"/>
      <c r="D182" s="197"/>
      <c r="E182" s="197"/>
      <c r="F182" s="197"/>
      <c r="G182" s="174"/>
      <c r="H182" s="174"/>
      <c r="I182" s="174"/>
      <c r="J182" s="174"/>
      <c r="K182" s="174"/>
      <c r="L182" s="197"/>
      <c r="M182" s="197"/>
      <c r="N182" s="197"/>
      <c r="O182" s="197"/>
      <c r="P182" s="197"/>
      <c r="Q182" s="197"/>
      <c r="R182" s="174"/>
      <c r="S182" s="174"/>
      <c r="T182" s="174"/>
      <c r="U182" s="174"/>
      <c r="V182" s="174"/>
      <c r="W182" s="197"/>
      <c r="X182" s="197"/>
    </row>
    <row r="183" spans="1:24" customFormat="1" x14ac:dyDescent="0.2">
      <c r="A183" s="164"/>
      <c r="B183" s="197"/>
      <c r="C183" s="197"/>
      <c r="D183" s="197"/>
      <c r="E183" s="197"/>
      <c r="F183" s="197"/>
      <c r="G183" s="174"/>
      <c r="H183" s="174"/>
      <c r="I183" s="174"/>
      <c r="J183" s="174"/>
      <c r="K183" s="174"/>
      <c r="L183" s="197"/>
      <c r="M183" s="197"/>
      <c r="N183" s="197"/>
      <c r="O183" s="197"/>
      <c r="P183" s="197"/>
      <c r="Q183" s="197"/>
      <c r="R183" s="174"/>
      <c r="S183" s="174"/>
      <c r="T183" s="174"/>
      <c r="U183" s="174"/>
      <c r="V183" s="174"/>
      <c r="W183" s="197"/>
      <c r="X183" s="197"/>
    </row>
    <row r="184" spans="1:24" customFormat="1" x14ac:dyDescent="0.2">
      <c r="A184" s="164"/>
      <c r="B184" s="197"/>
      <c r="C184" s="197"/>
      <c r="D184" s="197"/>
      <c r="E184" s="197"/>
      <c r="F184" s="197"/>
      <c r="G184" s="174"/>
      <c r="H184" s="174"/>
      <c r="I184" s="174"/>
      <c r="J184" s="174"/>
      <c r="K184" s="174"/>
      <c r="L184" s="197"/>
      <c r="M184" s="197"/>
      <c r="N184" s="197"/>
      <c r="O184" s="197"/>
      <c r="P184" s="197"/>
      <c r="Q184" s="197"/>
      <c r="R184" s="174"/>
      <c r="S184" s="174"/>
      <c r="T184" s="174"/>
      <c r="U184" s="174"/>
      <c r="V184" s="174"/>
      <c r="W184" s="197"/>
      <c r="X184" s="197"/>
    </row>
    <row r="185" spans="1:24" customFormat="1" x14ac:dyDescent="0.2">
      <c r="A185" s="164"/>
      <c r="B185" s="197"/>
      <c r="C185" s="197"/>
      <c r="D185" s="197"/>
      <c r="E185" s="197"/>
      <c r="F185" s="197"/>
      <c r="G185" s="174"/>
      <c r="H185" s="174"/>
      <c r="I185" s="174"/>
      <c r="J185" s="174"/>
      <c r="K185" s="174"/>
      <c r="L185" s="197"/>
      <c r="M185" s="197"/>
      <c r="N185" s="197"/>
      <c r="O185" s="197"/>
      <c r="P185" s="197"/>
      <c r="Q185" s="197"/>
      <c r="R185" s="174"/>
      <c r="S185" s="174"/>
      <c r="T185" s="174"/>
      <c r="U185" s="174"/>
      <c r="V185" s="174"/>
      <c r="W185" s="197"/>
      <c r="X185" s="197"/>
    </row>
    <row r="186" spans="1:24" customFormat="1" x14ac:dyDescent="0.2">
      <c r="A186" s="164"/>
      <c r="B186" s="197"/>
      <c r="C186" s="197"/>
      <c r="D186" s="197"/>
      <c r="E186" s="197"/>
      <c r="F186" s="197"/>
      <c r="G186" s="174"/>
      <c r="H186" s="174"/>
      <c r="I186" s="174"/>
      <c r="J186" s="174"/>
      <c r="K186" s="174"/>
      <c r="L186" s="197"/>
      <c r="M186" s="197"/>
      <c r="N186" s="197"/>
      <c r="O186" s="197"/>
      <c r="P186" s="197"/>
      <c r="Q186" s="197"/>
      <c r="R186" s="174"/>
      <c r="S186" s="174"/>
      <c r="T186" s="174"/>
      <c r="U186" s="174"/>
      <c r="V186" s="174"/>
      <c r="W186" s="197"/>
      <c r="X186" s="197"/>
    </row>
    <row r="187" spans="1:24" customFormat="1" x14ac:dyDescent="0.2">
      <c r="A187" s="164"/>
      <c r="B187" s="197"/>
      <c r="C187" s="197"/>
      <c r="D187" s="197"/>
      <c r="E187" s="197"/>
      <c r="F187" s="197"/>
      <c r="G187" s="174"/>
      <c r="H187" s="174"/>
      <c r="I187" s="174"/>
      <c r="J187" s="174"/>
      <c r="K187" s="174"/>
      <c r="L187" s="197"/>
      <c r="M187" s="197"/>
      <c r="N187" s="197"/>
      <c r="O187" s="197"/>
      <c r="P187" s="197"/>
      <c r="Q187" s="197"/>
      <c r="R187" s="174"/>
      <c r="S187" s="174"/>
      <c r="T187" s="174"/>
      <c r="U187" s="174"/>
      <c r="V187" s="174"/>
      <c r="W187" s="197"/>
      <c r="X187" s="197"/>
    </row>
    <row r="188" spans="1:24" customFormat="1" x14ac:dyDescent="0.2">
      <c r="A188" s="164"/>
      <c r="B188" s="197"/>
      <c r="C188" s="197"/>
      <c r="D188" s="197"/>
      <c r="E188" s="197"/>
      <c r="F188" s="197"/>
      <c r="G188" s="174"/>
      <c r="H188" s="174"/>
      <c r="I188" s="174"/>
      <c r="J188" s="174"/>
      <c r="K188" s="174"/>
      <c r="L188" s="197"/>
      <c r="M188" s="197"/>
      <c r="N188" s="197"/>
      <c r="O188" s="197"/>
      <c r="P188" s="197"/>
      <c r="Q188" s="197"/>
      <c r="R188" s="174"/>
      <c r="S188" s="174"/>
      <c r="T188" s="174"/>
      <c r="U188" s="174"/>
      <c r="V188" s="174"/>
      <c r="W188" s="197"/>
      <c r="X188" s="197"/>
    </row>
    <row r="189" spans="1:24" customFormat="1" x14ac:dyDescent="0.2">
      <c r="A189" s="164"/>
      <c r="B189" s="197"/>
      <c r="C189" s="197"/>
      <c r="D189" s="197"/>
      <c r="E189" s="197"/>
      <c r="F189" s="197"/>
      <c r="G189" s="174"/>
      <c r="H189" s="174"/>
      <c r="I189" s="174"/>
      <c r="J189" s="174"/>
      <c r="K189" s="174"/>
      <c r="L189" s="197"/>
      <c r="M189" s="197"/>
      <c r="N189" s="197"/>
      <c r="O189" s="197"/>
      <c r="P189" s="197"/>
      <c r="Q189" s="197"/>
      <c r="R189" s="174"/>
      <c r="S189" s="174"/>
      <c r="T189" s="174"/>
      <c r="U189" s="174"/>
      <c r="V189" s="174"/>
      <c r="W189" s="197"/>
      <c r="X189" s="197"/>
    </row>
    <row r="190" spans="1:24" customFormat="1" x14ac:dyDescent="0.2">
      <c r="A190" s="164"/>
      <c r="B190" s="197"/>
      <c r="C190" s="197"/>
      <c r="D190" s="197"/>
      <c r="E190" s="197"/>
      <c r="F190" s="197"/>
      <c r="G190" s="174"/>
      <c r="H190" s="174"/>
      <c r="I190" s="174"/>
      <c r="J190" s="174"/>
      <c r="K190" s="174"/>
      <c r="L190" s="197"/>
      <c r="M190" s="197"/>
      <c r="N190" s="197"/>
      <c r="O190" s="197"/>
      <c r="P190" s="197"/>
      <c r="Q190" s="197"/>
      <c r="R190" s="174"/>
      <c r="S190" s="174"/>
      <c r="T190" s="174"/>
      <c r="U190" s="174"/>
      <c r="V190" s="174"/>
      <c r="W190" s="197"/>
      <c r="X190" s="197"/>
    </row>
    <row r="191" spans="1:24" customFormat="1" x14ac:dyDescent="0.2">
      <c r="A191" s="164"/>
      <c r="B191" s="197"/>
      <c r="C191" s="197"/>
      <c r="D191" s="197"/>
      <c r="E191" s="197"/>
      <c r="F191" s="197"/>
      <c r="G191" s="174"/>
      <c r="H191" s="174"/>
      <c r="I191" s="174"/>
      <c r="J191" s="174"/>
      <c r="K191" s="174"/>
      <c r="L191" s="197"/>
      <c r="M191" s="197"/>
      <c r="N191" s="197"/>
      <c r="O191" s="197"/>
      <c r="P191" s="197"/>
      <c r="Q191" s="197"/>
      <c r="R191" s="174"/>
      <c r="S191" s="174"/>
      <c r="T191" s="174"/>
      <c r="U191" s="174"/>
      <c r="V191" s="174"/>
      <c r="W191" s="197"/>
      <c r="X191" s="197"/>
    </row>
    <row r="192" spans="1:24" customFormat="1" x14ac:dyDescent="0.2">
      <c r="A192" s="164"/>
      <c r="B192" s="197"/>
      <c r="C192" s="197"/>
      <c r="D192" s="197"/>
      <c r="E192" s="197"/>
      <c r="F192" s="197"/>
      <c r="G192" s="174"/>
      <c r="H192" s="174"/>
      <c r="I192" s="174"/>
      <c r="J192" s="174"/>
      <c r="K192" s="174"/>
      <c r="L192" s="197"/>
      <c r="M192" s="197"/>
      <c r="N192" s="197"/>
      <c r="O192" s="197"/>
      <c r="P192" s="197"/>
      <c r="Q192" s="197"/>
      <c r="R192" s="174"/>
      <c r="S192" s="174"/>
      <c r="T192" s="174"/>
      <c r="U192" s="174"/>
      <c r="V192" s="174"/>
      <c r="W192" s="197"/>
      <c r="X192" s="197"/>
    </row>
    <row r="193" spans="1:24" customFormat="1" x14ac:dyDescent="0.2">
      <c r="A193" s="164"/>
      <c r="B193" s="197"/>
      <c r="C193" s="197"/>
      <c r="D193" s="197"/>
      <c r="E193" s="197"/>
      <c r="F193" s="197"/>
      <c r="G193" s="174"/>
      <c r="H193" s="174"/>
      <c r="I193" s="174"/>
      <c r="J193" s="174"/>
      <c r="K193" s="174"/>
      <c r="L193" s="197"/>
      <c r="M193" s="197"/>
      <c r="N193" s="197"/>
      <c r="O193" s="197"/>
      <c r="P193" s="197"/>
      <c r="Q193" s="197"/>
      <c r="R193" s="174"/>
      <c r="S193" s="174"/>
      <c r="T193" s="174"/>
      <c r="U193" s="174"/>
      <c r="V193" s="174"/>
      <c r="W193" s="197"/>
      <c r="X193" s="197"/>
    </row>
    <row r="194" spans="1:24" customFormat="1" x14ac:dyDescent="0.2">
      <c r="A194" s="164"/>
      <c r="B194" s="197"/>
      <c r="C194" s="197"/>
      <c r="D194" s="197"/>
      <c r="E194" s="197"/>
      <c r="F194" s="197"/>
      <c r="G194" s="174"/>
      <c r="H194" s="174"/>
      <c r="I194" s="174"/>
      <c r="J194" s="174"/>
      <c r="K194" s="174"/>
      <c r="L194" s="197"/>
      <c r="M194" s="197"/>
      <c r="N194" s="197"/>
      <c r="O194" s="197"/>
      <c r="P194" s="197"/>
      <c r="Q194" s="197"/>
      <c r="R194" s="174"/>
      <c r="S194" s="174"/>
      <c r="T194" s="174"/>
      <c r="U194" s="174"/>
      <c r="V194" s="174"/>
      <c r="W194" s="197"/>
      <c r="X194" s="197"/>
    </row>
    <row r="195" spans="1:24" customFormat="1" x14ac:dyDescent="0.2">
      <c r="A195" s="164"/>
      <c r="B195" s="197"/>
      <c r="C195" s="197"/>
      <c r="D195" s="197"/>
      <c r="E195" s="197"/>
      <c r="F195" s="197"/>
      <c r="G195" s="174"/>
      <c r="H195" s="174"/>
      <c r="I195" s="174"/>
      <c r="J195" s="174"/>
      <c r="K195" s="174"/>
      <c r="L195" s="197"/>
      <c r="M195" s="197"/>
      <c r="N195" s="197"/>
      <c r="O195" s="197"/>
      <c r="P195" s="197"/>
      <c r="Q195" s="197"/>
      <c r="R195" s="174"/>
      <c r="S195" s="174"/>
      <c r="T195" s="174"/>
      <c r="U195" s="174"/>
      <c r="V195" s="174"/>
      <c r="W195" s="197"/>
      <c r="X195" s="197"/>
    </row>
    <row r="196" spans="1:24" customFormat="1" x14ac:dyDescent="0.2">
      <c r="A196" s="164"/>
      <c r="B196" s="197"/>
      <c r="C196" s="197"/>
      <c r="D196" s="197"/>
      <c r="E196" s="197"/>
      <c r="F196" s="197"/>
      <c r="G196" s="174"/>
      <c r="H196" s="174"/>
      <c r="I196" s="174"/>
      <c r="J196" s="174"/>
      <c r="K196" s="174"/>
      <c r="L196" s="197"/>
      <c r="M196" s="197"/>
      <c r="N196" s="197"/>
      <c r="O196" s="197"/>
      <c r="P196" s="197"/>
      <c r="Q196" s="197"/>
      <c r="R196" s="174"/>
      <c r="S196" s="174"/>
      <c r="T196" s="174"/>
      <c r="U196" s="174"/>
      <c r="V196" s="174"/>
      <c r="W196" s="197"/>
      <c r="X196" s="197"/>
    </row>
    <row r="197" spans="1:24" customFormat="1" x14ac:dyDescent="0.2">
      <c r="A197" s="164"/>
      <c r="B197" s="197"/>
      <c r="C197" s="197"/>
      <c r="D197" s="197"/>
      <c r="E197" s="197"/>
      <c r="F197" s="197"/>
      <c r="G197" s="174"/>
      <c r="H197" s="174"/>
      <c r="I197" s="174"/>
      <c r="J197" s="174"/>
      <c r="K197" s="174"/>
      <c r="L197" s="197"/>
      <c r="M197" s="197"/>
      <c r="N197" s="197"/>
      <c r="O197" s="197"/>
      <c r="P197" s="197"/>
      <c r="Q197" s="197"/>
      <c r="R197" s="174"/>
      <c r="S197" s="174"/>
      <c r="T197" s="174"/>
      <c r="U197" s="174"/>
      <c r="V197" s="174"/>
      <c r="W197" s="197"/>
      <c r="X197" s="197"/>
    </row>
    <row r="198" spans="1:24" customFormat="1" x14ac:dyDescent="0.2">
      <c r="A198" s="164"/>
      <c r="B198" s="197"/>
      <c r="C198" s="197"/>
      <c r="D198" s="197"/>
      <c r="E198" s="197"/>
      <c r="F198" s="197"/>
      <c r="G198" s="174"/>
      <c r="H198" s="174"/>
      <c r="I198" s="174"/>
      <c r="J198" s="174"/>
      <c r="K198" s="174"/>
      <c r="L198" s="197"/>
      <c r="M198" s="197"/>
      <c r="N198" s="197"/>
      <c r="O198" s="197"/>
      <c r="P198" s="197"/>
      <c r="Q198" s="197"/>
      <c r="R198" s="174"/>
      <c r="S198" s="174"/>
      <c r="T198" s="174"/>
      <c r="U198" s="174"/>
      <c r="V198" s="174"/>
      <c r="W198" s="197"/>
      <c r="X198" s="197"/>
    </row>
    <row r="199" spans="1:24" customFormat="1" x14ac:dyDescent="0.2">
      <c r="A199" s="164"/>
      <c r="B199" s="197"/>
      <c r="C199" s="197"/>
      <c r="D199" s="197"/>
      <c r="E199" s="197"/>
      <c r="F199" s="197"/>
      <c r="G199" s="174"/>
      <c r="H199" s="174"/>
      <c r="I199" s="174"/>
      <c r="J199" s="174"/>
      <c r="K199" s="174"/>
      <c r="L199" s="197"/>
      <c r="M199" s="197"/>
      <c r="N199" s="197"/>
      <c r="O199" s="197"/>
      <c r="P199" s="197"/>
      <c r="Q199" s="197"/>
      <c r="R199" s="174"/>
      <c r="S199" s="174"/>
      <c r="T199" s="174"/>
      <c r="U199" s="174"/>
      <c r="V199" s="174"/>
      <c r="W199" s="197"/>
      <c r="X199" s="197"/>
    </row>
    <row r="200" spans="1:24" customFormat="1" x14ac:dyDescent="0.2">
      <c r="A200" s="164"/>
      <c r="B200" s="197"/>
      <c r="C200" s="197"/>
      <c r="D200" s="197"/>
      <c r="E200" s="197"/>
      <c r="F200" s="197"/>
      <c r="G200" s="174"/>
      <c r="H200" s="174"/>
      <c r="I200" s="174"/>
      <c r="J200" s="174"/>
      <c r="K200" s="174"/>
      <c r="L200" s="197"/>
      <c r="M200" s="197"/>
      <c r="N200" s="197"/>
      <c r="O200" s="197"/>
      <c r="P200" s="197"/>
      <c r="Q200" s="197"/>
      <c r="R200" s="174"/>
      <c r="S200" s="174"/>
      <c r="T200" s="174"/>
      <c r="U200" s="174"/>
      <c r="V200" s="174"/>
      <c r="W200" s="197"/>
      <c r="X200" s="197"/>
    </row>
    <row r="201" spans="1:24" customFormat="1" x14ac:dyDescent="0.2">
      <c r="A201" s="164"/>
      <c r="B201" s="197"/>
      <c r="C201" s="197"/>
      <c r="D201" s="197"/>
      <c r="E201" s="197"/>
      <c r="F201" s="197"/>
      <c r="G201" s="174"/>
      <c r="H201" s="174"/>
      <c r="I201" s="174"/>
      <c r="J201" s="174"/>
      <c r="K201" s="174"/>
      <c r="L201" s="197"/>
      <c r="M201" s="197"/>
      <c r="N201" s="197"/>
      <c r="O201" s="197"/>
      <c r="P201" s="197"/>
      <c r="Q201" s="197"/>
      <c r="R201" s="174"/>
      <c r="S201" s="174"/>
      <c r="T201" s="174"/>
      <c r="U201" s="174"/>
      <c r="V201" s="174"/>
      <c r="W201" s="197"/>
      <c r="X201" s="197"/>
    </row>
    <row r="202" spans="1:24" customFormat="1" x14ac:dyDescent="0.2">
      <c r="A202" s="164"/>
      <c r="B202" s="197"/>
      <c r="C202" s="197"/>
      <c r="D202" s="197"/>
      <c r="E202" s="197"/>
      <c r="F202" s="197"/>
      <c r="G202" s="174"/>
      <c r="H202" s="174"/>
      <c r="I202" s="174"/>
      <c r="J202" s="174"/>
      <c r="K202" s="174"/>
      <c r="L202" s="197"/>
      <c r="M202" s="197"/>
      <c r="N202" s="197"/>
      <c r="O202" s="197"/>
      <c r="P202" s="197"/>
      <c r="Q202" s="197"/>
      <c r="R202" s="174"/>
      <c r="S202" s="174"/>
      <c r="T202" s="174"/>
      <c r="U202" s="174"/>
      <c r="V202" s="174"/>
      <c r="W202" s="197"/>
      <c r="X202" s="197"/>
    </row>
    <row r="203" spans="1:24" customFormat="1" x14ac:dyDescent="0.2">
      <c r="A203" s="164"/>
      <c r="B203" s="197"/>
      <c r="C203" s="197"/>
      <c r="D203" s="197"/>
      <c r="E203" s="197"/>
      <c r="F203" s="197"/>
      <c r="G203" s="174"/>
      <c r="H203" s="174"/>
      <c r="I203" s="174"/>
      <c r="J203" s="174"/>
      <c r="K203" s="174"/>
      <c r="L203" s="197"/>
      <c r="M203" s="197"/>
      <c r="N203" s="197"/>
      <c r="O203" s="197"/>
      <c r="P203" s="197"/>
      <c r="Q203" s="197"/>
      <c r="R203" s="174"/>
      <c r="S203" s="174"/>
      <c r="T203" s="174"/>
      <c r="U203" s="174"/>
      <c r="V203" s="174"/>
      <c r="W203" s="197"/>
      <c r="X203" s="197"/>
    </row>
    <row r="204" spans="1:24" customFormat="1" x14ac:dyDescent="0.2">
      <c r="A204" s="164"/>
      <c r="B204" s="197"/>
      <c r="C204" s="197"/>
      <c r="D204" s="197"/>
      <c r="E204" s="197"/>
      <c r="F204" s="197"/>
      <c r="G204" s="174"/>
      <c r="H204" s="174"/>
      <c r="I204" s="174"/>
      <c r="J204" s="174"/>
      <c r="K204" s="174"/>
      <c r="L204" s="197"/>
      <c r="M204" s="197"/>
      <c r="N204" s="197"/>
      <c r="O204" s="197"/>
      <c r="P204" s="197"/>
      <c r="Q204" s="197"/>
      <c r="R204" s="174"/>
      <c r="S204" s="174"/>
      <c r="T204" s="174"/>
      <c r="U204" s="174"/>
      <c r="V204" s="174"/>
      <c r="W204" s="197"/>
      <c r="X204" s="197"/>
    </row>
    <row r="205" spans="1:24" customFormat="1" x14ac:dyDescent="0.2">
      <c r="A205" s="164"/>
      <c r="B205" s="197"/>
      <c r="C205" s="197"/>
      <c r="D205" s="197"/>
      <c r="E205" s="197"/>
      <c r="F205" s="197"/>
      <c r="G205" s="174"/>
      <c r="H205" s="174"/>
      <c r="I205" s="174"/>
      <c r="J205" s="174"/>
      <c r="K205" s="174"/>
      <c r="L205" s="197"/>
      <c r="M205" s="197"/>
      <c r="N205" s="197"/>
      <c r="O205" s="197"/>
      <c r="P205" s="197"/>
      <c r="Q205" s="197"/>
      <c r="R205" s="174"/>
      <c r="S205" s="174"/>
      <c r="T205" s="174"/>
      <c r="U205" s="174"/>
      <c r="V205" s="174"/>
      <c r="W205" s="197"/>
      <c r="X205" s="197"/>
    </row>
    <row r="206" spans="1:24" customFormat="1" x14ac:dyDescent="0.2">
      <c r="A206" s="164"/>
      <c r="B206" s="197"/>
      <c r="C206" s="197"/>
      <c r="D206" s="197"/>
      <c r="E206" s="197"/>
      <c r="F206" s="197"/>
      <c r="G206" s="174"/>
      <c r="H206" s="174"/>
      <c r="I206" s="174"/>
      <c r="J206" s="174"/>
      <c r="K206" s="174"/>
      <c r="L206" s="197"/>
      <c r="M206" s="197"/>
      <c r="N206" s="197"/>
      <c r="O206" s="197"/>
      <c r="P206" s="197"/>
      <c r="Q206" s="197"/>
      <c r="R206" s="174"/>
      <c r="S206" s="174"/>
      <c r="T206" s="174"/>
      <c r="U206" s="174"/>
      <c r="V206" s="174"/>
      <c r="W206" s="197"/>
      <c r="X206" s="197"/>
    </row>
    <row r="207" spans="1:24" customFormat="1" x14ac:dyDescent="0.2">
      <c r="A207" s="164"/>
      <c r="B207" s="197"/>
      <c r="C207" s="197"/>
      <c r="D207" s="197"/>
      <c r="E207" s="197"/>
      <c r="F207" s="197"/>
      <c r="G207" s="174"/>
      <c r="H207" s="174"/>
      <c r="I207" s="174"/>
      <c r="J207" s="174"/>
      <c r="K207" s="174"/>
      <c r="L207" s="197"/>
      <c r="M207" s="197"/>
      <c r="N207" s="197"/>
      <c r="O207" s="197"/>
      <c r="P207" s="197"/>
      <c r="Q207" s="197"/>
      <c r="R207" s="174"/>
      <c r="S207" s="174"/>
      <c r="T207" s="174"/>
      <c r="U207" s="174"/>
      <c r="V207" s="174"/>
      <c r="W207" s="197"/>
      <c r="X207" s="197"/>
    </row>
    <row r="208" spans="1:24" customFormat="1" x14ac:dyDescent="0.2">
      <c r="A208" s="164"/>
      <c r="B208" s="197"/>
      <c r="C208" s="197"/>
      <c r="D208" s="197"/>
      <c r="E208" s="197"/>
      <c r="F208" s="197"/>
      <c r="G208" s="174"/>
      <c r="H208" s="174"/>
      <c r="I208" s="174"/>
      <c r="J208" s="174"/>
      <c r="K208" s="174"/>
      <c r="L208" s="197"/>
      <c r="M208" s="197"/>
      <c r="N208" s="197"/>
      <c r="O208" s="197"/>
      <c r="P208" s="197"/>
      <c r="Q208" s="197"/>
      <c r="R208" s="174"/>
      <c r="S208" s="174"/>
      <c r="T208" s="174"/>
      <c r="U208" s="174"/>
      <c r="V208" s="174"/>
      <c r="W208" s="197"/>
      <c r="X208" s="197"/>
    </row>
    <row r="209" spans="1:24" customFormat="1" x14ac:dyDescent="0.2">
      <c r="A209" s="164"/>
      <c r="B209" s="197"/>
      <c r="C209" s="197"/>
      <c r="D209" s="197"/>
      <c r="E209" s="197"/>
      <c r="F209" s="197"/>
      <c r="G209" s="174"/>
      <c r="H209" s="174"/>
      <c r="I209" s="174"/>
      <c r="J209" s="174"/>
      <c r="K209" s="174"/>
      <c r="L209" s="197"/>
      <c r="M209" s="197"/>
      <c r="N209" s="197"/>
      <c r="O209" s="197"/>
      <c r="P209" s="197"/>
      <c r="Q209" s="197"/>
      <c r="R209" s="174"/>
      <c r="S209" s="174"/>
      <c r="T209" s="174"/>
      <c r="U209" s="174"/>
      <c r="V209" s="174"/>
      <c r="W209" s="197"/>
      <c r="X209" s="197"/>
    </row>
    <row r="210" spans="1:24" customFormat="1" x14ac:dyDescent="0.2">
      <c r="A210" s="164"/>
      <c r="B210" s="197"/>
      <c r="C210" s="197"/>
      <c r="D210" s="197"/>
      <c r="E210" s="197"/>
      <c r="F210" s="197"/>
      <c r="G210" s="174"/>
      <c r="H210" s="174"/>
      <c r="I210" s="174"/>
      <c r="J210" s="174"/>
      <c r="K210" s="174"/>
      <c r="L210" s="197"/>
      <c r="M210" s="197"/>
      <c r="N210" s="197"/>
      <c r="O210" s="197"/>
      <c r="P210" s="197"/>
      <c r="Q210" s="197"/>
      <c r="R210" s="174"/>
      <c r="S210" s="174"/>
      <c r="T210" s="174"/>
      <c r="U210" s="174"/>
      <c r="V210" s="174"/>
      <c r="W210" s="197"/>
      <c r="X210" s="197"/>
    </row>
    <row r="211" spans="1:24" customFormat="1" x14ac:dyDescent="0.2">
      <c r="A211" s="164"/>
      <c r="B211" s="197"/>
      <c r="C211" s="197"/>
      <c r="D211" s="197"/>
      <c r="E211" s="197"/>
      <c r="F211" s="197"/>
      <c r="G211" s="174"/>
      <c r="H211" s="174"/>
      <c r="I211" s="174"/>
      <c r="J211" s="174"/>
      <c r="K211" s="174"/>
      <c r="L211" s="197"/>
      <c r="M211" s="197"/>
      <c r="N211" s="197"/>
      <c r="O211" s="197"/>
      <c r="P211" s="197"/>
      <c r="Q211" s="197"/>
      <c r="R211" s="174"/>
      <c r="S211" s="174"/>
      <c r="T211" s="174"/>
      <c r="U211" s="174"/>
      <c r="V211" s="174"/>
      <c r="W211" s="197"/>
      <c r="X211" s="197"/>
    </row>
    <row r="212" spans="1:24" customFormat="1" x14ac:dyDescent="0.2">
      <c r="A212" s="164"/>
      <c r="B212" s="197"/>
      <c r="C212" s="197"/>
      <c r="D212" s="197"/>
      <c r="E212" s="197"/>
      <c r="F212" s="197"/>
      <c r="G212" s="174"/>
      <c r="H212" s="174"/>
      <c r="I212" s="174"/>
      <c r="J212" s="174"/>
      <c r="K212" s="174"/>
      <c r="L212" s="197"/>
      <c r="M212" s="197"/>
      <c r="N212" s="197"/>
      <c r="O212" s="197"/>
      <c r="P212" s="197"/>
      <c r="Q212" s="197"/>
      <c r="R212" s="174"/>
      <c r="S212" s="174"/>
      <c r="T212" s="174"/>
      <c r="U212" s="174"/>
      <c r="V212" s="174"/>
      <c r="W212" s="197"/>
      <c r="X212" s="197"/>
    </row>
    <row r="213" spans="1:24" customFormat="1" x14ac:dyDescent="0.2">
      <c r="A213" s="164"/>
      <c r="B213" s="197"/>
      <c r="C213" s="197"/>
      <c r="D213" s="197"/>
      <c r="E213" s="197"/>
      <c r="F213" s="197"/>
      <c r="G213" s="174"/>
      <c r="H213" s="174"/>
      <c r="I213" s="174"/>
      <c r="J213" s="174"/>
      <c r="K213" s="174"/>
      <c r="L213" s="197"/>
      <c r="M213" s="197"/>
      <c r="N213" s="197"/>
      <c r="O213" s="197"/>
      <c r="P213" s="197"/>
      <c r="Q213" s="197"/>
      <c r="R213" s="174"/>
      <c r="S213" s="174"/>
      <c r="T213" s="174"/>
      <c r="U213" s="174"/>
      <c r="V213" s="174"/>
      <c r="W213" s="197"/>
      <c r="X213" s="197"/>
    </row>
    <row r="214" spans="1:24" customFormat="1" x14ac:dyDescent="0.2">
      <c r="A214" s="164"/>
      <c r="B214" s="197"/>
      <c r="C214" s="197"/>
      <c r="D214" s="197"/>
      <c r="E214" s="197"/>
      <c r="F214" s="197"/>
      <c r="G214" s="174"/>
      <c r="H214" s="174"/>
      <c r="I214" s="174"/>
      <c r="J214" s="174"/>
      <c r="K214" s="174"/>
      <c r="L214" s="197"/>
      <c r="M214" s="197"/>
      <c r="N214" s="197"/>
      <c r="O214" s="197"/>
      <c r="P214" s="197"/>
      <c r="Q214" s="197"/>
      <c r="R214" s="174"/>
      <c r="S214" s="174"/>
      <c r="T214" s="174"/>
      <c r="U214" s="174"/>
      <c r="V214" s="174"/>
      <c r="W214" s="197"/>
      <c r="X214" s="197"/>
    </row>
    <row r="215" spans="1:24" customFormat="1" x14ac:dyDescent="0.2">
      <c r="A215" s="164"/>
      <c r="B215" s="197"/>
      <c r="C215" s="197"/>
      <c r="D215" s="197"/>
      <c r="E215" s="197"/>
      <c r="F215" s="197"/>
      <c r="G215" s="174"/>
      <c r="H215" s="174"/>
      <c r="I215" s="174"/>
      <c r="J215" s="174"/>
      <c r="K215" s="174"/>
      <c r="L215" s="197"/>
      <c r="M215" s="197"/>
      <c r="N215" s="197"/>
      <c r="O215" s="197"/>
      <c r="P215" s="197"/>
      <c r="Q215" s="197"/>
      <c r="R215" s="174"/>
      <c r="S215" s="174"/>
      <c r="T215" s="174"/>
      <c r="U215" s="174"/>
      <c r="V215" s="174"/>
      <c r="W215" s="197"/>
      <c r="X215" s="197"/>
    </row>
    <row r="216" spans="1:24" customFormat="1" x14ac:dyDescent="0.2">
      <c r="A216" s="164"/>
      <c r="B216" s="197"/>
      <c r="C216" s="197"/>
      <c r="D216" s="197"/>
      <c r="E216" s="197"/>
      <c r="F216" s="197"/>
      <c r="G216" s="174"/>
      <c r="H216" s="174"/>
      <c r="I216" s="174"/>
      <c r="J216" s="174"/>
      <c r="K216" s="174"/>
      <c r="L216" s="197"/>
      <c r="M216" s="197"/>
      <c r="N216" s="197"/>
      <c r="O216" s="197"/>
      <c r="P216" s="197"/>
      <c r="Q216" s="197"/>
      <c r="R216" s="174"/>
      <c r="S216" s="174"/>
      <c r="T216" s="174"/>
      <c r="U216" s="174"/>
      <c r="V216" s="174"/>
      <c r="W216" s="197"/>
      <c r="X216" s="197"/>
    </row>
    <row r="217" spans="1:24" customFormat="1" x14ac:dyDescent="0.2">
      <c r="A217" s="164"/>
      <c r="B217" s="197"/>
      <c r="C217" s="197"/>
      <c r="D217" s="197"/>
      <c r="E217" s="197"/>
      <c r="F217" s="197"/>
      <c r="G217" s="174"/>
      <c r="H217" s="174"/>
      <c r="I217" s="174"/>
      <c r="J217" s="174"/>
      <c r="K217" s="174"/>
      <c r="L217" s="197"/>
      <c r="M217" s="197"/>
      <c r="N217" s="197"/>
      <c r="O217" s="197"/>
      <c r="P217" s="197"/>
      <c r="Q217" s="197"/>
      <c r="R217" s="174"/>
      <c r="S217" s="174"/>
      <c r="T217" s="174"/>
      <c r="U217" s="174"/>
      <c r="V217" s="174"/>
      <c r="W217" s="197"/>
      <c r="X217" s="197"/>
    </row>
    <row r="218" spans="1:24" customFormat="1" x14ac:dyDescent="0.2">
      <c r="A218" s="164"/>
      <c r="B218" s="197"/>
      <c r="C218" s="197"/>
      <c r="D218" s="197"/>
      <c r="E218" s="197"/>
      <c r="F218" s="197"/>
      <c r="G218" s="174"/>
      <c r="H218" s="174"/>
      <c r="I218" s="174"/>
      <c r="J218" s="174"/>
      <c r="K218" s="174"/>
      <c r="L218" s="197"/>
      <c r="M218" s="197"/>
      <c r="N218" s="197"/>
      <c r="O218" s="197"/>
      <c r="P218" s="197"/>
      <c r="Q218" s="197"/>
      <c r="R218" s="174"/>
      <c r="S218" s="174"/>
      <c r="T218" s="174"/>
      <c r="U218" s="174"/>
      <c r="V218" s="174"/>
      <c r="W218" s="197"/>
      <c r="X218" s="197"/>
    </row>
    <row r="219" spans="1:24" customFormat="1" x14ac:dyDescent="0.2">
      <c r="A219" s="164"/>
      <c r="B219" s="197"/>
      <c r="C219" s="197"/>
      <c r="D219" s="197"/>
      <c r="E219" s="197"/>
      <c r="F219" s="197"/>
      <c r="G219" s="174"/>
      <c r="H219" s="174"/>
      <c r="I219" s="174"/>
      <c r="J219" s="174"/>
      <c r="K219" s="174"/>
      <c r="L219" s="197"/>
      <c r="M219" s="197"/>
      <c r="N219" s="197"/>
      <c r="O219" s="197"/>
      <c r="P219" s="197"/>
      <c r="Q219" s="197"/>
      <c r="R219" s="174"/>
      <c r="S219" s="174"/>
      <c r="T219" s="174"/>
      <c r="U219" s="174"/>
      <c r="V219" s="174"/>
      <c r="W219" s="197"/>
      <c r="X219" s="197"/>
    </row>
    <row r="220" spans="1:24" customFormat="1" x14ac:dyDescent="0.2">
      <c r="A220" s="164"/>
      <c r="B220" s="197"/>
      <c r="C220" s="197"/>
      <c r="D220" s="197"/>
      <c r="E220" s="197"/>
      <c r="F220" s="197"/>
      <c r="G220" s="174"/>
      <c r="H220" s="174"/>
      <c r="I220" s="174"/>
      <c r="J220" s="174"/>
      <c r="K220" s="174"/>
      <c r="L220" s="197"/>
      <c r="M220" s="197"/>
      <c r="N220" s="197"/>
      <c r="O220" s="197"/>
      <c r="P220" s="197"/>
      <c r="Q220" s="197"/>
      <c r="R220" s="174"/>
      <c r="S220" s="174"/>
      <c r="T220" s="174"/>
      <c r="U220" s="174"/>
      <c r="V220" s="174"/>
      <c r="W220" s="197"/>
      <c r="X220" s="197"/>
    </row>
    <row r="221" spans="1:24" customFormat="1" x14ac:dyDescent="0.2">
      <c r="A221" s="164"/>
      <c r="B221" s="197"/>
      <c r="C221" s="197"/>
      <c r="D221" s="197"/>
      <c r="E221" s="197"/>
      <c r="F221" s="197"/>
      <c r="G221" s="174"/>
      <c r="H221" s="174"/>
      <c r="I221" s="174"/>
      <c r="J221" s="174"/>
      <c r="K221" s="174"/>
      <c r="L221" s="197"/>
      <c r="M221" s="197"/>
      <c r="N221" s="197"/>
      <c r="O221" s="197"/>
      <c r="P221" s="197"/>
      <c r="Q221" s="197"/>
      <c r="R221" s="174"/>
      <c r="S221" s="174"/>
      <c r="T221" s="174"/>
      <c r="U221" s="174"/>
      <c r="V221" s="174"/>
      <c r="W221" s="197"/>
      <c r="X221" s="197"/>
    </row>
    <row r="222" spans="1:24" customFormat="1" x14ac:dyDescent="0.2">
      <c r="A222" s="164"/>
      <c r="B222" s="197"/>
      <c r="C222" s="197"/>
      <c r="D222" s="197"/>
      <c r="E222" s="197"/>
      <c r="F222" s="197"/>
      <c r="G222" s="174"/>
      <c r="H222" s="174"/>
      <c r="I222" s="174"/>
      <c r="J222" s="174"/>
      <c r="K222" s="174"/>
      <c r="L222" s="197"/>
      <c r="M222" s="197"/>
      <c r="N222" s="197"/>
      <c r="O222" s="197"/>
      <c r="P222" s="197"/>
      <c r="Q222" s="197"/>
      <c r="R222" s="174"/>
      <c r="S222" s="174"/>
      <c r="T222" s="174"/>
      <c r="U222" s="174"/>
      <c r="V222" s="174"/>
      <c r="W222" s="197"/>
      <c r="X222" s="197"/>
    </row>
    <row r="223" spans="1:24" customFormat="1" x14ac:dyDescent="0.2">
      <c r="A223" s="164"/>
      <c r="B223" s="197"/>
      <c r="C223" s="197"/>
      <c r="D223" s="197"/>
      <c r="E223" s="197"/>
      <c r="F223" s="197"/>
      <c r="G223" s="174"/>
      <c r="H223" s="174"/>
      <c r="I223" s="174"/>
      <c r="J223" s="174"/>
      <c r="K223" s="174"/>
      <c r="L223" s="197"/>
      <c r="M223" s="197"/>
      <c r="N223" s="197"/>
      <c r="O223" s="197"/>
      <c r="P223" s="197"/>
      <c r="Q223" s="197"/>
      <c r="R223" s="174"/>
      <c r="S223" s="174"/>
      <c r="T223" s="174"/>
      <c r="U223" s="174"/>
      <c r="V223" s="174"/>
      <c r="W223" s="197"/>
      <c r="X223" s="197"/>
    </row>
    <row r="224" spans="1:24" customFormat="1" x14ac:dyDescent="0.2">
      <c r="A224" s="164"/>
      <c r="B224" s="197"/>
      <c r="C224" s="197"/>
      <c r="D224" s="197"/>
      <c r="E224" s="197"/>
      <c r="F224" s="197"/>
      <c r="G224" s="174"/>
      <c r="H224" s="174"/>
      <c r="I224" s="174"/>
      <c r="J224" s="174"/>
      <c r="K224" s="174"/>
      <c r="L224" s="197"/>
      <c r="M224" s="197"/>
      <c r="N224" s="197"/>
      <c r="O224" s="197"/>
      <c r="P224" s="197"/>
      <c r="Q224" s="197"/>
      <c r="R224" s="174"/>
      <c r="S224" s="174"/>
      <c r="T224" s="174"/>
      <c r="U224" s="174"/>
      <c r="V224" s="174"/>
      <c r="W224" s="197"/>
      <c r="X224" s="197"/>
    </row>
    <row r="225" spans="1:24" customFormat="1" x14ac:dyDescent="0.2">
      <c r="A225" s="164"/>
      <c r="B225" s="197"/>
      <c r="C225" s="197"/>
      <c r="D225" s="197"/>
      <c r="E225" s="197"/>
      <c r="F225" s="197"/>
      <c r="G225" s="174"/>
      <c r="H225" s="174"/>
      <c r="I225" s="174"/>
      <c r="J225" s="174"/>
      <c r="K225" s="174"/>
      <c r="L225" s="197"/>
      <c r="M225" s="197"/>
      <c r="N225" s="197"/>
      <c r="O225" s="197"/>
      <c r="P225" s="197"/>
      <c r="Q225" s="197"/>
      <c r="R225" s="174"/>
      <c r="S225" s="174"/>
      <c r="T225" s="174"/>
      <c r="U225" s="174"/>
      <c r="V225" s="174"/>
      <c r="W225" s="197"/>
      <c r="X225" s="197"/>
    </row>
    <row r="226" spans="1:24" customFormat="1" x14ac:dyDescent="0.2">
      <c r="A226" s="164"/>
      <c r="B226" s="197"/>
      <c r="C226" s="197"/>
      <c r="D226" s="197"/>
      <c r="E226" s="197"/>
      <c r="F226" s="197"/>
      <c r="G226" s="174"/>
      <c r="H226" s="174"/>
      <c r="I226" s="174"/>
      <c r="J226" s="174"/>
      <c r="K226" s="174"/>
      <c r="L226" s="197"/>
      <c r="M226" s="197"/>
      <c r="N226" s="197"/>
      <c r="O226" s="197"/>
      <c r="P226" s="197"/>
      <c r="Q226" s="197"/>
      <c r="R226" s="174"/>
      <c r="S226" s="174"/>
      <c r="T226" s="174"/>
      <c r="U226" s="174"/>
      <c r="V226" s="174"/>
      <c r="W226" s="197"/>
      <c r="X226" s="197"/>
    </row>
    <row r="227" spans="1:24" customFormat="1" x14ac:dyDescent="0.2">
      <c r="A227" s="164"/>
      <c r="B227" s="197"/>
      <c r="C227" s="197"/>
      <c r="D227" s="197"/>
      <c r="E227" s="197"/>
      <c r="F227" s="197"/>
      <c r="G227" s="174"/>
      <c r="H227" s="174"/>
      <c r="I227" s="174"/>
      <c r="J227" s="174"/>
      <c r="K227" s="174"/>
      <c r="L227" s="197"/>
      <c r="M227" s="197"/>
      <c r="N227" s="197"/>
      <c r="O227" s="197"/>
      <c r="P227" s="197"/>
      <c r="Q227" s="197"/>
      <c r="R227" s="174"/>
      <c r="S227" s="174"/>
      <c r="T227" s="174"/>
      <c r="U227" s="174"/>
      <c r="V227" s="174"/>
      <c r="W227" s="197"/>
      <c r="X227" s="197"/>
    </row>
    <row r="228" spans="1:24" customFormat="1" x14ac:dyDescent="0.2">
      <c r="A228" s="164"/>
      <c r="B228" s="197"/>
      <c r="C228" s="197"/>
      <c r="D228" s="197"/>
      <c r="E228" s="197"/>
      <c r="F228" s="197"/>
      <c r="G228" s="174"/>
      <c r="H228" s="174"/>
      <c r="I228" s="174"/>
      <c r="J228" s="174"/>
      <c r="K228" s="174"/>
      <c r="L228" s="197"/>
      <c r="M228" s="197"/>
      <c r="N228" s="197"/>
      <c r="O228" s="197"/>
      <c r="P228" s="197"/>
      <c r="Q228" s="197"/>
      <c r="R228" s="174"/>
      <c r="S228" s="174"/>
      <c r="T228" s="174"/>
      <c r="U228" s="174"/>
      <c r="V228" s="174"/>
      <c r="W228" s="197"/>
      <c r="X228" s="197"/>
    </row>
    <row r="229" spans="1:24" customFormat="1" x14ac:dyDescent="0.2">
      <c r="A229" s="164"/>
      <c r="B229" s="197"/>
      <c r="C229" s="197"/>
      <c r="D229" s="197"/>
      <c r="E229" s="197"/>
      <c r="F229" s="197"/>
      <c r="G229" s="174"/>
      <c r="H229" s="174"/>
      <c r="I229" s="174"/>
      <c r="J229" s="174"/>
      <c r="K229" s="174"/>
      <c r="L229" s="197"/>
      <c r="M229" s="197"/>
      <c r="N229" s="197"/>
      <c r="O229" s="197"/>
      <c r="P229" s="197"/>
      <c r="Q229" s="197"/>
      <c r="R229" s="174"/>
      <c r="S229" s="174"/>
      <c r="T229" s="174"/>
      <c r="U229" s="174"/>
      <c r="V229" s="174"/>
      <c r="W229" s="197"/>
      <c r="X229" s="197"/>
    </row>
    <row r="230" spans="1:24" customFormat="1" x14ac:dyDescent="0.2">
      <c r="A230" s="164"/>
      <c r="B230" s="197"/>
      <c r="C230" s="197"/>
      <c r="D230" s="197"/>
      <c r="E230" s="197"/>
      <c r="F230" s="197"/>
      <c r="G230" s="174"/>
      <c r="H230" s="174"/>
      <c r="I230" s="174"/>
      <c r="J230" s="174"/>
      <c r="K230" s="174"/>
      <c r="L230" s="197"/>
      <c r="M230" s="197"/>
      <c r="N230" s="197"/>
      <c r="O230" s="197"/>
      <c r="P230" s="197"/>
      <c r="Q230" s="197"/>
      <c r="R230" s="174"/>
      <c r="S230" s="174"/>
      <c r="T230" s="174"/>
      <c r="U230" s="174"/>
      <c r="V230" s="174"/>
      <c r="W230" s="197"/>
      <c r="X230" s="197"/>
    </row>
    <row r="231" spans="1:24" customFormat="1" x14ac:dyDescent="0.2">
      <c r="A231" s="164"/>
      <c r="B231" s="197"/>
      <c r="C231" s="197"/>
      <c r="D231" s="197"/>
      <c r="E231" s="197"/>
      <c r="F231" s="197"/>
      <c r="G231" s="174"/>
      <c r="H231" s="174"/>
      <c r="I231" s="174"/>
      <c r="J231" s="174"/>
      <c r="K231" s="174"/>
      <c r="L231" s="197"/>
      <c r="M231" s="197"/>
      <c r="N231" s="197"/>
      <c r="O231" s="197"/>
      <c r="P231" s="197"/>
      <c r="Q231" s="197"/>
      <c r="R231" s="174"/>
      <c r="S231" s="174"/>
      <c r="T231" s="174"/>
      <c r="U231" s="174"/>
      <c r="V231" s="174"/>
      <c r="W231" s="197"/>
      <c r="X231" s="197"/>
    </row>
    <row r="232" spans="1:24" customFormat="1" x14ac:dyDescent="0.2">
      <c r="A232" s="164"/>
      <c r="B232" s="197"/>
      <c r="C232" s="197"/>
      <c r="D232" s="197"/>
      <c r="E232" s="197"/>
      <c r="F232" s="197"/>
      <c r="G232" s="174"/>
      <c r="H232" s="174"/>
      <c r="I232" s="174"/>
      <c r="J232" s="174"/>
      <c r="K232" s="174"/>
      <c r="L232" s="197"/>
      <c r="M232" s="197"/>
      <c r="N232" s="197"/>
      <c r="O232" s="197"/>
      <c r="P232" s="197"/>
      <c r="Q232" s="197"/>
      <c r="R232" s="174"/>
      <c r="S232" s="174"/>
      <c r="T232" s="174"/>
      <c r="U232" s="174"/>
      <c r="V232" s="174"/>
      <c r="W232" s="197"/>
      <c r="X232" s="197"/>
    </row>
    <row r="233" spans="1:24" customFormat="1" x14ac:dyDescent="0.2">
      <c r="A233" s="164"/>
      <c r="B233" s="197"/>
      <c r="C233" s="197"/>
      <c r="D233" s="197"/>
      <c r="E233" s="197"/>
      <c r="F233" s="197"/>
      <c r="G233" s="174"/>
      <c r="H233" s="174"/>
      <c r="I233" s="174"/>
      <c r="J233" s="174"/>
      <c r="K233" s="174"/>
      <c r="L233" s="197"/>
      <c r="M233" s="197"/>
      <c r="N233" s="197"/>
      <c r="O233" s="197"/>
      <c r="P233" s="197"/>
      <c r="Q233" s="197"/>
      <c r="R233" s="174"/>
      <c r="S233" s="174"/>
      <c r="T233" s="174"/>
      <c r="U233" s="174"/>
      <c r="V233" s="174"/>
      <c r="W233" s="197"/>
      <c r="X233" s="197"/>
    </row>
    <row r="234" spans="1:24" customFormat="1" x14ac:dyDescent="0.2">
      <c r="A234" s="164"/>
      <c r="B234" s="197"/>
      <c r="C234" s="197"/>
      <c r="D234" s="197"/>
      <c r="E234" s="197"/>
      <c r="F234" s="197"/>
      <c r="G234" s="174"/>
      <c r="H234" s="174"/>
      <c r="I234" s="174"/>
      <c r="J234" s="174"/>
      <c r="K234" s="174"/>
      <c r="L234" s="197"/>
      <c r="M234" s="197"/>
      <c r="N234" s="197"/>
      <c r="O234" s="197"/>
      <c r="P234" s="197"/>
      <c r="Q234" s="197"/>
      <c r="R234" s="174"/>
      <c r="S234" s="174"/>
      <c r="T234" s="174"/>
      <c r="U234" s="174"/>
      <c r="V234" s="174"/>
      <c r="W234" s="197"/>
      <c r="X234" s="197"/>
    </row>
    <row r="235" spans="1:24" customFormat="1" x14ac:dyDescent="0.2">
      <c r="A235" s="164"/>
      <c r="B235" s="197"/>
      <c r="C235" s="197"/>
      <c r="D235" s="197"/>
      <c r="E235" s="197"/>
      <c r="F235" s="197"/>
      <c r="G235" s="174"/>
      <c r="H235" s="174"/>
      <c r="I235" s="174"/>
      <c r="J235" s="174"/>
      <c r="K235" s="174"/>
      <c r="L235" s="197"/>
      <c r="M235" s="197"/>
      <c r="N235" s="197"/>
      <c r="O235" s="197"/>
      <c r="P235" s="197"/>
      <c r="Q235" s="197"/>
      <c r="R235" s="174"/>
      <c r="S235" s="174"/>
      <c r="T235" s="174"/>
      <c r="U235" s="174"/>
      <c r="V235" s="174"/>
      <c r="W235" s="197"/>
      <c r="X235" s="197"/>
    </row>
    <row r="236" spans="1:24" customFormat="1" x14ac:dyDescent="0.2">
      <c r="A236" s="164"/>
      <c r="B236" s="197"/>
      <c r="C236" s="197"/>
      <c r="D236" s="197"/>
      <c r="E236" s="197"/>
      <c r="F236" s="197"/>
      <c r="G236" s="174"/>
      <c r="H236" s="174"/>
      <c r="I236" s="174"/>
      <c r="J236" s="174"/>
      <c r="K236" s="174"/>
      <c r="L236" s="197"/>
      <c r="M236" s="197"/>
      <c r="N236" s="197"/>
      <c r="O236" s="197"/>
      <c r="P236" s="197"/>
      <c r="Q236" s="197"/>
      <c r="R236" s="174"/>
      <c r="S236" s="174"/>
      <c r="T236" s="174"/>
      <c r="U236" s="174"/>
      <c r="V236" s="174"/>
      <c r="W236" s="197"/>
      <c r="X236" s="197"/>
    </row>
    <row r="237" spans="1:24" customFormat="1" x14ac:dyDescent="0.2">
      <c r="A237" s="164"/>
      <c r="B237" s="197"/>
      <c r="C237" s="197"/>
      <c r="D237" s="197"/>
      <c r="E237" s="197"/>
      <c r="F237" s="197"/>
      <c r="G237" s="174"/>
      <c r="H237" s="174"/>
      <c r="I237" s="174"/>
      <c r="J237" s="174"/>
      <c r="K237" s="174"/>
      <c r="L237" s="197"/>
      <c r="M237" s="197"/>
      <c r="N237" s="197"/>
      <c r="O237" s="197"/>
      <c r="P237" s="197"/>
      <c r="Q237" s="197"/>
      <c r="R237" s="174"/>
      <c r="S237" s="174"/>
      <c r="T237" s="174"/>
      <c r="U237" s="174"/>
      <c r="V237" s="174"/>
      <c r="W237" s="197"/>
      <c r="X237" s="197"/>
    </row>
    <row r="238" spans="1:24" customFormat="1" x14ac:dyDescent="0.2">
      <c r="A238" s="164"/>
      <c r="B238" s="197"/>
      <c r="C238" s="197"/>
      <c r="D238" s="197"/>
      <c r="E238" s="197"/>
      <c r="F238" s="197"/>
      <c r="G238" s="174"/>
      <c r="H238" s="174"/>
      <c r="I238" s="174"/>
      <c r="J238" s="174"/>
      <c r="K238" s="174"/>
      <c r="L238" s="197"/>
      <c r="M238" s="197"/>
      <c r="N238" s="197"/>
      <c r="O238" s="197"/>
      <c r="P238" s="197"/>
      <c r="Q238" s="197"/>
      <c r="R238" s="174"/>
      <c r="S238" s="174"/>
      <c r="T238" s="174"/>
      <c r="U238" s="174"/>
      <c r="V238" s="174"/>
      <c r="W238" s="197"/>
      <c r="X238" s="197"/>
    </row>
    <row r="239" spans="1:24" customFormat="1" x14ac:dyDescent="0.2">
      <c r="A239" s="164"/>
      <c r="B239" s="197"/>
      <c r="C239" s="197"/>
      <c r="D239" s="197"/>
      <c r="E239" s="197"/>
      <c r="F239" s="197"/>
      <c r="G239" s="174"/>
      <c r="H239" s="174"/>
      <c r="I239" s="174"/>
      <c r="J239" s="174"/>
      <c r="K239" s="174"/>
      <c r="L239" s="197"/>
      <c r="M239" s="197"/>
      <c r="N239" s="197"/>
      <c r="O239" s="197"/>
      <c r="P239" s="197"/>
      <c r="Q239" s="197"/>
      <c r="R239" s="174"/>
      <c r="S239" s="174"/>
      <c r="T239" s="174"/>
      <c r="U239" s="174"/>
      <c r="V239" s="174"/>
      <c r="W239" s="197"/>
      <c r="X239" s="197"/>
    </row>
    <row r="240" spans="1:24" customFormat="1" x14ac:dyDescent="0.2">
      <c r="A240" s="164"/>
      <c r="B240" s="197"/>
      <c r="C240" s="197"/>
      <c r="D240" s="197"/>
      <c r="E240" s="197"/>
      <c r="F240" s="197"/>
      <c r="G240" s="174"/>
      <c r="H240" s="174"/>
      <c r="I240" s="174"/>
      <c r="J240" s="174"/>
      <c r="K240" s="174"/>
      <c r="L240" s="197"/>
      <c r="M240" s="197"/>
      <c r="N240" s="197"/>
      <c r="O240" s="197"/>
      <c r="P240" s="197"/>
      <c r="Q240" s="197"/>
      <c r="R240" s="174"/>
      <c r="S240" s="174"/>
      <c r="T240" s="174"/>
      <c r="U240" s="174"/>
      <c r="V240" s="174"/>
      <c r="W240" s="197"/>
      <c r="X240" s="197"/>
    </row>
    <row r="241" spans="1:24" customFormat="1" x14ac:dyDescent="0.2">
      <c r="A241" s="164"/>
      <c r="B241" s="197"/>
      <c r="C241" s="197"/>
      <c r="D241" s="197"/>
      <c r="E241" s="197"/>
      <c r="F241" s="197"/>
      <c r="G241" s="174"/>
      <c r="H241" s="174"/>
      <c r="I241" s="174"/>
      <c r="J241" s="174"/>
      <c r="K241" s="174"/>
      <c r="L241" s="197"/>
      <c r="M241" s="197"/>
      <c r="N241" s="197"/>
      <c r="O241" s="197"/>
      <c r="P241" s="197"/>
      <c r="Q241" s="197"/>
      <c r="R241" s="174"/>
      <c r="S241" s="174"/>
      <c r="T241" s="174"/>
      <c r="U241" s="174"/>
      <c r="V241" s="174"/>
      <c r="W241" s="197"/>
      <c r="X241" s="197"/>
    </row>
    <row r="242" spans="1:24" customFormat="1" x14ac:dyDescent="0.2">
      <c r="A242" s="164"/>
      <c r="B242" s="197"/>
      <c r="C242" s="197"/>
      <c r="D242" s="197"/>
      <c r="E242" s="197"/>
      <c r="F242" s="197"/>
      <c r="G242" s="174"/>
      <c r="H242" s="174"/>
      <c r="I242" s="174"/>
      <c r="J242" s="174"/>
      <c r="K242" s="174"/>
      <c r="L242" s="197"/>
      <c r="M242" s="197"/>
      <c r="N242" s="197"/>
      <c r="O242" s="197"/>
      <c r="P242" s="197"/>
      <c r="Q242" s="197"/>
      <c r="R242" s="174"/>
      <c r="S242" s="174"/>
      <c r="T242" s="174"/>
      <c r="U242" s="174"/>
      <c r="V242" s="174"/>
      <c r="W242" s="197"/>
      <c r="X242" s="197"/>
    </row>
    <row r="243" spans="1:24" customFormat="1" x14ac:dyDescent="0.2">
      <c r="A243" s="164"/>
      <c r="B243" s="197"/>
      <c r="C243" s="197"/>
      <c r="D243" s="197"/>
      <c r="E243" s="197"/>
      <c r="F243" s="197"/>
      <c r="G243" s="174"/>
      <c r="H243" s="174"/>
      <c r="I243" s="174"/>
      <c r="J243" s="174"/>
      <c r="K243" s="174"/>
      <c r="L243" s="197"/>
      <c r="M243" s="197"/>
      <c r="N243" s="197"/>
      <c r="O243" s="197"/>
      <c r="P243" s="197"/>
      <c r="Q243" s="197"/>
      <c r="R243" s="174"/>
      <c r="S243" s="174"/>
      <c r="T243" s="174"/>
      <c r="U243" s="174"/>
      <c r="V243" s="174"/>
      <c r="W243" s="197"/>
      <c r="X243" s="197"/>
    </row>
    <row r="244" spans="1:24" customFormat="1" x14ac:dyDescent="0.2">
      <c r="A244" s="164"/>
      <c r="B244" s="197"/>
      <c r="C244" s="197"/>
      <c r="D244" s="197"/>
      <c r="E244" s="197"/>
      <c r="F244" s="197"/>
      <c r="G244" s="174"/>
      <c r="H244" s="174"/>
      <c r="I244" s="174"/>
      <c r="J244" s="174"/>
      <c r="K244" s="174"/>
      <c r="L244" s="197"/>
      <c r="M244" s="197"/>
      <c r="N244" s="197"/>
      <c r="O244" s="197"/>
      <c r="P244" s="197"/>
      <c r="Q244" s="197"/>
      <c r="R244" s="174"/>
      <c r="S244" s="174"/>
      <c r="T244" s="174"/>
      <c r="U244" s="174"/>
      <c r="V244" s="174"/>
      <c r="W244" s="197"/>
      <c r="X244" s="197"/>
    </row>
    <row r="245" spans="1:24" customFormat="1" x14ac:dyDescent="0.2">
      <c r="A245" s="164"/>
      <c r="B245" s="197"/>
      <c r="C245" s="197"/>
      <c r="D245" s="197"/>
      <c r="E245" s="197"/>
      <c r="F245" s="197"/>
      <c r="G245" s="174"/>
      <c r="H245" s="174"/>
      <c r="I245" s="174"/>
      <c r="J245" s="174"/>
      <c r="K245" s="174"/>
      <c r="L245" s="197"/>
      <c r="M245" s="197"/>
      <c r="N245" s="197"/>
      <c r="O245" s="197"/>
      <c r="P245" s="197"/>
      <c r="Q245" s="197"/>
      <c r="R245" s="174"/>
      <c r="S245" s="174"/>
      <c r="T245" s="174"/>
      <c r="U245" s="174"/>
      <c r="V245" s="174"/>
      <c r="W245" s="197"/>
      <c r="X245" s="197"/>
    </row>
    <row r="246" spans="1:24" customFormat="1" x14ac:dyDescent="0.2">
      <c r="A246" s="164"/>
      <c r="B246" s="197"/>
      <c r="C246" s="197"/>
      <c r="D246" s="197"/>
      <c r="E246" s="197"/>
      <c r="F246" s="197"/>
      <c r="G246" s="174"/>
      <c r="H246" s="174"/>
      <c r="I246" s="174"/>
      <c r="J246" s="174"/>
      <c r="K246" s="174"/>
      <c r="L246" s="197"/>
      <c r="M246" s="197"/>
      <c r="N246" s="197"/>
      <c r="O246" s="197"/>
      <c r="P246" s="197"/>
      <c r="Q246" s="197"/>
      <c r="R246" s="174"/>
      <c r="S246" s="174"/>
      <c r="T246" s="174"/>
      <c r="U246" s="174"/>
      <c r="V246" s="174"/>
      <c r="W246" s="197"/>
      <c r="X246" s="197"/>
    </row>
    <row r="247" spans="1:24" customFormat="1" x14ac:dyDescent="0.2">
      <c r="A247" s="164"/>
      <c r="B247" s="197"/>
      <c r="C247" s="197"/>
      <c r="D247" s="197"/>
      <c r="E247" s="197"/>
      <c r="F247" s="197"/>
      <c r="G247" s="174"/>
      <c r="H247" s="174"/>
      <c r="I247" s="174"/>
      <c r="J247" s="174"/>
      <c r="K247" s="174"/>
      <c r="L247" s="197"/>
      <c r="M247" s="197"/>
      <c r="N247" s="197"/>
      <c r="O247" s="197"/>
      <c r="P247" s="197"/>
      <c r="Q247" s="197"/>
      <c r="R247" s="174"/>
      <c r="S247" s="174"/>
      <c r="T247" s="174"/>
      <c r="U247" s="174"/>
      <c r="V247" s="174"/>
      <c r="W247" s="197"/>
      <c r="X247" s="197"/>
    </row>
    <row r="248" spans="1:24" customFormat="1" x14ac:dyDescent="0.2">
      <c r="A248" s="164"/>
      <c r="B248" s="197"/>
      <c r="C248" s="197"/>
      <c r="D248" s="197"/>
      <c r="E248" s="197"/>
      <c r="F248" s="197"/>
      <c r="G248" s="174"/>
      <c r="H248" s="174"/>
      <c r="I248" s="174"/>
      <c r="J248" s="174"/>
      <c r="K248" s="174"/>
      <c r="L248" s="197"/>
      <c r="M248" s="197"/>
      <c r="N248" s="197"/>
      <c r="O248" s="197"/>
      <c r="P248" s="197"/>
      <c r="Q248" s="197"/>
      <c r="R248" s="174"/>
      <c r="S248" s="174"/>
      <c r="T248" s="174"/>
      <c r="U248" s="174"/>
      <c r="V248" s="174"/>
      <c r="W248" s="197"/>
      <c r="X248" s="197"/>
    </row>
    <row r="249" spans="1:24" customFormat="1" x14ac:dyDescent="0.2">
      <c r="A249" s="164"/>
      <c r="B249" s="197"/>
      <c r="C249" s="197"/>
      <c r="D249" s="197"/>
      <c r="E249" s="197"/>
      <c r="F249" s="197"/>
      <c r="G249" s="174"/>
      <c r="H249" s="174"/>
      <c r="I249" s="174"/>
      <c r="J249" s="174"/>
      <c r="K249" s="174"/>
      <c r="L249" s="197"/>
      <c r="M249" s="197"/>
      <c r="N249" s="197"/>
      <c r="O249" s="197"/>
      <c r="P249" s="197"/>
      <c r="Q249" s="197"/>
      <c r="R249" s="174"/>
      <c r="S249" s="174"/>
      <c r="T249" s="174"/>
      <c r="U249" s="174"/>
      <c r="V249" s="174"/>
      <c r="W249" s="197"/>
      <c r="X249" s="197"/>
    </row>
    <row r="250" spans="1:24" customFormat="1" x14ac:dyDescent="0.2">
      <c r="A250" s="164"/>
      <c r="B250" s="197"/>
      <c r="C250" s="197"/>
      <c r="D250" s="197"/>
      <c r="E250" s="197"/>
      <c r="F250" s="197"/>
      <c r="G250" s="174"/>
      <c r="H250" s="174"/>
      <c r="I250" s="174"/>
      <c r="J250" s="174"/>
      <c r="K250" s="174"/>
      <c r="L250" s="197"/>
      <c r="M250" s="197"/>
      <c r="N250" s="197"/>
      <c r="O250" s="197"/>
      <c r="P250" s="197"/>
      <c r="Q250" s="197"/>
      <c r="R250" s="174"/>
      <c r="S250" s="174"/>
      <c r="T250" s="174"/>
      <c r="U250" s="174"/>
      <c r="V250" s="174"/>
      <c r="W250" s="197"/>
      <c r="X250" s="197"/>
    </row>
    <row r="251" spans="1:24" customFormat="1" x14ac:dyDescent="0.2">
      <c r="A251" s="164"/>
      <c r="B251" s="197"/>
      <c r="C251" s="197"/>
      <c r="D251" s="197"/>
      <c r="E251" s="197"/>
      <c r="F251" s="197"/>
      <c r="G251" s="174"/>
      <c r="H251" s="174"/>
      <c r="I251" s="174"/>
      <c r="J251" s="174"/>
      <c r="K251" s="174"/>
      <c r="L251" s="197"/>
      <c r="M251" s="197"/>
      <c r="N251" s="197"/>
      <c r="O251" s="197"/>
      <c r="P251" s="197"/>
      <c r="Q251" s="197"/>
      <c r="R251" s="174"/>
      <c r="S251" s="174"/>
      <c r="T251" s="174"/>
      <c r="U251" s="174"/>
      <c r="V251" s="174"/>
      <c r="W251" s="197"/>
      <c r="X251" s="197"/>
    </row>
    <row r="252" spans="1:24" customFormat="1" x14ac:dyDescent="0.2">
      <c r="A252" s="164"/>
      <c r="B252" s="197"/>
      <c r="C252" s="197"/>
      <c r="D252" s="197"/>
      <c r="E252" s="197"/>
      <c r="F252" s="197"/>
      <c r="G252" s="174"/>
      <c r="H252" s="174"/>
      <c r="I252" s="174"/>
      <c r="J252" s="174"/>
      <c r="K252" s="174"/>
      <c r="L252" s="197"/>
      <c r="M252" s="197"/>
      <c r="N252" s="197"/>
      <c r="O252" s="197"/>
      <c r="P252" s="197"/>
      <c r="Q252" s="197"/>
      <c r="R252" s="174"/>
      <c r="S252" s="174"/>
      <c r="T252" s="174"/>
      <c r="U252" s="174"/>
      <c r="V252" s="174"/>
      <c r="W252" s="197"/>
      <c r="X252" s="197"/>
    </row>
    <row r="253" spans="1:24" customFormat="1" x14ac:dyDescent="0.2">
      <c r="A253" s="164"/>
      <c r="B253" s="197"/>
      <c r="C253" s="197"/>
      <c r="D253" s="197"/>
      <c r="E253" s="197"/>
      <c r="F253" s="197"/>
      <c r="G253" s="174"/>
      <c r="H253" s="174"/>
      <c r="I253" s="174"/>
      <c r="J253" s="174"/>
      <c r="K253" s="174"/>
      <c r="L253" s="197"/>
      <c r="M253" s="197"/>
      <c r="N253" s="197"/>
      <c r="O253" s="197"/>
      <c r="P253" s="197"/>
      <c r="Q253" s="197"/>
      <c r="R253" s="174"/>
      <c r="S253" s="174"/>
      <c r="T253" s="174"/>
      <c r="U253" s="174"/>
      <c r="V253" s="174"/>
      <c r="W253" s="197"/>
      <c r="X253" s="197"/>
    </row>
    <row r="254" spans="1:24" customFormat="1" x14ac:dyDescent="0.2">
      <c r="A254" s="164"/>
      <c r="B254" s="197"/>
      <c r="C254" s="197"/>
      <c r="D254" s="197"/>
      <c r="E254" s="197"/>
      <c r="F254" s="197"/>
      <c r="G254" s="174"/>
      <c r="H254" s="174"/>
      <c r="I254" s="174"/>
      <c r="J254" s="174"/>
      <c r="K254" s="174"/>
      <c r="L254" s="197"/>
      <c r="M254" s="197"/>
      <c r="N254" s="197"/>
      <c r="O254" s="197"/>
      <c r="P254" s="197"/>
      <c r="Q254" s="197"/>
      <c r="R254" s="174"/>
      <c r="S254" s="174"/>
      <c r="T254" s="174"/>
      <c r="U254" s="174"/>
      <c r="V254" s="174"/>
      <c r="W254" s="197"/>
      <c r="X254" s="197"/>
    </row>
    <row r="255" spans="1:24" customFormat="1" x14ac:dyDescent="0.2">
      <c r="A255" s="164"/>
      <c r="B255" s="197"/>
      <c r="C255" s="197"/>
      <c r="D255" s="197"/>
      <c r="E255" s="197"/>
      <c r="F255" s="197"/>
      <c r="G255" s="174"/>
      <c r="H255" s="174"/>
      <c r="I255" s="174"/>
      <c r="J255" s="174"/>
      <c r="K255" s="174"/>
      <c r="L255" s="197"/>
      <c r="M255" s="197"/>
      <c r="N255" s="197"/>
      <c r="O255" s="197"/>
      <c r="P255" s="197"/>
      <c r="Q255" s="197"/>
      <c r="R255" s="174"/>
      <c r="S255" s="174"/>
      <c r="T255" s="174"/>
      <c r="U255" s="174"/>
      <c r="V255" s="174"/>
      <c r="W255" s="197"/>
      <c r="X255" s="197"/>
    </row>
    <row r="256" spans="1:24" customFormat="1" x14ac:dyDescent="0.2">
      <c r="A256" s="164"/>
      <c r="B256" s="197"/>
      <c r="C256" s="197"/>
      <c r="D256" s="197"/>
      <c r="E256" s="197"/>
      <c r="F256" s="197"/>
      <c r="G256" s="174"/>
      <c r="H256" s="174"/>
      <c r="I256" s="174"/>
      <c r="J256" s="174"/>
      <c r="K256" s="174"/>
      <c r="L256" s="197"/>
      <c r="M256" s="197"/>
      <c r="N256" s="197"/>
      <c r="O256" s="197"/>
      <c r="P256" s="197"/>
      <c r="Q256" s="197"/>
      <c r="R256" s="174"/>
      <c r="S256" s="174"/>
      <c r="T256" s="174"/>
      <c r="U256" s="174"/>
      <c r="V256" s="174"/>
      <c r="W256" s="197"/>
      <c r="X256" s="197"/>
    </row>
    <row r="257" spans="1:24" customFormat="1" x14ac:dyDescent="0.2">
      <c r="A257" s="164"/>
      <c r="B257" s="197"/>
      <c r="C257" s="197"/>
      <c r="D257" s="197"/>
      <c r="E257" s="197"/>
      <c r="F257" s="197"/>
      <c r="G257" s="174"/>
      <c r="H257" s="174"/>
      <c r="I257" s="174"/>
      <c r="J257" s="174"/>
      <c r="K257" s="174"/>
      <c r="L257" s="197"/>
      <c r="M257" s="197"/>
      <c r="N257" s="197"/>
      <c r="O257" s="197"/>
      <c r="P257" s="197"/>
      <c r="Q257" s="197"/>
      <c r="R257" s="174"/>
      <c r="S257" s="174"/>
      <c r="T257" s="174"/>
      <c r="U257" s="174"/>
      <c r="V257" s="174"/>
      <c r="W257" s="197"/>
      <c r="X257" s="197"/>
    </row>
    <row r="258" spans="1:24" customFormat="1" x14ac:dyDescent="0.2">
      <c r="A258" s="164"/>
      <c r="B258" s="197"/>
      <c r="C258" s="197"/>
      <c r="D258" s="197"/>
      <c r="E258" s="197"/>
      <c r="F258" s="197"/>
      <c r="G258" s="174"/>
      <c r="H258" s="174"/>
      <c r="I258" s="174"/>
      <c r="J258" s="174"/>
      <c r="K258" s="174"/>
      <c r="L258" s="197"/>
      <c r="M258" s="197"/>
      <c r="N258" s="197"/>
      <c r="O258" s="197"/>
      <c r="P258" s="197"/>
      <c r="Q258" s="197"/>
      <c r="R258" s="174"/>
      <c r="S258" s="174"/>
      <c r="T258" s="174"/>
      <c r="U258" s="174"/>
      <c r="V258" s="174"/>
      <c r="W258" s="197"/>
      <c r="X258" s="197"/>
    </row>
    <row r="259" spans="1:24" customFormat="1" x14ac:dyDescent="0.2">
      <c r="A259" s="164"/>
      <c r="B259" s="197"/>
      <c r="C259" s="197"/>
      <c r="D259" s="197"/>
      <c r="E259" s="197"/>
      <c r="F259" s="197"/>
      <c r="G259" s="174"/>
      <c r="H259" s="174"/>
      <c r="I259" s="174"/>
      <c r="J259" s="174"/>
      <c r="K259" s="174"/>
      <c r="L259" s="197"/>
      <c r="M259" s="197"/>
      <c r="N259" s="197"/>
      <c r="O259" s="197"/>
      <c r="P259" s="197"/>
      <c r="Q259" s="197"/>
      <c r="R259" s="174"/>
      <c r="S259" s="174"/>
      <c r="T259" s="174"/>
      <c r="U259" s="174"/>
      <c r="V259" s="174"/>
      <c r="W259" s="197"/>
      <c r="X259" s="197"/>
    </row>
    <row r="260" spans="1:24" customFormat="1" x14ac:dyDescent="0.2">
      <c r="A260" s="164"/>
      <c r="B260" s="197"/>
      <c r="C260" s="197"/>
      <c r="D260" s="197"/>
      <c r="E260" s="197"/>
      <c r="F260" s="197"/>
      <c r="G260" s="174"/>
      <c r="H260" s="174"/>
      <c r="I260" s="174"/>
      <c r="J260" s="174"/>
      <c r="K260" s="174"/>
      <c r="L260" s="197"/>
      <c r="M260" s="197"/>
      <c r="N260" s="197"/>
      <c r="O260" s="197"/>
      <c r="P260" s="197"/>
      <c r="Q260" s="197"/>
      <c r="R260" s="174"/>
      <c r="S260" s="174"/>
      <c r="T260" s="174"/>
      <c r="U260" s="174"/>
      <c r="V260" s="174"/>
      <c r="W260" s="197"/>
      <c r="X260" s="197"/>
    </row>
    <row r="261" spans="1:24" customFormat="1" x14ac:dyDescent="0.2">
      <c r="A261" s="164"/>
      <c r="B261" s="197"/>
      <c r="C261" s="197"/>
      <c r="D261" s="197"/>
      <c r="E261" s="197"/>
      <c r="F261" s="197"/>
      <c r="G261" s="174"/>
      <c r="H261" s="174"/>
      <c r="I261" s="174"/>
      <c r="J261" s="174"/>
      <c r="K261" s="174"/>
      <c r="L261" s="197"/>
      <c r="M261" s="197"/>
      <c r="N261" s="197"/>
      <c r="O261" s="197"/>
      <c r="P261" s="197"/>
      <c r="Q261" s="197"/>
      <c r="R261" s="174"/>
      <c r="S261" s="174"/>
      <c r="T261" s="174"/>
      <c r="U261" s="174"/>
      <c r="V261" s="174"/>
      <c r="W261" s="197"/>
      <c r="X261" s="197"/>
    </row>
    <row r="262" spans="1:24" customFormat="1" x14ac:dyDescent="0.2">
      <c r="A262" s="164"/>
      <c r="B262" s="197"/>
      <c r="C262" s="197"/>
      <c r="D262" s="197"/>
      <c r="E262" s="197"/>
      <c r="F262" s="197"/>
      <c r="G262" s="174"/>
      <c r="H262" s="174"/>
      <c r="I262" s="174"/>
      <c r="J262" s="174"/>
      <c r="K262" s="174"/>
      <c r="L262" s="197"/>
      <c r="M262" s="197"/>
      <c r="N262" s="197"/>
      <c r="O262" s="197"/>
      <c r="P262" s="197"/>
      <c r="Q262" s="197"/>
      <c r="R262" s="174"/>
      <c r="S262" s="174"/>
      <c r="T262" s="174"/>
      <c r="U262" s="174"/>
      <c r="V262" s="174"/>
      <c r="W262" s="197"/>
      <c r="X262" s="197"/>
    </row>
    <row r="263" spans="1:24" customFormat="1" x14ac:dyDescent="0.2">
      <c r="A263" s="164"/>
      <c r="B263" s="197"/>
      <c r="C263" s="197"/>
      <c r="D263" s="197"/>
      <c r="E263" s="197"/>
      <c r="F263" s="197"/>
      <c r="G263" s="174"/>
      <c r="H263" s="174"/>
      <c r="I263" s="174"/>
      <c r="J263" s="174"/>
      <c r="K263" s="174"/>
      <c r="L263" s="197"/>
      <c r="M263" s="197"/>
      <c r="N263" s="197"/>
      <c r="O263" s="197"/>
      <c r="P263" s="197"/>
      <c r="Q263" s="197"/>
      <c r="R263" s="174"/>
      <c r="S263" s="174"/>
      <c r="T263" s="174"/>
      <c r="U263" s="174"/>
      <c r="V263" s="174"/>
      <c r="W263" s="197"/>
      <c r="X263" s="197"/>
    </row>
    <row r="264" spans="1:24" customFormat="1" x14ac:dyDescent="0.2">
      <c r="A264" s="164"/>
      <c r="B264" s="197"/>
      <c r="C264" s="197"/>
      <c r="D264" s="197"/>
      <c r="E264" s="197"/>
      <c r="F264" s="197"/>
      <c r="G264" s="174"/>
      <c r="H264" s="174"/>
      <c r="I264" s="174"/>
      <c r="J264" s="174"/>
      <c r="K264" s="174"/>
      <c r="L264" s="197"/>
      <c r="M264" s="197"/>
      <c r="N264" s="197"/>
      <c r="O264" s="197"/>
      <c r="P264" s="197"/>
      <c r="Q264" s="197"/>
      <c r="R264" s="174"/>
      <c r="S264" s="174"/>
      <c r="T264" s="174"/>
      <c r="U264" s="174"/>
      <c r="V264" s="174"/>
      <c r="W264" s="197"/>
      <c r="X264" s="197"/>
    </row>
    <row r="265" spans="1:24" customFormat="1" x14ac:dyDescent="0.2">
      <c r="A265" s="164"/>
      <c r="B265" s="197"/>
      <c r="C265" s="197"/>
      <c r="D265" s="197"/>
      <c r="E265" s="197"/>
      <c r="F265" s="197"/>
      <c r="G265" s="174"/>
      <c r="H265" s="174"/>
      <c r="I265" s="174"/>
      <c r="J265" s="174"/>
      <c r="K265" s="174"/>
      <c r="L265" s="197"/>
      <c r="M265" s="197"/>
      <c r="N265" s="197"/>
      <c r="O265" s="197"/>
      <c r="P265" s="197"/>
      <c r="Q265" s="197"/>
      <c r="R265" s="174"/>
      <c r="S265" s="174"/>
      <c r="T265" s="174"/>
      <c r="U265" s="174"/>
      <c r="V265" s="174"/>
      <c r="W265" s="197"/>
      <c r="X265" s="197"/>
    </row>
    <row r="266" spans="1:24" customFormat="1" x14ac:dyDescent="0.2">
      <c r="A266" s="164"/>
      <c r="B266" s="197"/>
      <c r="C266" s="197"/>
      <c r="D266" s="197"/>
      <c r="E266" s="197"/>
      <c r="F266" s="197"/>
      <c r="G266" s="174"/>
      <c r="H266" s="174"/>
      <c r="I266" s="174"/>
      <c r="J266" s="174"/>
      <c r="K266" s="174"/>
      <c r="L266" s="197"/>
      <c r="M266" s="197"/>
      <c r="N266" s="197"/>
      <c r="O266" s="197"/>
      <c r="P266" s="197"/>
      <c r="Q266" s="197"/>
      <c r="R266" s="174"/>
      <c r="S266" s="174"/>
      <c r="T266" s="174"/>
      <c r="U266" s="174"/>
      <c r="V266" s="174"/>
      <c r="W266" s="197"/>
      <c r="X266" s="197"/>
    </row>
    <row r="267" spans="1:24" customFormat="1" x14ac:dyDescent="0.2">
      <c r="A267" s="164"/>
      <c r="B267" s="197"/>
      <c r="C267" s="197"/>
      <c r="D267" s="197"/>
      <c r="E267" s="197"/>
      <c r="F267" s="197"/>
      <c r="G267" s="174"/>
      <c r="H267" s="174"/>
      <c r="I267" s="174"/>
      <c r="J267" s="174"/>
      <c r="K267" s="174"/>
      <c r="L267" s="197"/>
      <c r="M267" s="197"/>
      <c r="N267" s="197"/>
      <c r="O267" s="197"/>
      <c r="P267" s="197"/>
      <c r="Q267" s="197"/>
      <c r="R267" s="174"/>
      <c r="S267" s="174"/>
      <c r="T267" s="174"/>
      <c r="U267" s="174"/>
      <c r="V267" s="174"/>
      <c r="W267" s="197"/>
      <c r="X267" s="197"/>
    </row>
    <row r="268" spans="1:24" customFormat="1" x14ac:dyDescent="0.2">
      <c r="A268" s="164"/>
      <c r="B268" s="197"/>
      <c r="C268" s="197"/>
      <c r="D268" s="197"/>
      <c r="E268" s="197"/>
      <c r="F268" s="197"/>
      <c r="G268" s="174"/>
      <c r="H268" s="174"/>
      <c r="I268" s="174"/>
      <c r="J268" s="174"/>
      <c r="K268" s="174"/>
      <c r="L268" s="197"/>
      <c r="M268" s="197"/>
      <c r="N268" s="197"/>
      <c r="O268" s="197"/>
      <c r="P268" s="197"/>
      <c r="Q268" s="197"/>
      <c r="R268" s="174"/>
      <c r="S268" s="174"/>
      <c r="T268" s="174"/>
      <c r="U268" s="174"/>
      <c r="V268" s="174"/>
      <c r="W268" s="197"/>
      <c r="X268" s="197"/>
    </row>
    <row r="269" spans="1:24" customFormat="1" x14ac:dyDescent="0.2">
      <c r="A269" s="164"/>
      <c r="B269" s="197"/>
      <c r="C269" s="197"/>
      <c r="D269" s="197"/>
      <c r="E269" s="197"/>
      <c r="F269" s="197"/>
      <c r="G269" s="174"/>
      <c r="H269" s="174"/>
      <c r="I269" s="174"/>
      <c r="J269" s="174"/>
      <c r="K269" s="174"/>
      <c r="L269" s="197"/>
      <c r="M269" s="197"/>
      <c r="N269" s="197"/>
      <c r="O269" s="197"/>
      <c r="P269" s="197"/>
      <c r="Q269" s="197"/>
      <c r="R269" s="174"/>
      <c r="S269" s="174"/>
      <c r="T269" s="174"/>
      <c r="U269" s="174"/>
      <c r="V269" s="174"/>
      <c r="W269" s="197"/>
      <c r="X269" s="197"/>
    </row>
    <row r="270" spans="1:24" customFormat="1" x14ac:dyDescent="0.2">
      <c r="A270" s="164"/>
      <c r="B270" s="197"/>
      <c r="C270" s="197"/>
      <c r="D270" s="197"/>
      <c r="E270" s="197"/>
      <c r="F270" s="197"/>
      <c r="G270" s="174"/>
      <c r="H270" s="174"/>
      <c r="I270" s="174"/>
      <c r="J270" s="174"/>
      <c r="K270" s="174"/>
      <c r="L270" s="197"/>
      <c r="M270" s="197"/>
      <c r="N270" s="197"/>
      <c r="O270" s="197"/>
      <c r="P270" s="197"/>
      <c r="Q270" s="197"/>
      <c r="R270" s="174"/>
      <c r="S270" s="174"/>
      <c r="T270" s="174"/>
      <c r="U270" s="174"/>
      <c r="V270" s="174"/>
      <c r="W270" s="197"/>
      <c r="X270" s="197"/>
    </row>
    <row r="271" spans="1:24" customFormat="1" x14ac:dyDescent="0.2">
      <c r="A271" s="164"/>
      <c r="B271" s="197"/>
      <c r="C271" s="197"/>
      <c r="D271" s="197"/>
      <c r="E271" s="197"/>
      <c r="F271" s="197"/>
      <c r="G271" s="174"/>
      <c r="H271" s="174"/>
      <c r="I271" s="174"/>
      <c r="J271" s="174"/>
      <c r="K271" s="174"/>
      <c r="L271" s="197"/>
      <c r="M271" s="197"/>
      <c r="N271" s="197"/>
      <c r="O271" s="197"/>
      <c r="P271" s="197"/>
      <c r="Q271" s="197"/>
      <c r="R271" s="174"/>
      <c r="S271" s="174"/>
      <c r="T271" s="174"/>
      <c r="U271" s="174"/>
      <c r="V271" s="174"/>
      <c r="W271" s="197"/>
      <c r="X271" s="197"/>
    </row>
    <row r="272" spans="1:24" customFormat="1" x14ac:dyDescent="0.2">
      <c r="A272" s="164"/>
      <c r="B272" s="197"/>
      <c r="C272" s="197"/>
      <c r="D272" s="197"/>
      <c r="E272" s="197"/>
      <c r="F272" s="197"/>
      <c r="G272" s="174"/>
      <c r="H272" s="174"/>
      <c r="I272" s="174"/>
      <c r="J272" s="174"/>
      <c r="K272" s="174"/>
      <c r="L272" s="197"/>
      <c r="M272" s="197"/>
      <c r="N272" s="197"/>
      <c r="O272" s="197"/>
      <c r="P272" s="197"/>
      <c r="Q272" s="197"/>
      <c r="R272" s="174"/>
      <c r="S272" s="174"/>
      <c r="T272" s="174"/>
      <c r="U272" s="174"/>
      <c r="V272" s="174"/>
      <c r="W272" s="197"/>
      <c r="X272" s="197"/>
    </row>
    <row r="273" spans="1:24" customFormat="1" x14ac:dyDescent="0.2">
      <c r="A273" s="164"/>
      <c r="B273" s="197"/>
      <c r="C273" s="197"/>
      <c r="D273" s="197"/>
      <c r="E273" s="197"/>
      <c r="F273" s="197"/>
      <c r="G273" s="174"/>
      <c r="H273" s="174"/>
      <c r="I273" s="174"/>
      <c r="J273" s="174"/>
      <c r="K273" s="174"/>
      <c r="L273" s="197"/>
      <c r="M273" s="197"/>
      <c r="N273" s="197"/>
      <c r="O273" s="197"/>
      <c r="P273" s="197"/>
      <c r="Q273" s="197"/>
      <c r="R273" s="174"/>
      <c r="S273" s="174"/>
      <c r="T273" s="174"/>
      <c r="U273" s="174"/>
      <c r="V273" s="174"/>
      <c r="W273" s="197"/>
      <c r="X273" s="197"/>
    </row>
    <row r="274" spans="1:24" customFormat="1" x14ac:dyDescent="0.2">
      <c r="A274" s="164"/>
      <c r="B274" s="197"/>
      <c r="C274" s="197"/>
      <c r="D274" s="197"/>
      <c r="E274" s="197"/>
      <c r="F274" s="197"/>
      <c r="G274" s="174"/>
      <c r="H274" s="174"/>
      <c r="I274" s="174"/>
      <c r="J274" s="174"/>
      <c r="K274" s="174"/>
      <c r="L274" s="197"/>
      <c r="M274" s="197"/>
      <c r="N274" s="197"/>
      <c r="O274" s="197"/>
      <c r="P274" s="197"/>
      <c r="Q274" s="197"/>
      <c r="R274" s="174"/>
      <c r="S274" s="174"/>
      <c r="T274" s="174"/>
      <c r="U274" s="174"/>
      <c r="V274" s="174"/>
      <c r="W274" s="197"/>
      <c r="X274" s="197"/>
    </row>
    <row r="275" spans="1:24" customFormat="1" x14ac:dyDescent="0.2">
      <c r="A275" s="164"/>
      <c r="B275" s="197"/>
      <c r="C275" s="197"/>
      <c r="D275" s="197"/>
      <c r="E275" s="197"/>
      <c r="F275" s="197"/>
      <c r="G275" s="174"/>
      <c r="H275" s="174"/>
      <c r="I275" s="174"/>
      <c r="J275" s="174"/>
      <c r="K275" s="174"/>
      <c r="L275" s="197"/>
      <c r="M275" s="197"/>
      <c r="N275" s="197"/>
      <c r="O275" s="197"/>
      <c r="P275" s="197"/>
      <c r="Q275" s="197"/>
      <c r="R275" s="174"/>
      <c r="S275" s="174"/>
      <c r="T275" s="174"/>
      <c r="U275" s="174"/>
      <c r="V275" s="174"/>
      <c r="W275" s="197"/>
      <c r="X275" s="197"/>
    </row>
    <row r="276" spans="1:24" customFormat="1" x14ac:dyDescent="0.2">
      <c r="A276" s="164"/>
      <c r="B276" s="197"/>
      <c r="C276" s="197"/>
      <c r="D276" s="197"/>
      <c r="E276" s="197"/>
      <c r="F276" s="197"/>
      <c r="G276" s="174"/>
      <c r="H276" s="174"/>
      <c r="I276" s="174"/>
      <c r="J276" s="174"/>
      <c r="K276" s="174"/>
      <c r="L276" s="197"/>
      <c r="M276" s="197"/>
      <c r="N276" s="197"/>
      <c r="O276" s="197"/>
      <c r="P276" s="197"/>
      <c r="Q276" s="197"/>
      <c r="R276" s="174"/>
      <c r="S276" s="174"/>
      <c r="T276" s="174"/>
      <c r="U276" s="174"/>
      <c r="V276" s="174"/>
      <c r="W276" s="197"/>
      <c r="X276" s="197"/>
    </row>
    <row r="277" spans="1:24" customFormat="1" x14ac:dyDescent="0.2">
      <c r="A277" s="164"/>
      <c r="B277" s="197"/>
      <c r="C277" s="197"/>
      <c r="D277" s="197"/>
      <c r="E277" s="197"/>
      <c r="F277" s="197"/>
      <c r="G277" s="174"/>
      <c r="H277" s="174"/>
      <c r="I277" s="174"/>
      <c r="J277" s="174"/>
      <c r="K277" s="174"/>
      <c r="L277" s="197"/>
      <c r="M277" s="197"/>
      <c r="N277" s="197"/>
      <c r="O277" s="197"/>
      <c r="P277" s="197"/>
      <c r="Q277" s="197"/>
      <c r="R277" s="174"/>
      <c r="S277" s="174"/>
      <c r="T277" s="174"/>
      <c r="U277" s="174"/>
      <c r="V277" s="174"/>
      <c r="W277" s="197"/>
      <c r="X277" s="197"/>
    </row>
    <row r="278" spans="1:24" customFormat="1" x14ac:dyDescent="0.2">
      <c r="A278" s="164"/>
      <c r="B278" s="197"/>
      <c r="C278" s="197"/>
      <c r="D278" s="197"/>
      <c r="E278" s="197"/>
      <c r="F278" s="197"/>
      <c r="G278" s="174"/>
      <c r="H278" s="174"/>
      <c r="I278" s="174"/>
      <c r="J278" s="174"/>
      <c r="K278" s="174"/>
      <c r="L278" s="197"/>
      <c r="M278" s="197"/>
      <c r="N278" s="197"/>
      <c r="O278" s="197"/>
      <c r="P278" s="197"/>
      <c r="Q278" s="197"/>
      <c r="R278" s="174"/>
      <c r="S278" s="174"/>
      <c r="T278" s="174"/>
      <c r="U278" s="174"/>
      <c r="V278" s="174"/>
      <c r="W278" s="197"/>
      <c r="X278" s="197"/>
    </row>
    <row r="279" spans="1:24" customFormat="1" x14ac:dyDescent="0.2">
      <c r="A279" s="164"/>
      <c r="B279" s="197"/>
      <c r="C279" s="197"/>
      <c r="D279" s="197"/>
      <c r="E279" s="197"/>
      <c r="F279" s="197"/>
      <c r="G279" s="174"/>
      <c r="H279" s="174"/>
      <c r="I279" s="174"/>
      <c r="J279" s="174"/>
      <c r="K279" s="174"/>
      <c r="L279" s="197"/>
      <c r="M279" s="197"/>
      <c r="N279" s="197"/>
      <c r="O279" s="197"/>
      <c r="P279" s="197"/>
      <c r="Q279" s="197"/>
      <c r="R279" s="174"/>
      <c r="S279" s="174"/>
      <c r="T279" s="174"/>
      <c r="U279" s="174"/>
      <c r="V279" s="174"/>
      <c r="W279" s="197"/>
      <c r="X279" s="197"/>
    </row>
    <row r="280" spans="1:24" customFormat="1" x14ac:dyDescent="0.2">
      <c r="A280" s="164"/>
      <c r="B280" s="197"/>
      <c r="C280" s="197"/>
      <c r="D280" s="197"/>
      <c r="E280" s="197"/>
      <c r="F280" s="197"/>
      <c r="G280" s="174"/>
      <c r="H280" s="174"/>
      <c r="I280" s="174"/>
      <c r="J280" s="174"/>
      <c r="K280" s="174"/>
      <c r="L280" s="197"/>
      <c r="M280" s="197"/>
      <c r="N280" s="197"/>
      <c r="O280" s="197"/>
      <c r="P280" s="197"/>
      <c r="Q280" s="197"/>
      <c r="R280" s="174"/>
      <c r="S280" s="174"/>
      <c r="T280" s="174"/>
      <c r="U280" s="174"/>
      <c r="V280" s="174"/>
      <c r="W280" s="197"/>
      <c r="X280" s="197"/>
    </row>
    <row r="281" spans="1:24" customFormat="1" x14ac:dyDescent="0.2">
      <c r="A281" s="164"/>
      <c r="B281" s="197"/>
      <c r="C281" s="197"/>
      <c r="D281" s="197"/>
      <c r="E281" s="197"/>
      <c r="F281" s="197"/>
      <c r="G281" s="174"/>
      <c r="H281" s="174"/>
      <c r="I281" s="174"/>
      <c r="J281" s="174"/>
      <c r="K281" s="174"/>
      <c r="L281" s="197"/>
      <c r="M281" s="197"/>
      <c r="N281" s="197"/>
      <c r="O281" s="197"/>
      <c r="P281" s="197"/>
      <c r="Q281" s="197"/>
      <c r="R281" s="174"/>
      <c r="S281" s="174"/>
      <c r="T281" s="174"/>
      <c r="U281" s="174"/>
      <c r="V281" s="174"/>
      <c r="W281" s="197"/>
      <c r="X281" s="197"/>
    </row>
    <row r="282" spans="1:24" customFormat="1" x14ac:dyDescent="0.2">
      <c r="A282" s="164"/>
      <c r="B282" s="197"/>
      <c r="C282" s="197"/>
      <c r="D282" s="197"/>
      <c r="E282" s="197"/>
      <c r="F282" s="197"/>
      <c r="G282" s="174"/>
      <c r="H282" s="174"/>
      <c r="I282" s="174"/>
      <c r="J282" s="174"/>
      <c r="K282" s="174"/>
      <c r="L282" s="197"/>
      <c r="M282" s="197"/>
      <c r="N282" s="197"/>
      <c r="O282" s="197"/>
      <c r="P282" s="197"/>
      <c r="Q282" s="197"/>
      <c r="R282" s="174"/>
      <c r="S282" s="174"/>
      <c r="T282" s="174"/>
      <c r="U282" s="174"/>
      <c r="V282" s="174"/>
      <c r="W282" s="197"/>
      <c r="X282" s="197"/>
    </row>
    <row r="283" spans="1:24" customFormat="1" x14ac:dyDescent="0.2">
      <c r="A283" s="164"/>
      <c r="B283" s="197"/>
      <c r="C283" s="197"/>
      <c r="D283" s="197"/>
      <c r="E283" s="197"/>
      <c r="F283" s="197"/>
      <c r="G283" s="174"/>
      <c r="H283" s="174"/>
      <c r="I283" s="174"/>
      <c r="J283" s="174"/>
      <c r="K283" s="174"/>
      <c r="L283" s="197"/>
      <c r="M283" s="197"/>
      <c r="N283" s="197"/>
      <c r="O283" s="197"/>
      <c r="P283" s="197"/>
      <c r="Q283" s="197"/>
      <c r="R283" s="174"/>
      <c r="S283" s="174"/>
      <c r="T283" s="174"/>
      <c r="U283" s="174"/>
      <c r="V283" s="174"/>
      <c r="W283" s="197"/>
      <c r="X283" s="197"/>
    </row>
    <row r="284" spans="1:24" customFormat="1" x14ac:dyDescent="0.2">
      <c r="A284" s="164"/>
      <c r="B284" s="197"/>
      <c r="C284" s="197"/>
      <c r="D284" s="197"/>
      <c r="E284" s="197"/>
      <c r="F284" s="197"/>
      <c r="G284" s="174"/>
      <c r="H284" s="174"/>
      <c r="I284" s="174"/>
      <c r="J284" s="174"/>
      <c r="K284" s="174"/>
      <c r="L284" s="197"/>
      <c r="M284" s="197"/>
      <c r="N284" s="197"/>
      <c r="O284" s="197"/>
      <c r="P284" s="197"/>
      <c r="Q284" s="197"/>
      <c r="R284" s="174"/>
      <c r="S284" s="174"/>
      <c r="T284" s="174"/>
      <c r="U284" s="174"/>
      <c r="V284" s="174"/>
      <c r="W284" s="197"/>
      <c r="X284" s="197"/>
    </row>
    <row r="285" spans="1:24" customFormat="1" x14ac:dyDescent="0.2">
      <c r="A285" s="164"/>
      <c r="B285" s="197"/>
      <c r="C285" s="197"/>
      <c r="D285" s="197"/>
      <c r="E285" s="197"/>
      <c r="F285" s="197"/>
      <c r="G285" s="174"/>
      <c r="H285" s="174"/>
      <c r="I285" s="174"/>
      <c r="J285" s="174"/>
      <c r="K285" s="174"/>
      <c r="L285" s="197"/>
      <c r="M285" s="197"/>
      <c r="N285" s="197"/>
      <c r="O285" s="197"/>
      <c r="P285" s="197"/>
      <c r="Q285" s="197"/>
      <c r="R285" s="174"/>
      <c r="S285" s="174"/>
      <c r="T285" s="174"/>
      <c r="U285" s="174"/>
      <c r="V285" s="174"/>
      <c r="W285" s="197"/>
      <c r="X285" s="197"/>
    </row>
    <row r="286" spans="1:24" customFormat="1" x14ac:dyDescent="0.2">
      <c r="A286" s="164"/>
      <c r="B286" s="197"/>
      <c r="C286" s="197"/>
      <c r="D286" s="197"/>
      <c r="E286" s="197"/>
      <c r="F286" s="197"/>
      <c r="G286" s="174"/>
      <c r="H286" s="174"/>
      <c r="I286" s="174"/>
      <c r="J286" s="174"/>
      <c r="K286" s="174"/>
      <c r="L286" s="197"/>
      <c r="M286" s="197"/>
      <c r="N286" s="197"/>
      <c r="O286" s="197"/>
      <c r="P286" s="197"/>
      <c r="Q286" s="197"/>
      <c r="R286" s="174"/>
      <c r="S286" s="174"/>
      <c r="T286" s="174"/>
      <c r="U286" s="174"/>
      <c r="V286" s="174"/>
      <c r="W286" s="197"/>
      <c r="X286" s="197"/>
    </row>
    <row r="287" spans="1:24" customFormat="1" x14ac:dyDescent="0.2">
      <c r="A287" s="164"/>
      <c r="B287" s="197"/>
      <c r="C287" s="197"/>
      <c r="D287" s="197"/>
      <c r="E287" s="197"/>
      <c r="F287" s="197"/>
      <c r="G287" s="174"/>
      <c r="H287" s="174"/>
      <c r="I287" s="174"/>
      <c r="J287" s="174"/>
      <c r="K287" s="174"/>
      <c r="L287" s="197"/>
      <c r="M287" s="197"/>
      <c r="N287" s="197"/>
      <c r="O287" s="197"/>
      <c r="P287" s="197"/>
      <c r="Q287" s="197"/>
      <c r="R287" s="174"/>
      <c r="S287" s="174"/>
      <c r="T287" s="174"/>
      <c r="U287" s="174"/>
      <c r="V287" s="174"/>
      <c r="W287" s="197"/>
      <c r="X287" s="197"/>
    </row>
    <row r="288" spans="1:24" customFormat="1" x14ac:dyDescent="0.2">
      <c r="A288" s="164"/>
      <c r="B288" s="197"/>
      <c r="C288" s="197"/>
      <c r="D288" s="197"/>
      <c r="E288" s="197"/>
      <c r="F288" s="197"/>
      <c r="G288" s="174"/>
      <c r="H288" s="174"/>
      <c r="I288" s="174"/>
      <c r="J288" s="174"/>
      <c r="K288" s="174"/>
      <c r="L288" s="197"/>
      <c r="M288" s="197"/>
      <c r="N288" s="197"/>
      <c r="O288" s="197"/>
      <c r="P288" s="197"/>
      <c r="Q288" s="197"/>
      <c r="R288" s="174"/>
      <c r="S288" s="174"/>
      <c r="T288" s="174"/>
      <c r="U288" s="174"/>
      <c r="V288" s="174"/>
      <c r="W288" s="197"/>
      <c r="X288" s="197"/>
    </row>
    <row r="289" spans="1:24" customFormat="1" x14ac:dyDescent="0.2">
      <c r="A289" s="164"/>
      <c r="B289" s="197"/>
      <c r="C289" s="197"/>
      <c r="D289" s="197"/>
      <c r="E289" s="197"/>
      <c r="F289" s="197"/>
      <c r="G289" s="174"/>
      <c r="H289" s="174"/>
      <c r="I289" s="174"/>
      <c r="J289" s="174"/>
      <c r="K289" s="174"/>
      <c r="L289" s="197"/>
      <c r="M289" s="197"/>
      <c r="N289" s="197"/>
      <c r="O289" s="197"/>
      <c r="P289" s="197"/>
      <c r="Q289" s="197"/>
      <c r="R289" s="174"/>
      <c r="S289" s="174"/>
      <c r="T289" s="174"/>
      <c r="U289" s="174"/>
      <c r="V289" s="174"/>
      <c r="W289" s="197"/>
      <c r="X289" s="197"/>
    </row>
    <row r="290" spans="1:24" customFormat="1" x14ac:dyDescent="0.2">
      <c r="A290" s="164"/>
      <c r="B290" s="197"/>
      <c r="C290" s="197"/>
      <c r="D290" s="197"/>
      <c r="E290" s="197"/>
      <c r="F290" s="197"/>
      <c r="G290" s="174"/>
      <c r="H290" s="174"/>
      <c r="I290" s="174"/>
      <c r="J290" s="174"/>
      <c r="K290" s="174"/>
      <c r="L290" s="197"/>
      <c r="M290" s="197"/>
      <c r="N290" s="197"/>
      <c r="O290" s="197"/>
      <c r="P290" s="197"/>
      <c r="Q290" s="197"/>
      <c r="R290" s="174"/>
      <c r="S290" s="174"/>
      <c r="T290" s="174"/>
      <c r="U290" s="174"/>
      <c r="V290" s="174"/>
      <c r="W290" s="197"/>
      <c r="X290" s="197"/>
    </row>
    <row r="291" spans="1:24" customFormat="1" x14ac:dyDescent="0.2">
      <c r="A291" s="164"/>
      <c r="B291" s="197"/>
      <c r="C291" s="197"/>
      <c r="D291" s="197"/>
      <c r="E291" s="197"/>
      <c r="F291" s="197"/>
      <c r="G291" s="174"/>
      <c r="H291" s="174"/>
      <c r="I291" s="174"/>
      <c r="J291" s="174"/>
      <c r="K291" s="174"/>
      <c r="L291" s="197"/>
      <c r="M291" s="197"/>
      <c r="N291" s="197"/>
      <c r="O291" s="197"/>
      <c r="P291" s="197"/>
      <c r="Q291" s="197"/>
      <c r="R291" s="174"/>
      <c r="S291" s="174"/>
      <c r="T291" s="174"/>
      <c r="U291" s="174"/>
      <c r="V291" s="174"/>
      <c r="W291" s="197"/>
      <c r="X291" s="197"/>
    </row>
    <row r="292" spans="1:24" customFormat="1" x14ac:dyDescent="0.2">
      <c r="A292" s="164"/>
      <c r="B292" s="197"/>
      <c r="C292" s="197"/>
      <c r="D292" s="197"/>
      <c r="E292" s="197"/>
      <c r="F292" s="197"/>
      <c r="G292" s="174"/>
      <c r="H292" s="174"/>
      <c r="I292" s="174"/>
      <c r="J292" s="174"/>
      <c r="K292" s="174"/>
      <c r="L292" s="197"/>
      <c r="M292" s="197"/>
      <c r="N292" s="197"/>
      <c r="O292" s="197"/>
      <c r="P292" s="197"/>
      <c r="Q292" s="197"/>
      <c r="R292" s="174"/>
      <c r="S292" s="174"/>
      <c r="T292" s="174"/>
      <c r="U292" s="174"/>
      <c r="V292" s="174"/>
      <c r="W292" s="197"/>
      <c r="X292" s="197"/>
    </row>
    <row r="293" spans="1:24" customFormat="1" x14ac:dyDescent="0.2">
      <c r="A293" s="164"/>
      <c r="B293" s="197"/>
      <c r="C293" s="197"/>
      <c r="D293" s="197"/>
      <c r="E293" s="197"/>
      <c r="F293" s="197"/>
      <c r="G293" s="174"/>
      <c r="H293" s="174"/>
      <c r="I293" s="174"/>
      <c r="J293" s="174"/>
      <c r="K293" s="174"/>
      <c r="L293" s="197"/>
      <c r="M293" s="197"/>
      <c r="N293" s="197"/>
      <c r="O293" s="197"/>
      <c r="P293" s="197"/>
      <c r="Q293" s="197"/>
      <c r="R293" s="174"/>
      <c r="S293" s="174"/>
      <c r="T293" s="174"/>
      <c r="U293" s="174"/>
      <c r="V293" s="174"/>
      <c r="W293" s="197"/>
      <c r="X293" s="197"/>
    </row>
    <row r="294" spans="1:24" customFormat="1" x14ac:dyDescent="0.2">
      <c r="A294" s="164"/>
      <c r="B294" s="197"/>
      <c r="C294" s="197"/>
      <c r="D294" s="197"/>
      <c r="E294" s="197"/>
      <c r="F294" s="197"/>
      <c r="G294" s="174"/>
      <c r="H294" s="174"/>
      <c r="I294" s="174"/>
      <c r="J294" s="174"/>
      <c r="K294" s="174"/>
      <c r="L294" s="197"/>
      <c r="M294" s="197"/>
      <c r="N294" s="197"/>
      <c r="O294" s="197"/>
      <c r="P294" s="197"/>
      <c r="Q294" s="197"/>
      <c r="R294" s="174"/>
      <c r="S294" s="174"/>
      <c r="T294" s="174"/>
      <c r="U294" s="174"/>
      <c r="V294" s="174"/>
      <c r="W294" s="197"/>
      <c r="X294" s="197"/>
    </row>
    <row r="295" spans="1:24" customFormat="1" x14ac:dyDescent="0.2">
      <c r="A295" s="164"/>
      <c r="B295" s="197"/>
      <c r="C295" s="197"/>
      <c r="D295" s="197"/>
      <c r="E295" s="197"/>
      <c r="F295" s="197"/>
      <c r="G295" s="174"/>
      <c r="H295" s="174"/>
      <c r="I295" s="174"/>
      <c r="J295" s="174"/>
      <c r="K295" s="174"/>
      <c r="L295" s="197"/>
      <c r="M295" s="197"/>
      <c r="N295" s="197"/>
      <c r="O295" s="197"/>
      <c r="P295" s="197"/>
      <c r="Q295" s="197"/>
      <c r="R295" s="174"/>
      <c r="S295" s="174"/>
      <c r="T295" s="174"/>
      <c r="U295" s="174"/>
      <c r="V295" s="174"/>
      <c r="W295" s="197"/>
      <c r="X295" s="197"/>
    </row>
    <row r="296" spans="1:24" x14ac:dyDescent="0.2">
      <c r="A296" s="164"/>
      <c r="B296" s="197"/>
      <c r="C296" s="197"/>
      <c r="D296" s="197"/>
      <c r="E296" s="197"/>
      <c r="F296" s="197"/>
      <c r="G296" s="174"/>
      <c r="H296" s="174"/>
      <c r="I296" s="174"/>
      <c r="J296" s="174"/>
      <c r="K296" s="174"/>
      <c r="L296" s="197"/>
      <c r="M296" s="197"/>
      <c r="N296" s="197"/>
      <c r="O296" s="197"/>
      <c r="P296" s="197"/>
      <c r="Q296" s="197"/>
      <c r="R296" s="174"/>
      <c r="S296" s="174"/>
      <c r="T296" s="174"/>
      <c r="U296" s="174"/>
      <c r="V296" s="174"/>
      <c r="W296" s="197"/>
      <c r="X296" s="197"/>
    </row>
    <row r="297" spans="1:24" x14ac:dyDescent="0.2">
      <c r="A297" s="164"/>
      <c r="B297" s="197"/>
      <c r="C297" s="197"/>
      <c r="D297" s="197"/>
      <c r="E297" s="197"/>
      <c r="F297" s="197"/>
      <c r="G297" s="174"/>
      <c r="H297" s="174"/>
      <c r="I297" s="174"/>
      <c r="J297" s="174"/>
      <c r="K297" s="174"/>
      <c r="L297" s="197"/>
      <c r="M297" s="197"/>
      <c r="N297" s="197"/>
      <c r="O297" s="197"/>
      <c r="P297" s="197"/>
      <c r="Q297" s="197"/>
      <c r="R297" s="174"/>
      <c r="S297" s="174"/>
      <c r="T297" s="174"/>
      <c r="U297" s="174"/>
      <c r="V297" s="174"/>
      <c r="W297" s="197"/>
      <c r="X297" s="197"/>
    </row>
    <row r="298" spans="1:24" x14ac:dyDescent="0.2">
      <c r="A298" s="164"/>
      <c r="B298" s="197"/>
      <c r="C298" s="197"/>
      <c r="D298" s="197"/>
      <c r="E298" s="197"/>
      <c r="F298" s="197"/>
      <c r="G298" s="174"/>
      <c r="H298" s="174"/>
      <c r="I298" s="174"/>
      <c r="J298" s="174"/>
      <c r="K298" s="174"/>
      <c r="L298" s="197"/>
      <c r="M298" s="197"/>
      <c r="N298" s="197"/>
      <c r="O298" s="197"/>
      <c r="P298" s="197"/>
      <c r="Q298" s="197"/>
      <c r="R298" s="174"/>
      <c r="S298" s="174"/>
      <c r="T298" s="174"/>
      <c r="U298" s="174"/>
      <c r="V298" s="174"/>
      <c r="W298" s="197"/>
      <c r="X298" s="197"/>
    </row>
    <row r="299" spans="1:24" x14ac:dyDescent="0.2">
      <c r="A299" s="164"/>
      <c r="B299" s="197"/>
      <c r="C299" s="197"/>
      <c r="D299" s="197"/>
      <c r="E299" s="197"/>
      <c r="F299" s="197"/>
      <c r="G299" s="174"/>
      <c r="H299" s="174"/>
      <c r="I299" s="174"/>
      <c r="J299" s="174"/>
      <c r="K299" s="174"/>
      <c r="L299" s="197"/>
      <c r="M299" s="197"/>
      <c r="N299" s="197"/>
      <c r="O299" s="197"/>
      <c r="P299" s="197"/>
      <c r="Q299" s="197"/>
      <c r="R299" s="174"/>
      <c r="S299" s="174"/>
      <c r="T299" s="174"/>
      <c r="U299" s="174"/>
      <c r="V299" s="174"/>
      <c r="W299" s="197"/>
      <c r="X299" s="197"/>
    </row>
    <row r="300" spans="1:24" x14ac:dyDescent="0.2">
      <c r="A300" s="164"/>
      <c r="B300" s="197"/>
      <c r="C300" s="197"/>
      <c r="D300" s="197"/>
      <c r="E300" s="197"/>
      <c r="F300" s="197"/>
      <c r="G300" s="174"/>
      <c r="H300" s="174"/>
      <c r="I300" s="174"/>
      <c r="J300" s="174"/>
      <c r="K300" s="174"/>
      <c r="L300" s="197"/>
      <c r="M300" s="197"/>
      <c r="N300" s="197"/>
      <c r="O300" s="197"/>
      <c r="P300" s="197"/>
      <c r="Q300" s="197"/>
      <c r="R300" s="174"/>
      <c r="S300" s="174"/>
      <c r="T300" s="174"/>
      <c r="U300" s="174"/>
      <c r="V300" s="174"/>
      <c r="W300" s="197"/>
      <c r="X300" s="197"/>
    </row>
  </sheetData>
  <sheetProtection algorithmName="SHA-512" hashValue="bQNN5eW+ykZQWr2s7lVe7IISXG3odmes0uWdpuani9dUX0tTBbdP7qpyhhDqOTm99AlgzdRzpakfJqjuH/0Oyg==" saltValue="pTbv4dcgDp8cY358DqEC1w==" spinCount="100000" sheet="1" objects="1" scenarios="1" formatCells="0" formatColumns="0" formatRows="0"/>
  <mergeCells count="22">
    <mergeCell ref="A6:A10"/>
    <mergeCell ref="W7:W8"/>
    <mergeCell ref="X7:X8"/>
    <mergeCell ref="G6:M6"/>
    <mergeCell ref="N6:Q6"/>
    <mergeCell ref="R6:X6"/>
    <mergeCell ref="N7:O8"/>
    <mergeCell ref="P7:P8"/>
    <mergeCell ref="Q7:Q8"/>
    <mergeCell ref="R7:S8"/>
    <mergeCell ref="T7:T8"/>
    <mergeCell ref="U7:V8"/>
    <mergeCell ref="I7:I8"/>
    <mergeCell ref="J7:K8"/>
    <mergeCell ref="L7:L8"/>
    <mergeCell ref="M7:M8"/>
    <mergeCell ref="B6:B10"/>
    <mergeCell ref="C6:F6"/>
    <mergeCell ref="G7:H8"/>
    <mergeCell ref="C7:D8"/>
    <mergeCell ref="E7:E8"/>
    <mergeCell ref="F7:F8"/>
  </mergeCells>
  <conditionalFormatting sqref="A12:A995">
    <cfRule type="expression" dxfId="142" priority="3">
      <formula>AND(A12="",SUM(C12:X12)&gt;0)</formula>
    </cfRule>
  </conditionalFormatting>
  <conditionalFormatting sqref="B12:B300">
    <cfRule type="expression" dxfId="141" priority="1">
      <formula>AND(A12&lt;&gt;"",B12="")</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Fehler!" error="Nur Listeneinträge erlaubt! Sollte der Lieferant nicht aufscheinen, so können Sie diesen im Blatt L am Ende hinzufügen." promptTitle="Energiegemeinschaften auswählen" prompt="Änderungen der Liste im Blatt &quot;L&quot; möglich!" xr:uid="{A79298E3-8074-4A21-A299-657143A16497}">
          <x14:formula1>
            <xm:f>L!$G$10:$G$700</xm:f>
          </x14:formula1>
          <xm:sqref>A12:A300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U</vt:lpstr>
      <vt:lpstr>MM_Bil</vt:lpstr>
      <vt:lpstr>MM_Wechsel</vt:lpstr>
      <vt:lpstr>MM_WindPV</vt:lpstr>
      <vt:lpstr>MM_AB</vt:lpstr>
      <vt:lpstr>MM_RATEN</vt:lpstr>
      <vt:lpstr>MM_Kons</vt:lpstr>
      <vt:lpstr>HH_Preis</vt:lpstr>
      <vt:lpstr>HH_EEG</vt:lpstr>
      <vt:lpstr>HH_EEG_ZP</vt:lpstr>
      <vt:lpstr>HH_EEG_Wechsel</vt:lpstr>
      <vt:lpstr>JJ_MWhZP</vt:lpstr>
      <vt:lpstr>JJ_MWhZPLF</vt:lpstr>
      <vt:lpstr>JJ_Wechsel_na</vt:lpstr>
      <vt:lpstr>JJ_Dauer</vt:lpstr>
      <vt:lpstr>JJ_UmTr</vt:lpstr>
      <vt:lpstr>JJ_Net</vt:lpstr>
      <vt:lpst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2018-02-19T13:03:44Z</dcterms:created>
  <dcterms:modified xsi:type="dcterms:W3CDTF">2023-02-20T15:49:52Z</dcterms:modified>
</cp:coreProperties>
</file>