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codeName="DieseArbeitsmappe"/>
  <xr:revisionPtr revIDLastSave="0" documentId="13_ncr:1_{23A48B2C-FE5F-4D73-B4C4-D5406040F6CD}" xr6:coauthVersionLast="47" xr6:coauthVersionMax="47" xr10:uidLastSave="{00000000-0000-0000-0000-000000000000}"/>
  <workbookProtection workbookAlgorithmName="SHA-512" workbookHashValue="dEuH5n7enzf0dFSyTAliZPUi4PB8yYoH0MUCT+0iUk163LsF40ZESMBQQTbDddZupwJhiiQzEOtKdYiSgUrd6w==" workbookSaltValue="cODIJ573XJbbye+3hiM+Hg==" workbookSpinCount="100000" lockStructure="1"/>
  <bookViews>
    <workbookView xWindow="-108" yWindow="-108" windowWidth="41496" windowHeight="16896" xr2:uid="{00000000-000D-0000-FFFF-FFFF00000000}"/>
  </bookViews>
  <sheets>
    <sheet name="U" sheetId="6" r:id="rId1"/>
    <sheet name="TT_Sp" sheetId="26" r:id="rId2"/>
    <sheet name="MM_Sp" sheetId="29" r:id="rId3"/>
    <sheet name="MM_ImEx" sheetId="13" r:id="rId4"/>
    <sheet name="JJ_GK" sheetId="20" r:id="rId5"/>
    <sheet name="JJ_SpAnl" sheetId="32" r:id="rId6"/>
    <sheet name="L" sheetId="16" r:id="rId7"/>
  </sheets>
  <definedNames>
    <definedName name="_xlnm._FilterDatabase" localSheetId="1" hidden="1">TT_Sp!$B$10:$B$376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6" l="1"/>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J9" i="26"/>
  <c r="M174" i="16" l="1"/>
  <c r="N174" i="16"/>
  <c r="M175" i="16"/>
  <c r="N175" i="16"/>
  <c r="M176" i="16"/>
  <c r="N176" i="16"/>
  <c r="M177" i="16"/>
  <c r="N177" i="16"/>
  <c r="M178" i="16"/>
  <c r="N178" i="16"/>
  <c r="M179" i="16"/>
  <c r="N179" i="16"/>
  <c r="M180" i="16"/>
  <c r="N180" i="16"/>
  <c r="M181" i="16"/>
  <c r="N181" i="16"/>
  <c r="M182" i="16"/>
  <c r="N182" i="16"/>
  <c r="M183" i="16"/>
  <c r="N183" i="16"/>
  <c r="M184" i="16"/>
  <c r="N184" i="16"/>
  <c r="M185" i="16"/>
  <c r="N185" i="16"/>
  <c r="M186" i="16"/>
  <c r="N186" i="16"/>
  <c r="M187" i="16"/>
  <c r="N187" i="16"/>
  <c r="M188" i="16"/>
  <c r="N188" i="16"/>
  <c r="M189" i="16"/>
  <c r="N189" i="16"/>
  <c r="M190" i="16"/>
  <c r="N190" i="16"/>
  <c r="M191" i="16"/>
  <c r="N191" i="16"/>
  <c r="M192" i="16"/>
  <c r="N192" i="16"/>
  <c r="M193" i="16"/>
  <c r="N193" i="16"/>
  <c r="M194" i="16"/>
  <c r="N194" i="16"/>
  <c r="M195" i="16"/>
  <c r="N195" i="16"/>
  <c r="M196" i="16"/>
  <c r="N196" i="16"/>
  <c r="M197" i="16"/>
  <c r="N197" i="16"/>
  <c r="M198" i="16"/>
  <c r="N198" i="16"/>
  <c r="M199" i="16"/>
  <c r="N199" i="16"/>
  <c r="M200" i="16"/>
  <c r="N200" i="16"/>
  <c r="M201" i="16"/>
  <c r="N201" i="16"/>
  <c r="M202" i="16"/>
  <c r="N202" i="16"/>
  <c r="M203" i="16"/>
  <c r="N203" i="16"/>
  <c r="M204" i="16"/>
  <c r="N204" i="16"/>
  <c r="M205" i="16"/>
  <c r="N205" i="16"/>
  <c r="M206" i="16"/>
  <c r="N206" i="16"/>
  <c r="M207" i="16"/>
  <c r="N207" i="16"/>
  <c r="M208" i="16"/>
  <c r="N208" i="16"/>
  <c r="M209" i="16"/>
  <c r="N209" i="16"/>
  <c r="M210" i="16"/>
  <c r="N210" i="16"/>
  <c r="M211" i="16"/>
  <c r="N211" i="16"/>
  <c r="M212" i="16"/>
  <c r="N212" i="16"/>
  <c r="M213" i="16"/>
  <c r="N213" i="16"/>
  <c r="M214" i="16"/>
  <c r="N214" i="16"/>
  <c r="M215" i="16"/>
  <c r="N215" i="16"/>
  <c r="M216" i="16"/>
  <c r="N216" i="16"/>
  <c r="M217" i="16"/>
  <c r="N217" i="16"/>
  <c r="M218" i="16"/>
  <c r="N218" i="16"/>
  <c r="M219" i="16"/>
  <c r="N219" i="16"/>
  <c r="M220" i="16"/>
  <c r="N220" i="16"/>
  <c r="M221" i="16"/>
  <c r="N221" i="16"/>
  <c r="M222" i="16"/>
  <c r="N222" i="16"/>
  <c r="M223" i="16"/>
  <c r="N223" i="16"/>
  <c r="M224" i="16"/>
  <c r="N224" i="16"/>
  <c r="M225" i="16"/>
  <c r="N225" i="16"/>
  <c r="M226" i="16"/>
  <c r="N226" i="16"/>
  <c r="M227" i="16"/>
  <c r="N227" i="16"/>
  <c r="M228" i="16"/>
  <c r="N228" i="16"/>
  <c r="M229" i="16"/>
  <c r="N229" i="16"/>
  <c r="M230" i="16"/>
  <c r="N230" i="16"/>
  <c r="M231" i="16"/>
  <c r="N231" i="16"/>
  <c r="M232" i="16"/>
  <c r="N232" i="16"/>
  <c r="M233" i="16"/>
  <c r="N233" i="16"/>
  <c r="M234" i="16"/>
  <c r="N234" i="16"/>
  <c r="M235" i="16"/>
  <c r="N235" i="16"/>
  <c r="M236" i="16"/>
  <c r="N236" i="16"/>
  <c r="M237" i="16"/>
  <c r="N237" i="16"/>
  <c r="M238" i="16"/>
  <c r="N238" i="16"/>
  <c r="M239" i="16"/>
  <c r="N239" i="16"/>
  <c r="M240" i="16"/>
  <c r="N240" i="16"/>
  <c r="M241" i="16"/>
  <c r="N241" i="16"/>
  <c r="M242" i="16"/>
  <c r="N242" i="16"/>
  <c r="M243" i="16"/>
  <c r="N243" i="16"/>
  <c r="M244" i="16"/>
  <c r="N244" i="16"/>
  <c r="M245" i="16"/>
  <c r="N245" i="16"/>
  <c r="M246" i="16"/>
  <c r="N246" i="16"/>
  <c r="M247" i="16"/>
  <c r="N247" i="16"/>
  <c r="M248" i="16"/>
  <c r="N248" i="16"/>
  <c r="M249" i="16"/>
  <c r="N249" i="16"/>
  <c r="M250" i="16"/>
  <c r="N250" i="16"/>
  <c r="M65" i="16"/>
  <c r="N65" i="16"/>
  <c r="M66" i="16"/>
  <c r="N66" i="16"/>
  <c r="M67" i="16"/>
  <c r="N67" i="16"/>
  <c r="M68" i="16"/>
  <c r="N68" i="16"/>
  <c r="M69" i="16"/>
  <c r="N69" i="16"/>
  <c r="M70" i="16"/>
  <c r="N70" i="16"/>
  <c r="M71" i="16"/>
  <c r="N71" i="16"/>
  <c r="M72" i="16"/>
  <c r="N72" i="16"/>
  <c r="M73" i="16"/>
  <c r="N73" i="16"/>
  <c r="M74" i="16"/>
  <c r="N74" i="16"/>
  <c r="M75" i="16"/>
  <c r="N75" i="16"/>
  <c r="M76" i="16"/>
  <c r="N76" i="16"/>
  <c r="M77" i="16"/>
  <c r="N77" i="16"/>
  <c r="M78" i="16"/>
  <c r="N78" i="16"/>
  <c r="M79" i="16"/>
  <c r="N79" i="16"/>
  <c r="M80" i="16"/>
  <c r="N80" i="16"/>
  <c r="M81" i="16"/>
  <c r="N81" i="16"/>
  <c r="M82" i="16"/>
  <c r="N82" i="16"/>
  <c r="M83" i="16"/>
  <c r="N83" i="16"/>
  <c r="M84" i="16"/>
  <c r="N84" i="16"/>
  <c r="M85" i="16"/>
  <c r="N85" i="16"/>
  <c r="M86" i="16"/>
  <c r="N86" i="16"/>
  <c r="M87" i="16"/>
  <c r="N87" i="16"/>
  <c r="M88" i="16"/>
  <c r="N88" i="16"/>
  <c r="M89" i="16"/>
  <c r="N89" i="16"/>
  <c r="M90" i="16"/>
  <c r="N90" i="16"/>
  <c r="M91" i="16"/>
  <c r="N91" i="16"/>
  <c r="M92" i="16"/>
  <c r="N92" i="16"/>
  <c r="M93" i="16"/>
  <c r="N93" i="16"/>
  <c r="M94" i="16"/>
  <c r="N94" i="16"/>
  <c r="M95" i="16"/>
  <c r="N95" i="16"/>
  <c r="M96" i="16"/>
  <c r="N96" i="16"/>
  <c r="M97" i="16"/>
  <c r="N97" i="16"/>
  <c r="M98" i="16"/>
  <c r="N98" i="16"/>
  <c r="M99" i="16"/>
  <c r="N99" i="16"/>
  <c r="M100" i="16"/>
  <c r="N100" i="16"/>
  <c r="M101" i="16"/>
  <c r="N101" i="16"/>
  <c r="M102" i="16"/>
  <c r="N102" i="16"/>
  <c r="M103" i="16"/>
  <c r="N103" i="16"/>
  <c r="M104" i="16"/>
  <c r="N104" i="16"/>
  <c r="M105" i="16"/>
  <c r="N105" i="16"/>
  <c r="M106" i="16"/>
  <c r="N106" i="16"/>
  <c r="M107" i="16"/>
  <c r="N107" i="16"/>
  <c r="M108" i="16"/>
  <c r="N108" i="16"/>
  <c r="M109" i="16"/>
  <c r="N109" i="16"/>
  <c r="M110" i="16"/>
  <c r="N110" i="16"/>
  <c r="M111" i="16"/>
  <c r="N111" i="16"/>
  <c r="M112" i="16"/>
  <c r="N112" i="16"/>
  <c r="M113" i="16"/>
  <c r="N113" i="16"/>
  <c r="M114" i="16"/>
  <c r="N114" i="16"/>
  <c r="M115" i="16"/>
  <c r="N115" i="16"/>
  <c r="M116" i="16"/>
  <c r="N116" i="16"/>
  <c r="M117" i="16"/>
  <c r="N117" i="16"/>
  <c r="M118" i="16"/>
  <c r="N118" i="16"/>
  <c r="M119" i="16"/>
  <c r="N119" i="16"/>
  <c r="M120" i="16"/>
  <c r="N120" i="16"/>
  <c r="M121" i="16"/>
  <c r="N121" i="16"/>
  <c r="M122" i="16"/>
  <c r="N122" i="16"/>
  <c r="M123" i="16"/>
  <c r="N123" i="16"/>
  <c r="M124" i="16"/>
  <c r="N124" i="16"/>
  <c r="M125" i="16"/>
  <c r="N125" i="16"/>
  <c r="M126" i="16"/>
  <c r="N126" i="16"/>
  <c r="M127" i="16"/>
  <c r="N127" i="16"/>
  <c r="M128" i="16"/>
  <c r="N128" i="16"/>
  <c r="M129" i="16"/>
  <c r="N129" i="16"/>
  <c r="M130" i="16"/>
  <c r="N130" i="16"/>
  <c r="M131" i="16"/>
  <c r="N131" i="16"/>
  <c r="M132" i="16"/>
  <c r="N132" i="16"/>
  <c r="M133" i="16"/>
  <c r="N133" i="16"/>
  <c r="M134" i="16"/>
  <c r="N134" i="16"/>
  <c r="M135" i="16"/>
  <c r="N135" i="16"/>
  <c r="M136" i="16"/>
  <c r="N136" i="16"/>
  <c r="M137" i="16"/>
  <c r="N137" i="16"/>
  <c r="M138" i="16"/>
  <c r="N138" i="16"/>
  <c r="M139" i="16"/>
  <c r="N139" i="16"/>
  <c r="M140" i="16"/>
  <c r="N140" i="16"/>
  <c r="M141" i="16"/>
  <c r="N141" i="16"/>
  <c r="M142" i="16"/>
  <c r="N142" i="16"/>
  <c r="M143" i="16"/>
  <c r="N143" i="16"/>
  <c r="M144" i="16"/>
  <c r="N144" i="16"/>
  <c r="M145" i="16"/>
  <c r="N145" i="16"/>
  <c r="M146" i="16"/>
  <c r="N146" i="16"/>
  <c r="M147" i="16"/>
  <c r="N147" i="16"/>
  <c r="M148" i="16"/>
  <c r="N148" i="16"/>
  <c r="M149" i="16"/>
  <c r="N149" i="16"/>
  <c r="M150" i="16"/>
  <c r="N150" i="16"/>
  <c r="M151" i="16"/>
  <c r="N151" i="16"/>
  <c r="M152" i="16"/>
  <c r="N152" i="16"/>
  <c r="M153" i="16"/>
  <c r="N153" i="16"/>
  <c r="M154" i="16"/>
  <c r="N154" i="16"/>
  <c r="M155" i="16"/>
  <c r="N155" i="16"/>
  <c r="M156" i="16"/>
  <c r="N156" i="16"/>
  <c r="M157" i="16"/>
  <c r="N157" i="16"/>
  <c r="M158" i="16"/>
  <c r="N158" i="16"/>
  <c r="M159" i="16"/>
  <c r="N159" i="16"/>
  <c r="M160" i="16"/>
  <c r="N160" i="16"/>
  <c r="M161" i="16"/>
  <c r="N161" i="16"/>
  <c r="M162" i="16"/>
  <c r="N162" i="16"/>
  <c r="M163" i="16"/>
  <c r="N163" i="16"/>
  <c r="M164" i="16"/>
  <c r="N164" i="16"/>
  <c r="M165" i="16"/>
  <c r="N165" i="16"/>
  <c r="M166" i="16"/>
  <c r="N166" i="16"/>
  <c r="M167" i="16"/>
  <c r="N167" i="16"/>
  <c r="M168" i="16"/>
  <c r="N168" i="16"/>
  <c r="M169" i="16"/>
  <c r="N169" i="16"/>
  <c r="M170" i="16"/>
  <c r="N170" i="16"/>
  <c r="M171" i="16"/>
  <c r="N171" i="16"/>
  <c r="M172" i="16"/>
  <c r="N172" i="16"/>
  <c r="M173" i="16"/>
  <c r="N173" i="16"/>
  <c r="P18" i="29" l="1"/>
  <c r="D22" i="6" l="1"/>
  <c r="D19" i="6"/>
  <c r="B6" i="6"/>
  <c r="A5" i="20" l="1"/>
  <c r="A5" i="32"/>
  <c r="A6" i="13"/>
  <c r="A6" i="29"/>
  <c r="A5" i="26"/>
  <c r="J9" i="29" l="1"/>
  <c r="D11" i="29" l="1"/>
  <c r="I376" i="26" l="1"/>
  <c r="B6" i="32" l="1"/>
  <c r="B6" i="20"/>
  <c r="B7" i="13"/>
  <c r="B7" i="29"/>
  <c r="C6" i="26"/>
  <c r="E15" i="29" l="1"/>
  <c r="F15" i="29"/>
  <c r="G15" i="29"/>
  <c r="H15" i="29"/>
  <c r="I15" i="29"/>
  <c r="J15" i="29"/>
  <c r="K15" i="29"/>
  <c r="L15" i="29"/>
  <c r="M15" i="29"/>
  <c r="N15" i="29"/>
  <c r="O15" i="29"/>
  <c r="D15" i="29"/>
  <c r="E13" i="29"/>
  <c r="F13" i="29"/>
  <c r="G13" i="29"/>
  <c r="H13" i="29"/>
  <c r="I13" i="29"/>
  <c r="J13" i="29"/>
  <c r="K13" i="29"/>
  <c r="L13" i="29"/>
  <c r="M13" i="29"/>
  <c r="N13" i="29"/>
  <c r="O13" i="29"/>
  <c r="D13" i="29"/>
  <c r="O9" i="29"/>
  <c r="N9" i="29"/>
  <c r="M9" i="29"/>
  <c r="L9" i="29"/>
  <c r="K9" i="29"/>
  <c r="H9" i="29"/>
  <c r="G9" i="29"/>
  <c r="I9" i="29"/>
  <c r="F9" i="29"/>
  <c r="E9" i="29"/>
  <c r="D9" i="29"/>
  <c r="P26" i="13"/>
  <c r="P25" i="13"/>
  <c r="P24" i="13"/>
  <c r="P23" i="13"/>
  <c r="P22" i="13"/>
  <c r="P21" i="13"/>
  <c r="P20" i="13"/>
  <c r="P19" i="13"/>
  <c r="P18" i="13"/>
  <c r="P17" i="13"/>
  <c r="P16" i="13"/>
  <c r="P15" i="13"/>
  <c r="P14" i="13"/>
  <c r="P13" i="13"/>
  <c r="P12" i="13"/>
  <c r="P11" i="13"/>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11" i="26"/>
  <c r="B13" i="6"/>
  <c r="E71" i="29" l="1"/>
  <c r="F71" i="29" s="1"/>
  <c r="G71" i="29" s="1"/>
  <c r="H71" i="29" s="1"/>
  <c r="I71" i="29" s="1"/>
  <c r="J71" i="29" s="1"/>
  <c r="K71" i="29" s="1"/>
  <c r="L71" i="29" s="1"/>
  <c r="M71" i="29" s="1"/>
  <c r="N71" i="29" s="1"/>
  <c r="O71" i="29" s="1"/>
  <c r="E64" i="29"/>
  <c r="F64" i="29" s="1"/>
  <c r="G64" i="29" s="1"/>
  <c r="H64" i="29" s="1"/>
  <c r="I64" i="29" s="1"/>
  <c r="J64" i="29" s="1"/>
  <c r="K64" i="29" s="1"/>
  <c r="L64" i="29" s="1"/>
  <c r="M64" i="29" s="1"/>
  <c r="N64" i="29" s="1"/>
  <c r="O64" i="29" s="1"/>
  <c r="E57" i="29"/>
  <c r="F57" i="29" s="1"/>
  <c r="G57" i="29" s="1"/>
  <c r="H57" i="29" s="1"/>
  <c r="I57" i="29" s="1"/>
  <c r="J57" i="29" s="1"/>
  <c r="K57" i="29" s="1"/>
  <c r="L57" i="29" s="1"/>
  <c r="M57" i="29" s="1"/>
  <c r="N57" i="29" s="1"/>
  <c r="O57" i="29" s="1"/>
  <c r="E50" i="29"/>
  <c r="F50" i="29" s="1"/>
  <c r="G50" i="29" s="1"/>
  <c r="H50" i="29" s="1"/>
  <c r="I50" i="29" s="1"/>
  <c r="J50" i="29" s="1"/>
  <c r="K50" i="29" s="1"/>
  <c r="L50" i="29" s="1"/>
  <c r="M50" i="29" s="1"/>
  <c r="N50" i="29" s="1"/>
  <c r="O50" i="29" s="1"/>
  <c r="E43" i="29"/>
  <c r="F43" i="29" s="1"/>
  <c r="G43" i="29" s="1"/>
  <c r="H43" i="29" s="1"/>
  <c r="I43" i="29" s="1"/>
  <c r="J43" i="29" s="1"/>
  <c r="K43" i="29" s="1"/>
  <c r="L43" i="29" s="1"/>
  <c r="M43" i="29" s="1"/>
  <c r="N43" i="29" s="1"/>
  <c r="O43" i="29" s="1"/>
  <c r="E36" i="29"/>
  <c r="F36" i="29" s="1"/>
  <c r="G36" i="29" s="1"/>
  <c r="H36" i="29" s="1"/>
  <c r="I36" i="29" s="1"/>
  <c r="J36" i="29" s="1"/>
  <c r="K36" i="29" s="1"/>
  <c r="L36" i="29" s="1"/>
  <c r="M36" i="29" s="1"/>
  <c r="N36" i="29" s="1"/>
  <c r="O36" i="29" s="1"/>
  <c r="E29" i="29"/>
  <c r="F29" i="29" s="1"/>
  <c r="G29" i="29" s="1"/>
  <c r="H29" i="29" s="1"/>
  <c r="I29" i="29" s="1"/>
  <c r="J29" i="29" s="1"/>
  <c r="K29" i="29" s="1"/>
  <c r="L29" i="29" s="1"/>
  <c r="M29" i="29" s="1"/>
  <c r="N29" i="29" s="1"/>
  <c r="O29" i="29" s="1"/>
  <c r="E22" i="29"/>
  <c r="F22" i="29" s="1"/>
  <c r="G22" i="29" s="1"/>
  <c r="H22" i="29" s="1"/>
  <c r="I22" i="29" s="1"/>
  <c r="J22" i="29" s="1"/>
  <c r="K22" i="29" s="1"/>
  <c r="L22" i="29" s="1"/>
  <c r="M22" i="29" s="1"/>
  <c r="N22" i="29" s="1"/>
  <c r="O22" i="29" s="1"/>
  <c r="P15" i="29"/>
  <c r="P13" i="29"/>
  <c r="N64" i="16"/>
  <c r="M64" i="16"/>
  <c r="N63" i="16"/>
  <c r="M63" i="16"/>
  <c r="N62" i="16"/>
  <c r="M62" i="16"/>
  <c r="N61" i="16"/>
  <c r="M61" i="16"/>
  <c r="N60" i="16"/>
  <c r="M60" i="16"/>
  <c r="N59" i="16"/>
  <c r="M59" i="16"/>
  <c r="N58" i="16"/>
  <c r="M58" i="16"/>
  <c r="N57" i="16"/>
  <c r="M57" i="16"/>
  <c r="N56" i="16"/>
  <c r="M56" i="16"/>
  <c r="N55" i="16"/>
  <c r="M55" i="16"/>
  <c r="N54" i="16"/>
  <c r="M54" i="16"/>
  <c r="N53" i="16"/>
  <c r="M53" i="16"/>
  <c r="N52" i="16"/>
  <c r="M52" i="16"/>
  <c r="N51" i="16"/>
  <c r="M51" i="16"/>
  <c r="N50" i="16"/>
  <c r="M50" i="16"/>
  <c r="N49" i="16"/>
  <c r="M49" i="16"/>
  <c r="N48" i="16"/>
  <c r="M48" i="16"/>
  <c r="N47" i="16"/>
  <c r="M47" i="16"/>
  <c r="N46" i="16"/>
  <c r="M46" i="16"/>
  <c r="N45" i="16"/>
  <c r="M45" i="16"/>
  <c r="N44" i="16"/>
  <c r="M44" i="16"/>
  <c r="N43" i="16"/>
  <c r="M43" i="16"/>
  <c r="N42" i="16"/>
  <c r="M42" i="16"/>
  <c r="N41" i="16"/>
  <c r="M41" i="16"/>
  <c r="N40" i="16"/>
  <c r="M40" i="16"/>
  <c r="N39" i="16"/>
  <c r="M39" i="16"/>
  <c r="N38" i="16"/>
  <c r="M38" i="16"/>
  <c r="N37" i="16"/>
  <c r="M37" i="16"/>
  <c r="N36" i="16"/>
  <c r="M36" i="16"/>
  <c r="N35" i="16"/>
  <c r="M35" i="16"/>
  <c r="N34" i="16"/>
  <c r="M34" i="16"/>
  <c r="N33" i="16"/>
  <c r="M33" i="16"/>
  <c r="N32" i="16"/>
  <c r="M32" i="16"/>
  <c r="N31" i="16"/>
  <c r="M31" i="16"/>
  <c r="N30" i="16"/>
  <c r="M30" i="16"/>
  <c r="N29" i="16"/>
  <c r="M29" i="16"/>
  <c r="N28" i="16"/>
  <c r="M28" i="16"/>
  <c r="N27" i="16"/>
  <c r="M27" i="16"/>
  <c r="N26" i="16"/>
  <c r="M26" i="16"/>
  <c r="N25" i="16"/>
  <c r="M25" i="16"/>
  <c r="N24" i="16"/>
  <c r="M24" i="16"/>
  <c r="N23" i="16"/>
  <c r="M23" i="16"/>
  <c r="N22" i="16"/>
  <c r="M22" i="16"/>
  <c r="N21" i="16"/>
  <c r="M21" i="16"/>
  <c r="N20" i="16"/>
  <c r="M20" i="16"/>
  <c r="N19" i="16"/>
  <c r="M19" i="16"/>
  <c r="N18" i="16"/>
  <c r="M18" i="16"/>
  <c r="N17" i="16"/>
  <c r="M17" i="16"/>
  <c r="N16" i="16"/>
  <c r="M16" i="16"/>
  <c r="N15" i="16"/>
  <c r="M15" i="16"/>
  <c r="N14" i="16"/>
  <c r="M14" i="16"/>
  <c r="N13" i="16"/>
  <c r="M13" i="16"/>
  <c r="N12" i="16"/>
  <c r="M12" i="16"/>
  <c r="N11" i="16"/>
  <c r="M11" i="16"/>
  <c r="P72" i="29" l="1"/>
  <c r="P70" i="29"/>
  <c r="P69" i="29"/>
  <c r="P68" i="29"/>
  <c r="P67" i="29"/>
  <c r="P66" i="29"/>
  <c r="P65" i="29"/>
  <c r="P63" i="29"/>
  <c r="P62" i="29"/>
  <c r="P61" i="29"/>
  <c r="P60" i="29"/>
  <c r="P59" i="29"/>
  <c r="P58" i="29"/>
  <c r="P56" i="29"/>
  <c r="P55" i="29"/>
  <c r="P54" i="29"/>
  <c r="P53" i="29"/>
  <c r="P52" i="29"/>
  <c r="P51" i="29"/>
  <c r="P49" i="29"/>
  <c r="P48" i="29"/>
  <c r="P47" i="29"/>
  <c r="P46" i="29"/>
  <c r="P45" i="29"/>
  <c r="P44" i="29"/>
  <c r="P42" i="29"/>
  <c r="P41" i="29"/>
  <c r="P40" i="29"/>
  <c r="P39" i="29"/>
  <c r="P38" i="29"/>
  <c r="P37" i="29"/>
  <c r="P35" i="29"/>
  <c r="P34" i="29"/>
  <c r="P33" i="29"/>
  <c r="P32" i="29"/>
  <c r="P31" i="29"/>
  <c r="P30" i="29"/>
  <c r="P28" i="29"/>
  <c r="P27" i="29"/>
  <c r="P26" i="29"/>
  <c r="P25" i="29"/>
  <c r="P24" i="29"/>
  <c r="P23" i="29"/>
  <c r="P21" i="29"/>
  <c r="P20" i="29"/>
  <c r="P19" i="29"/>
  <c r="P17" i="29"/>
  <c r="P71" i="29"/>
  <c r="P64" i="29"/>
  <c r="P57" i="29"/>
  <c r="P50" i="29"/>
  <c r="P43" i="29"/>
  <c r="P36" i="29"/>
  <c r="P29" i="29"/>
  <c r="P73" i="29" l="1"/>
  <c r="A11" i="26"/>
  <c r="B11" i="26" l="1"/>
  <c r="R11" i="29"/>
  <c r="A12" i="26"/>
  <c r="R12" i="29" s="1"/>
  <c r="O73" i="29"/>
  <c r="N73" i="29"/>
  <c r="M73" i="29"/>
  <c r="L73" i="29"/>
  <c r="K73" i="29"/>
  <c r="J73" i="29"/>
  <c r="I73" i="29"/>
  <c r="H73" i="29"/>
  <c r="G73" i="29"/>
  <c r="F73" i="29"/>
  <c r="E73" i="29"/>
  <c r="D73" i="29"/>
  <c r="O11" i="29" l="1"/>
  <c r="P11" i="29" s="1"/>
  <c r="B12" i="26"/>
  <c r="A13" i="26"/>
  <c r="R13" i="29" l="1"/>
  <c r="B13" i="26"/>
  <c r="A14" i="26"/>
  <c r="R14" i="29" l="1"/>
  <c r="B14" i="26"/>
  <c r="A15" i="26"/>
  <c r="R15" i="29" l="1"/>
  <c r="B15" i="26"/>
  <c r="A16" i="26"/>
  <c r="R16" i="29" l="1"/>
  <c r="B16" i="26"/>
  <c r="A17" i="26"/>
  <c r="R17" i="29" s="1"/>
  <c r="B17" i="26" l="1"/>
  <c r="A18" i="26"/>
  <c r="R18" i="29" s="1"/>
  <c r="B18" i="26" l="1"/>
  <c r="A19" i="26"/>
  <c r="R19" i="29" s="1"/>
  <c r="B19" i="26" l="1"/>
  <c r="A20" i="26"/>
  <c r="R20" i="29" s="1"/>
  <c r="P22" i="29"/>
  <c r="C11" i="6"/>
  <c r="C12" i="6"/>
  <c r="C14" i="6"/>
  <c r="C15" i="6"/>
  <c r="C16" i="6"/>
  <c r="B20" i="26" l="1"/>
  <c r="A21" i="26"/>
  <c r="C13" i="6"/>
  <c r="A22" i="26" l="1"/>
  <c r="R22" i="29" s="1"/>
  <c r="R21" i="29"/>
  <c r="B21" i="26"/>
  <c r="A23" i="26"/>
  <c r="R23" i="29" s="1"/>
  <c r="B22" i="26" l="1"/>
  <c r="B23" i="26"/>
  <c r="A24" i="26"/>
  <c r="R24" i="29" s="1"/>
  <c r="B24" i="26" l="1"/>
  <c r="A25" i="26"/>
  <c r="R25" i="29" s="1"/>
  <c r="B25" i="26" l="1"/>
  <c r="A26" i="26"/>
  <c r="R26" i="29" s="1"/>
  <c r="B26" i="26" l="1"/>
  <c r="A27" i="26"/>
  <c r="R27" i="29" s="1"/>
  <c r="B27" i="26" l="1"/>
  <c r="A28" i="26"/>
  <c r="R28" i="29" s="1"/>
  <c r="B28" i="26" l="1"/>
  <c r="A29" i="26"/>
  <c r="R29" i="29" s="1"/>
  <c r="B29" i="26" l="1"/>
  <c r="A30" i="26"/>
  <c r="R30" i="29" s="1"/>
  <c r="B30" i="26" l="1"/>
  <c r="A31" i="26"/>
  <c r="R31" i="29" s="1"/>
  <c r="B31" i="26" l="1"/>
  <c r="A32" i="26"/>
  <c r="R32" i="29" s="1"/>
  <c r="B32" i="26" l="1"/>
  <c r="A33" i="26"/>
  <c r="R33" i="29" s="1"/>
  <c r="B33" i="26" l="1"/>
  <c r="A34" i="26"/>
  <c r="R34" i="29" s="1"/>
  <c r="B34" i="26" l="1"/>
  <c r="A35" i="26"/>
  <c r="R35" i="29" s="1"/>
  <c r="B35" i="26" l="1"/>
  <c r="A36" i="26"/>
  <c r="R36" i="29" s="1"/>
  <c r="B36" i="26" l="1"/>
  <c r="A37" i="26"/>
  <c r="R37" i="29" s="1"/>
  <c r="B37" i="26" l="1"/>
  <c r="A38" i="26"/>
  <c r="R38" i="29" s="1"/>
  <c r="B38" i="26" l="1"/>
  <c r="A39" i="26"/>
  <c r="R39" i="29" s="1"/>
  <c r="B39" i="26" l="1"/>
  <c r="A40" i="26"/>
  <c r="R40" i="29" s="1"/>
  <c r="B40" i="26" l="1"/>
  <c r="A41" i="26"/>
  <c r="R41" i="29" s="1"/>
  <c r="B41" i="26" l="1"/>
  <c r="A42" i="26"/>
  <c r="R42" i="29" s="1"/>
  <c r="B42" i="26" l="1"/>
  <c r="A43" i="26"/>
  <c r="R43" i="29" s="1"/>
  <c r="B43" i="26" l="1"/>
  <c r="A44" i="26"/>
  <c r="R44" i="29" s="1"/>
  <c r="B44" i="26" l="1"/>
  <c r="A45" i="26"/>
  <c r="R45" i="29" s="1"/>
  <c r="B45" i="26" l="1"/>
  <c r="A46" i="26"/>
  <c r="R46" i="29" s="1"/>
  <c r="B46" i="26" l="1"/>
  <c r="A47" i="26"/>
  <c r="R47" i="29" s="1"/>
  <c r="B47" i="26" l="1"/>
  <c r="A48" i="26"/>
  <c r="R48" i="29" s="1"/>
  <c r="B48" i="26" l="1"/>
  <c r="A49" i="26"/>
  <c r="R49" i="29" s="1"/>
  <c r="B49" i="26" l="1"/>
  <c r="A50" i="26"/>
  <c r="R50" i="29" s="1"/>
  <c r="B50" i="26" l="1"/>
  <c r="A51" i="26"/>
  <c r="R51" i="29" s="1"/>
  <c r="B51" i="26" l="1"/>
  <c r="A52" i="26"/>
  <c r="R52" i="29" s="1"/>
  <c r="B52" i="26" l="1"/>
  <c r="A53" i="26"/>
  <c r="R53" i="29" s="1"/>
  <c r="B53" i="26" l="1"/>
  <c r="A54" i="26"/>
  <c r="R54" i="29" s="1"/>
  <c r="B54" i="26" l="1"/>
  <c r="A55" i="26"/>
  <c r="R55" i="29" s="1"/>
  <c r="B55" i="26" l="1"/>
  <c r="A56" i="26"/>
  <c r="R56" i="29" s="1"/>
  <c r="B56" i="26" l="1"/>
  <c r="A57" i="26"/>
  <c r="R57" i="29" s="1"/>
  <c r="B57" i="26" l="1"/>
  <c r="A58" i="26"/>
  <c r="R58" i="29" s="1"/>
  <c r="B58" i="26" l="1"/>
  <c r="A59" i="26"/>
  <c r="R59" i="29" s="1"/>
  <c r="B59" i="26" l="1"/>
  <c r="A60" i="26"/>
  <c r="R60" i="29" s="1"/>
  <c r="B60" i="26" l="1"/>
  <c r="A61" i="26"/>
  <c r="R61" i="29" s="1"/>
  <c r="B61" i="26" l="1"/>
  <c r="A62" i="26"/>
  <c r="R62" i="29" s="1"/>
  <c r="B62" i="26" l="1"/>
  <c r="A63" i="26"/>
  <c r="R63" i="29" s="1"/>
  <c r="B63" i="26" l="1"/>
  <c r="A64" i="26"/>
  <c r="R64" i="29" s="1"/>
  <c r="B64" i="26" l="1"/>
  <c r="A65" i="26"/>
  <c r="R65" i="29" s="1"/>
  <c r="B65" i="26" l="1"/>
  <c r="A66" i="26"/>
  <c r="R66" i="29" s="1"/>
  <c r="B66" i="26" l="1"/>
  <c r="A67" i="26"/>
  <c r="R67" i="29" s="1"/>
  <c r="B67" i="26" l="1"/>
  <c r="A68" i="26"/>
  <c r="R68" i="29" s="1"/>
  <c r="B68" i="26" l="1"/>
  <c r="A69" i="26"/>
  <c r="R69" i="29" s="1"/>
  <c r="B69" i="26" l="1"/>
  <c r="A70" i="26"/>
  <c r="R70" i="29" s="1"/>
  <c r="B70" i="26" l="1"/>
  <c r="A71" i="26"/>
  <c r="R71" i="29" s="1"/>
  <c r="B71" i="26" l="1"/>
  <c r="A72" i="26"/>
  <c r="R72" i="29" s="1"/>
  <c r="B72" i="26" l="1"/>
  <c r="A73" i="26"/>
  <c r="R73" i="29" s="1"/>
  <c r="B73" i="26" l="1"/>
  <c r="A74" i="26"/>
  <c r="R74" i="29" s="1"/>
  <c r="B74" i="26" l="1"/>
  <c r="A75" i="26"/>
  <c r="R75" i="29" s="1"/>
  <c r="B75" i="26" l="1"/>
  <c r="A76" i="26"/>
  <c r="R76" i="29" s="1"/>
  <c r="B76" i="26" l="1"/>
  <c r="A77" i="26"/>
  <c r="R77" i="29" s="1"/>
  <c r="B77" i="26" l="1"/>
  <c r="A78" i="26"/>
  <c r="R78" i="29" s="1"/>
  <c r="B78" i="26" l="1"/>
  <c r="A79" i="26"/>
  <c r="R79" i="29" s="1"/>
  <c r="B79" i="26" l="1"/>
  <c r="A80" i="26"/>
  <c r="R80" i="29" s="1"/>
  <c r="B80" i="26" l="1"/>
  <c r="A81" i="26"/>
  <c r="R81" i="29" s="1"/>
  <c r="B81" i="26" l="1"/>
  <c r="A82" i="26"/>
  <c r="R82" i="29" s="1"/>
  <c r="B82" i="26" l="1"/>
  <c r="A83" i="26"/>
  <c r="R83" i="29" s="1"/>
  <c r="B83" i="26" l="1"/>
  <c r="A84" i="26"/>
  <c r="R84" i="29" s="1"/>
  <c r="B84" i="26" l="1"/>
  <c r="A85" i="26"/>
  <c r="R85" i="29" s="1"/>
  <c r="B85" i="26" l="1"/>
  <c r="A86" i="26"/>
  <c r="R86" i="29" s="1"/>
  <c r="B86" i="26" l="1"/>
  <c r="A87" i="26"/>
  <c r="R87" i="29" s="1"/>
  <c r="B87" i="26" l="1"/>
  <c r="A88" i="26"/>
  <c r="R88" i="29" s="1"/>
  <c r="B88" i="26" l="1"/>
  <c r="A89" i="26"/>
  <c r="R89" i="29" s="1"/>
  <c r="B89" i="26" l="1"/>
  <c r="A90" i="26"/>
  <c r="R90" i="29" s="1"/>
  <c r="B90" i="26" l="1"/>
  <c r="A91" i="26"/>
  <c r="R91" i="29" s="1"/>
  <c r="B91" i="26" l="1"/>
  <c r="A92" i="26"/>
  <c r="R92" i="29" s="1"/>
  <c r="B92" i="26" l="1"/>
  <c r="A93" i="26"/>
  <c r="R93" i="29" s="1"/>
  <c r="B93" i="26" l="1"/>
  <c r="A94" i="26"/>
  <c r="R94" i="29" s="1"/>
  <c r="B94" i="26" l="1"/>
  <c r="A95" i="26"/>
  <c r="R95" i="29" s="1"/>
  <c r="B95" i="26" l="1"/>
  <c r="A96" i="26"/>
  <c r="R96" i="29" s="1"/>
  <c r="B96" i="26" l="1"/>
  <c r="A97" i="26"/>
  <c r="R97" i="29" s="1"/>
  <c r="B97" i="26" l="1"/>
  <c r="A98" i="26"/>
  <c r="R98" i="29" s="1"/>
  <c r="B98" i="26" l="1"/>
  <c r="A99" i="26"/>
  <c r="R99" i="29" s="1"/>
  <c r="B99" i="26" l="1"/>
  <c r="A100" i="26"/>
  <c r="R100" i="29" s="1"/>
  <c r="B100" i="26" l="1"/>
  <c r="A101" i="26"/>
  <c r="R101" i="29" s="1"/>
  <c r="B101" i="26" l="1"/>
  <c r="A102" i="26"/>
  <c r="R102" i="29" s="1"/>
  <c r="B102" i="26" l="1"/>
  <c r="A103" i="26"/>
  <c r="R103" i="29" s="1"/>
  <c r="B103" i="26" l="1"/>
  <c r="A104" i="26"/>
  <c r="R104" i="29" s="1"/>
  <c r="B104" i="26" l="1"/>
  <c r="A105" i="26"/>
  <c r="R105" i="29" s="1"/>
  <c r="B105" i="26" l="1"/>
  <c r="A106" i="26"/>
  <c r="R106" i="29" s="1"/>
  <c r="B106" i="26" l="1"/>
  <c r="A107" i="26"/>
  <c r="R107" i="29" s="1"/>
  <c r="B107" i="26" l="1"/>
  <c r="A108" i="26"/>
  <c r="R108" i="29" s="1"/>
  <c r="B108" i="26" l="1"/>
  <c r="A109" i="26"/>
  <c r="R109" i="29" s="1"/>
  <c r="B109" i="26" l="1"/>
  <c r="A110" i="26"/>
  <c r="R110" i="29" s="1"/>
  <c r="B110" i="26" l="1"/>
  <c r="A111" i="26"/>
  <c r="R111" i="29" s="1"/>
  <c r="B111" i="26" l="1"/>
  <c r="A112" i="26"/>
  <c r="R112" i="29" s="1"/>
  <c r="B112" i="26" l="1"/>
  <c r="A113" i="26"/>
  <c r="R113" i="29" s="1"/>
  <c r="B113" i="26" l="1"/>
  <c r="A114" i="26"/>
  <c r="R114" i="29" s="1"/>
  <c r="B114" i="26" l="1"/>
  <c r="A115" i="26"/>
  <c r="R115" i="29" s="1"/>
  <c r="B115" i="26" l="1"/>
  <c r="A116" i="26"/>
  <c r="R116" i="29" s="1"/>
  <c r="B116" i="26" l="1"/>
  <c r="A117" i="26"/>
  <c r="R117" i="29" s="1"/>
  <c r="B117" i="26" l="1"/>
  <c r="A118" i="26"/>
  <c r="R118" i="29" s="1"/>
  <c r="B118" i="26" l="1"/>
  <c r="A119" i="26"/>
  <c r="R119" i="29" s="1"/>
  <c r="B119" i="26" l="1"/>
  <c r="A120" i="26"/>
  <c r="R120" i="29" s="1"/>
  <c r="B120" i="26" l="1"/>
  <c r="A121" i="26"/>
  <c r="R121" i="29" s="1"/>
  <c r="B121" i="26" l="1"/>
  <c r="A122" i="26"/>
  <c r="R122" i="29" s="1"/>
  <c r="B122" i="26" l="1"/>
  <c r="A123" i="26"/>
  <c r="R123" i="29" s="1"/>
  <c r="B123" i="26" l="1"/>
  <c r="A124" i="26"/>
  <c r="R124" i="29" s="1"/>
  <c r="B124" i="26" l="1"/>
  <c r="A125" i="26"/>
  <c r="R125" i="29" s="1"/>
  <c r="B125" i="26" l="1"/>
  <c r="A126" i="26"/>
  <c r="R126" i="29" s="1"/>
  <c r="B126" i="26" l="1"/>
  <c r="A127" i="26"/>
  <c r="R127" i="29" s="1"/>
  <c r="B127" i="26" l="1"/>
  <c r="A128" i="26"/>
  <c r="R128" i="29" s="1"/>
  <c r="B128" i="26" l="1"/>
  <c r="A129" i="26"/>
  <c r="R129" i="29" s="1"/>
  <c r="B129" i="26" l="1"/>
  <c r="A130" i="26"/>
  <c r="R130" i="29" s="1"/>
  <c r="B130" i="26" l="1"/>
  <c r="A131" i="26"/>
  <c r="R131" i="29" s="1"/>
  <c r="B131" i="26" l="1"/>
  <c r="A132" i="26"/>
  <c r="R132" i="29" s="1"/>
  <c r="B132" i="26" l="1"/>
  <c r="A133" i="26"/>
  <c r="R133" i="29" s="1"/>
  <c r="B133" i="26" l="1"/>
  <c r="A134" i="26"/>
  <c r="R134" i="29" s="1"/>
  <c r="B134" i="26" l="1"/>
  <c r="A135" i="26"/>
  <c r="R135" i="29" s="1"/>
  <c r="B135" i="26" l="1"/>
  <c r="A136" i="26"/>
  <c r="R136" i="29" s="1"/>
  <c r="B136" i="26" l="1"/>
  <c r="A137" i="26"/>
  <c r="R137" i="29" s="1"/>
  <c r="B137" i="26" l="1"/>
  <c r="A138" i="26"/>
  <c r="R138" i="29" s="1"/>
  <c r="B138" i="26" l="1"/>
  <c r="A139" i="26"/>
  <c r="R139" i="29" s="1"/>
  <c r="B139" i="26" l="1"/>
  <c r="A140" i="26"/>
  <c r="R140" i="29" s="1"/>
  <c r="B140" i="26" l="1"/>
  <c r="A141" i="26"/>
  <c r="R141" i="29" s="1"/>
  <c r="B141" i="26" l="1"/>
  <c r="A142" i="26"/>
  <c r="R142" i="29" s="1"/>
  <c r="B142" i="26" l="1"/>
  <c r="A143" i="26"/>
  <c r="R143" i="29" s="1"/>
  <c r="B143" i="26" l="1"/>
  <c r="A144" i="26"/>
  <c r="R144" i="29" s="1"/>
  <c r="B144" i="26" l="1"/>
  <c r="A145" i="26"/>
  <c r="R145" i="29" s="1"/>
  <c r="B145" i="26" l="1"/>
  <c r="A146" i="26"/>
  <c r="R146" i="29" s="1"/>
  <c r="B146" i="26" l="1"/>
  <c r="A147" i="26"/>
  <c r="R147" i="29" s="1"/>
  <c r="B147" i="26" l="1"/>
  <c r="A148" i="26"/>
  <c r="R148" i="29" s="1"/>
  <c r="B148" i="26" l="1"/>
  <c r="A149" i="26"/>
  <c r="R149" i="29" s="1"/>
  <c r="B149" i="26" l="1"/>
  <c r="A150" i="26"/>
  <c r="R150" i="29" s="1"/>
  <c r="B150" i="26" l="1"/>
  <c r="A151" i="26"/>
  <c r="R151" i="29" s="1"/>
  <c r="B151" i="26" l="1"/>
  <c r="A152" i="26"/>
  <c r="R152" i="29" s="1"/>
  <c r="B152" i="26" l="1"/>
  <c r="A153" i="26"/>
  <c r="R153" i="29" s="1"/>
  <c r="B153" i="26" l="1"/>
  <c r="A154" i="26"/>
  <c r="R154" i="29" s="1"/>
  <c r="B154" i="26" l="1"/>
  <c r="A155" i="26"/>
  <c r="R155" i="29" s="1"/>
  <c r="B155" i="26" l="1"/>
  <c r="A156" i="26"/>
  <c r="R156" i="29" s="1"/>
  <c r="B156" i="26" l="1"/>
  <c r="A157" i="26"/>
  <c r="R157" i="29" s="1"/>
  <c r="B157" i="26" l="1"/>
  <c r="A158" i="26"/>
  <c r="R158" i="29" s="1"/>
  <c r="B158" i="26" l="1"/>
  <c r="A159" i="26"/>
  <c r="R159" i="29" s="1"/>
  <c r="B159" i="26" l="1"/>
  <c r="A160" i="26"/>
  <c r="R160" i="29" s="1"/>
  <c r="B160" i="26" l="1"/>
  <c r="A161" i="26"/>
  <c r="R161" i="29" s="1"/>
  <c r="B161" i="26" l="1"/>
  <c r="A162" i="26"/>
  <c r="R162" i="29" s="1"/>
  <c r="B162" i="26" l="1"/>
  <c r="A163" i="26"/>
  <c r="R163" i="29" s="1"/>
  <c r="B163" i="26" l="1"/>
  <c r="A164" i="26"/>
  <c r="R164" i="29" s="1"/>
  <c r="B164" i="26" l="1"/>
  <c r="A165" i="26"/>
  <c r="R165" i="29" s="1"/>
  <c r="B165" i="26" l="1"/>
  <c r="A166" i="26"/>
  <c r="R166" i="29" s="1"/>
  <c r="B166" i="26" l="1"/>
  <c r="A167" i="26"/>
  <c r="R167" i="29" s="1"/>
  <c r="B167" i="26" l="1"/>
  <c r="A168" i="26"/>
  <c r="R168" i="29" s="1"/>
  <c r="B168" i="26" l="1"/>
  <c r="A169" i="26"/>
  <c r="R169" i="29" s="1"/>
  <c r="B169" i="26" l="1"/>
  <c r="A170" i="26"/>
  <c r="R170" i="29" s="1"/>
  <c r="B170" i="26" l="1"/>
  <c r="A171" i="26"/>
  <c r="R171" i="29" s="1"/>
  <c r="B171" i="26" l="1"/>
  <c r="A172" i="26"/>
  <c r="R172" i="29" s="1"/>
  <c r="B172" i="26" l="1"/>
  <c r="A173" i="26"/>
  <c r="R173" i="29" s="1"/>
  <c r="B173" i="26" l="1"/>
  <c r="A174" i="26"/>
  <c r="R174" i="29" s="1"/>
  <c r="B174" i="26" l="1"/>
  <c r="A175" i="26"/>
  <c r="R175" i="29" s="1"/>
  <c r="B175" i="26" l="1"/>
  <c r="A176" i="26"/>
  <c r="R176" i="29" s="1"/>
  <c r="B176" i="26" l="1"/>
  <c r="A177" i="26"/>
  <c r="R177" i="29" s="1"/>
  <c r="B177" i="26" l="1"/>
  <c r="A178" i="26"/>
  <c r="R178" i="29" s="1"/>
  <c r="B178" i="26" l="1"/>
  <c r="A179" i="26"/>
  <c r="R179" i="29" s="1"/>
  <c r="B179" i="26" l="1"/>
  <c r="A180" i="26"/>
  <c r="R180" i="29" s="1"/>
  <c r="B180" i="26" l="1"/>
  <c r="A181" i="26"/>
  <c r="R181" i="29" s="1"/>
  <c r="B181" i="26" l="1"/>
  <c r="A182" i="26"/>
  <c r="R182" i="29" s="1"/>
  <c r="B182" i="26" l="1"/>
  <c r="A183" i="26"/>
  <c r="R183" i="29" s="1"/>
  <c r="B183" i="26" l="1"/>
  <c r="A184" i="26"/>
  <c r="R184" i="29" s="1"/>
  <c r="B184" i="26" l="1"/>
  <c r="A185" i="26"/>
  <c r="R185" i="29" s="1"/>
  <c r="B185" i="26" l="1"/>
  <c r="A186" i="26"/>
  <c r="R186" i="29" s="1"/>
  <c r="B186" i="26" l="1"/>
  <c r="A187" i="26"/>
  <c r="R187" i="29" s="1"/>
  <c r="B187" i="26" l="1"/>
  <c r="A188" i="26"/>
  <c r="R188" i="29" s="1"/>
  <c r="B188" i="26" l="1"/>
  <c r="A189" i="26"/>
  <c r="R189" i="29" s="1"/>
  <c r="B189" i="26" l="1"/>
  <c r="A190" i="26"/>
  <c r="R190" i="29" s="1"/>
  <c r="B190" i="26" l="1"/>
  <c r="A191" i="26"/>
  <c r="R191" i="29" s="1"/>
  <c r="B191" i="26" l="1"/>
  <c r="A192" i="26"/>
  <c r="R192" i="29" s="1"/>
  <c r="B192" i="26" l="1"/>
  <c r="A193" i="26"/>
  <c r="R193" i="29" s="1"/>
  <c r="B193" i="26" l="1"/>
  <c r="A194" i="26"/>
  <c r="R194" i="29" s="1"/>
  <c r="B194" i="26" l="1"/>
  <c r="A195" i="26"/>
  <c r="R195" i="29" s="1"/>
  <c r="B195" i="26" l="1"/>
  <c r="A196" i="26"/>
  <c r="R196" i="29" s="1"/>
  <c r="B196" i="26" l="1"/>
  <c r="A197" i="26"/>
  <c r="R197" i="29" s="1"/>
  <c r="B197" i="26" l="1"/>
  <c r="A198" i="26"/>
  <c r="R198" i="29" s="1"/>
  <c r="B198" i="26" l="1"/>
  <c r="A199" i="26"/>
  <c r="R199" i="29" s="1"/>
  <c r="B199" i="26" l="1"/>
  <c r="A200" i="26"/>
  <c r="R200" i="29" s="1"/>
  <c r="B200" i="26" l="1"/>
  <c r="A201" i="26"/>
  <c r="R201" i="29" s="1"/>
  <c r="B201" i="26" l="1"/>
  <c r="A202" i="26"/>
  <c r="R202" i="29" s="1"/>
  <c r="B202" i="26" l="1"/>
  <c r="A203" i="26"/>
  <c r="R203" i="29" s="1"/>
  <c r="B203" i="26" l="1"/>
  <c r="A204" i="26"/>
  <c r="R204" i="29" s="1"/>
  <c r="B204" i="26" l="1"/>
  <c r="A205" i="26"/>
  <c r="R205" i="29" s="1"/>
  <c r="B205" i="26" l="1"/>
  <c r="A206" i="26"/>
  <c r="R206" i="29" s="1"/>
  <c r="B206" i="26" l="1"/>
  <c r="A207" i="26"/>
  <c r="R207" i="29" s="1"/>
  <c r="B207" i="26" l="1"/>
  <c r="A208" i="26"/>
  <c r="R208" i="29" s="1"/>
  <c r="B208" i="26" l="1"/>
  <c r="A209" i="26"/>
  <c r="R209" i="29" s="1"/>
  <c r="B209" i="26" l="1"/>
  <c r="A210" i="26"/>
  <c r="R210" i="29" s="1"/>
  <c r="B210" i="26" l="1"/>
  <c r="A211" i="26"/>
  <c r="R211" i="29" s="1"/>
  <c r="B211" i="26" l="1"/>
  <c r="A212" i="26"/>
  <c r="R212" i="29" s="1"/>
  <c r="B212" i="26" l="1"/>
  <c r="A213" i="26"/>
  <c r="R213" i="29" s="1"/>
  <c r="B213" i="26" l="1"/>
  <c r="A214" i="26"/>
  <c r="R214" i="29" s="1"/>
  <c r="B214" i="26" l="1"/>
  <c r="A215" i="26"/>
  <c r="R215" i="29" s="1"/>
  <c r="B215" i="26" l="1"/>
  <c r="A216" i="26"/>
  <c r="R216" i="29" s="1"/>
  <c r="B216" i="26" l="1"/>
  <c r="A217" i="26"/>
  <c r="R217" i="29" s="1"/>
  <c r="B217" i="26" l="1"/>
  <c r="A218" i="26"/>
  <c r="R218" i="29" s="1"/>
  <c r="B218" i="26" l="1"/>
  <c r="A219" i="26"/>
  <c r="R219" i="29" s="1"/>
  <c r="B219" i="26" l="1"/>
  <c r="A220" i="26"/>
  <c r="R220" i="29" s="1"/>
  <c r="B220" i="26" l="1"/>
  <c r="A221" i="26"/>
  <c r="R221" i="29" s="1"/>
  <c r="B221" i="26" l="1"/>
  <c r="A222" i="26"/>
  <c r="R222" i="29" s="1"/>
  <c r="B222" i="26" l="1"/>
  <c r="A223" i="26"/>
  <c r="R223" i="29" s="1"/>
  <c r="B223" i="26" l="1"/>
  <c r="A224" i="26"/>
  <c r="R224" i="29" s="1"/>
  <c r="B224" i="26" l="1"/>
  <c r="A225" i="26"/>
  <c r="R225" i="29" s="1"/>
  <c r="B225" i="26" l="1"/>
  <c r="A226" i="26"/>
  <c r="R226" i="29" s="1"/>
  <c r="B226" i="26" l="1"/>
  <c r="A227" i="26"/>
  <c r="R227" i="29" s="1"/>
  <c r="B227" i="26" l="1"/>
  <c r="A228" i="26"/>
  <c r="R228" i="29" s="1"/>
  <c r="B228" i="26" l="1"/>
  <c r="A229" i="26"/>
  <c r="R229" i="29" s="1"/>
  <c r="B229" i="26" l="1"/>
  <c r="A230" i="26"/>
  <c r="R230" i="29" s="1"/>
  <c r="B230" i="26" l="1"/>
  <c r="A231" i="26"/>
  <c r="R231" i="29" s="1"/>
  <c r="B231" i="26" l="1"/>
  <c r="A232" i="26"/>
  <c r="R232" i="29" s="1"/>
  <c r="B232" i="26" l="1"/>
  <c r="A233" i="26"/>
  <c r="R233" i="29" s="1"/>
  <c r="B233" i="26" l="1"/>
  <c r="A234" i="26"/>
  <c r="R234" i="29" s="1"/>
  <c r="B234" i="26" l="1"/>
  <c r="A235" i="26"/>
  <c r="R235" i="29" s="1"/>
  <c r="B235" i="26" l="1"/>
  <c r="A236" i="26"/>
  <c r="R236" i="29" s="1"/>
  <c r="B236" i="26" l="1"/>
  <c r="A237" i="26"/>
  <c r="R237" i="29" s="1"/>
  <c r="B237" i="26" l="1"/>
  <c r="A238" i="26"/>
  <c r="R238" i="29" s="1"/>
  <c r="B238" i="26" l="1"/>
  <c r="A239" i="26"/>
  <c r="R239" i="29" s="1"/>
  <c r="B239" i="26" l="1"/>
  <c r="A240" i="26"/>
  <c r="R240" i="29" s="1"/>
  <c r="B240" i="26" l="1"/>
  <c r="A241" i="26"/>
  <c r="R241" i="29" s="1"/>
  <c r="B241" i="26" l="1"/>
  <c r="A242" i="26"/>
  <c r="R242" i="29" s="1"/>
  <c r="B242" i="26" l="1"/>
  <c r="A243" i="26"/>
  <c r="R243" i="29" s="1"/>
  <c r="B243" i="26" l="1"/>
  <c r="A244" i="26"/>
  <c r="R244" i="29" s="1"/>
  <c r="B244" i="26" l="1"/>
  <c r="A245" i="26"/>
  <c r="R245" i="29" s="1"/>
  <c r="B245" i="26" l="1"/>
  <c r="A246" i="26"/>
  <c r="R246" i="29" s="1"/>
  <c r="B246" i="26" l="1"/>
  <c r="A247" i="26"/>
  <c r="R247" i="29" s="1"/>
  <c r="B247" i="26" l="1"/>
  <c r="A248" i="26"/>
  <c r="R248" i="29" s="1"/>
  <c r="B248" i="26" l="1"/>
  <c r="A249" i="26"/>
  <c r="R249" i="29" s="1"/>
  <c r="B249" i="26" l="1"/>
  <c r="A250" i="26"/>
  <c r="R250" i="29" s="1"/>
  <c r="B250" i="26" l="1"/>
  <c r="A251" i="26"/>
  <c r="R251" i="29" s="1"/>
  <c r="B251" i="26" l="1"/>
  <c r="A252" i="26"/>
  <c r="R252" i="29" s="1"/>
  <c r="B252" i="26" l="1"/>
  <c r="A253" i="26"/>
  <c r="R253" i="29" s="1"/>
  <c r="B253" i="26" l="1"/>
  <c r="A254" i="26"/>
  <c r="R254" i="29" s="1"/>
  <c r="B254" i="26" l="1"/>
  <c r="A255" i="26"/>
  <c r="R255" i="29" s="1"/>
  <c r="B255" i="26" l="1"/>
  <c r="A256" i="26"/>
  <c r="R256" i="29" s="1"/>
  <c r="B256" i="26" l="1"/>
  <c r="A257" i="26"/>
  <c r="R257" i="29" s="1"/>
  <c r="B257" i="26" l="1"/>
  <c r="A258" i="26"/>
  <c r="R258" i="29" s="1"/>
  <c r="B258" i="26" l="1"/>
  <c r="A259" i="26"/>
  <c r="R259" i="29" s="1"/>
  <c r="B259" i="26" l="1"/>
  <c r="A260" i="26"/>
  <c r="R260" i="29" s="1"/>
  <c r="B260" i="26" l="1"/>
  <c r="A261" i="26"/>
  <c r="R261" i="29" s="1"/>
  <c r="B261" i="26" l="1"/>
  <c r="A262" i="26"/>
  <c r="R262" i="29" s="1"/>
  <c r="B262" i="26" l="1"/>
  <c r="A263" i="26"/>
  <c r="R263" i="29" s="1"/>
  <c r="B263" i="26" l="1"/>
  <c r="A264" i="26"/>
  <c r="R264" i="29" s="1"/>
  <c r="B264" i="26" l="1"/>
  <c r="A265" i="26"/>
  <c r="R265" i="29" s="1"/>
  <c r="B265" i="26" l="1"/>
  <c r="A266" i="26"/>
  <c r="R266" i="29" s="1"/>
  <c r="B266" i="26" l="1"/>
  <c r="A267" i="26"/>
  <c r="R267" i="29" s="1"/>
  <c r="B267" i="26" l="1"/>
  <c r="A268" i="26"/>
  <c r="R268" i="29" s="1"/>
  <c r="B268" i="26" l="1"/>
  <c r="A269" i="26"/>
  <c r="R269" i="29" s="1"/>
  <c r="B269" i="26" l="1"/>
  <c r="A270" i="26"/>
  <c r="R270" i="29" s="1"/>
  <c r="B270" i="26" l="1"/>
  <c r="A271" i="26"/>
  <c r="R271" i="29" s="1"/>
  <c r="B271" i="26" l="1"/>
  <c r="A272" i="26"/>
  <c r="R272" i="29" s="1"/>
  <c r="B272" i="26" l="1"/>
  <c r="A273" i="26"/>
  <c r="R273" i="29" s="1"/>
  <c r="B273" i="26" l="1"/>
  <c r="A274" i="26"/>
  <c r="R274" i="29" s="1"/>
  <c r="B274" i="26" l="1"/>
  <c r="A275" i="26"/>
  <c r="R275" i="29" s="1"/>
  <c r="B275" i="26" l="1"/>
  <c r="A276" i="26"/>
  <c r="R276" i="29" s="1"/>
  <c r="B276" i="26" l="1"/>
  <c r="A277" i="26"/>
  <c r="R277" i="29" s="1"/>
  <c r="B277" i="26" l="1"/>
  <c r="A278" i="26"/>
  <c r="R278" i="29" s="1"/>
  <c r="B278" i="26" l="1"/>
  <c r="A279" i="26"/>
  <c r="R279" i="29" s="1"/>
  <c r="B279" i="26" l="1"/>
  <c r="A280" i="26"/>
  <c r="R280" i="29" s="1"/>
  <c r="B280" i="26" l="1"/>
  <c r="A281" i="26"/>
  <c r="R281" i="29" s="1"/>
  <c r="B281" i="26" l="1"/>
  <c r="A282" i="26"/>
  <c r="R282" i="29" s="1"/>
  <c r="B282" i="26" l="1"/>
  <c r="A283" i="26"/>
  <c r="R283" i="29" s="1"/>
  <c r="B283" i="26" l="1"/>
  <c r="A284" i="26"/>
  <c r="R284" i="29" s="1"/>
  <c r="B284" i="26" l="1"/>
  <c r="A285" i="26"/>
  <c r="R285" i="29" s="1"/>
  <c r="B285" i="26" l="1"/>
  <c r="A286" i="26"/>
  <c r="R286" i="29" s="1"/>
  <c r="B286" i="26" l="1"/>
  <c r="A287" i="26"/>
  <c r="R287" i="29" s="1"/>
  <c r="B287" i="26" l="1"/>
  <c r="A288" i="26"/>
  <c r="R288" i="29" s="1"/>
  <c r="B288" i="26" l="1"/>
  <c r="A289" i="26"/>
  <c r="R289" i="29" s="1"/>
  <c r="B289" i="26" l="1"/>
  <c r="A290" i="26"/>
  <c r="R290" i="29" s="1"/>
  <c r="B290" i="26" l="1"/>
  <c r="A291" i="26"/>
  <c r="R291" i="29" s="1"/>
  <c r="B291" i="26" l="1"/>
  <c r="A292" i="26"/>
  <c r="R292" i="29" s="1"/>
  <c r="B292" i="26" l="1"/>
  <c r="A293" i="26"/>
  <c r="R293" i="29" s="1"/>
  <c r="B293" i="26" l="1"/>
  <c r="A294" i="26"/>
  <c r="R294" i="29" s="1"/>
  <c r="B294" i="26" l="1"/>
  <c r="A295" i="26"/>
  <c r="R295" i="29" s="1"/>
  <c r="B295" i="26" l="1"/>
  <c r="A296" i="26"/>
  <c r="R296" i="29" s="1"/>
  <c r="B296" i="26" l="1"/>
  <c r="A297" i="26"/>
  <c r="R297" i="29" s="1"/>
  <c r="B297" i="26" l="1"/>
  <c r="A298" i="26"/>
  <c r="R298" i="29" s="1"/>
  <c r="B298" i="26" l="1"/>
  <c r="A299" i="26"/>
  <c r="R299" i="29" s="1"/>
  <c r="B299" i="26" l="1"/>
  <c r="A300" i="26"/>
  <c r="R300" i="29" s="1"/>
  <c r="B300" i="26" l="1"/>
  <c r="A301" i="26"/>
  <c r="R301" i="29" s="1"/>
  <c r="B301" i="26" l="1"/>
  <c r="A302" i="26"/>
  <c r="R302" i="29" s="1"/>
  <c r="B302" i="26" l="1"/>
  <c r="A303" i="26"/>
  <c r="R303" i="29" s="1"/>
  <c r="B303" i="26" l="1"/>
  <c r="A304" i="26"/>
  <c r="R304" i="29" s="1"/>
  <c r="B304" i="26" l="1"/>
  <c r="A305" i="26"/>
  <c r="R305" i="29" s="1"/>
  <c r="B305" i="26" l="1"/>
  <c r="A306" i="26"/>
  <c r="R306" i="29" s="1"/>
  <c r="B306" i="26" l="1"/>
  <c r="A307" i="26"/>
  <c r="R307" i="29" s="1"/>
  <c r="B307" i="26" l="1"/>
  <c r="A308" i="26"/>
  <c r="R308" i="29" s="1"/>
  <c r="B308" i="26" l="1"/>
  <c r="A309" i="26"/>
  <c r="R309" i="29" s="1"/>
  <c r="B309" i="26" l="1"/>
  <c r="A310" i="26"/>
  <c r="R310" i="29" s="1"/>
  <c r="B310" i="26" l="1"/>
  <c r="A311" i="26"/>
  <c r="R311" i="29" s="1"/>
  <c r="B311" i="26" l="1"/>
  <c r="A312" i="26"/>
  <c r="R312" i="29" s="1"/>
  <c r="B312" i="26" l="1"/>
  <c r="A313" i="26"/>
  <c r="R313" i="29" s="1"/>
  <c r="B313" i="26" l="1"/>
  <c r="A314" i="26"/>
  <c r="R314" i="29" s="1"/>
  <c r="B314" i="26" l="1"/>
  <c r="A315" i="26"/>
  <c r="R315" i="29" s="1"/>
  <c r="B315" i="26" l="1"/>
  <c r="A316" i="26"/>
  <c r="R316" i="29" s="1"/>
  <c r="B316" i="26" l="1"/>
  <c r="A317" i="26"/>
  <c r="R317" i="29" s="1"/>
  <c r="B317" i="26" l="1"/>
  <c r="A318" i="26"/>
  <c r="R318" i="29" s="1"/>
  <c r="B318" i="26" l="1"/>
  <c r="A319" i="26"/>
  <c r="R319" i="29" s="1"/>
  <c r="B319" i="26" l="1"/>
  <c r="A320" i="26"/>
  <c r="R320" i="29" s="1"/>
  <c r="B320" i="26" l="1"/>
  <c r="A321" i="26"/>
  <c r="R321" i="29" s="1"/>
  <c r="B321" i="26" l="1"/>
  <c r="A322" i="26"/>
  <c r="R322" i="29" s="1"/>
  <c r="B322" i="26" l="1"/>
  <c r="A323" i="26"/>
  <c r="R323" i="29" s="1"/>
  <c r="B323" i="26" l="1"/>
  <c r="A324" i="26"/>
  <c r="R324" i="29" s="1"/>
  <c r="B324" i="26" l="1"/>
  <c r="A325" i="26"/>
  <c r="R325" i="29" s="1"/>
  <c r="B325" i="26" l="1"/>
  <c r="A326" i="26"/>
  <c r="R326" i="29" s="1"/>
  <c r="B326" i="26" l="1"/>
  <c r="A327" i="26"/>
  <c r="R327" i="29" s="1"/>
  <c r="B327" i="26" l="1"/>
  <c r="A328" i="26"/>
  <c r="R328" i="29" s="1"/>
  <c r="B328" i="26" l="1"/>
  <c r="A329" i="26"/>
  <c r="R329" i="29" s="1"/>
  <c r="B329" i="26" l="1"/>
  <c r="A330" i="26"/>
  <c r="R330" i="29" s="1"/>
  <c r="B330" i="26" l="1"/>
  <c r="A331" i="26"/>
  <c r="R331" i="29" s="1"/>
  <c r="B331" i="26" l="1"/>
  <c r="A332" i="26"/>
  <c r="R332" i="29" s="1"/>
  <c r="B332" i="26" l="1"/>
  <c r="A333" i="26"/>
  <c r="R333" i="29" s="1"/>
  <c r="B333" i="26" l="1"/>
  <c r="A334" i="26"/>
  <c r="R334" i="29" s="1"/>
  <c r="B334" i="26" l="1"/>
  <c r="A335" i="26"/>
  <c r="R335" i="29" s="1"/>
  <c r="B335" i="26" l="1"/>
  <c r="A336" i="26"/>
  <c r="R336" i="29" s="1"/>
  <c r="B336" i="26" l="1"/>
  <c r="A337" i="26"/>
  <c r="R337" i="29" s="1"/>
  <c r="B337" i="26" l="1"/>
  <c r="A338" i="26"/>
  <c r="R338" i="29" s="1"/>
  <c r="B338" i="26" l="1"/>
  <c r="A339" i="26"/>
  <c r="R339" i="29" s="1"/>
  <c r="B339" i="26" l="1"/>
  <c r="A340" i="26"/>
  <c r="R340" i="29" s="1"/>
  <c r="B340" i="26" l="1"/>
  <c r="A341" i="26"/>
  <c r="R341" i="29" s="1"/>
  <c r="B341" i="26" l="1"/>
  <c r="A342" i="26"/>
  <c r="R342" i="29" s="1"/>
  <c r="B342" i="26" l="1"/>
  <c r="A343" i="26"/>
  <c r="R343" i="29" s="1"/>
  <c r="B343" i="26" l="1"/>
  <c r="A344" i="26"/>
  <c r="R344" i="29" s="1"/>
  <c r="B344" i="26" l="1"/>
  <c r="A345" i="26"/>
  <c r="R345" i="29" s="1"/>
  <c r="B345" i="26" l="1"/>
  <c r="A346" i="26"/>
  <c r="R346" i="29" s="1"/>
  <c r="B346" i="26" l="1"/>
  <c r="A347" i="26"/>
  <c r="R347" i="29" s="1"/>
  <c r="B347" i="26" l="1"/>
  <c r="A348" i="26"/>
  <c r="R348" i="29" s="1"/>
  <c r="B348" i="26" l="1"/>
  <c r="A349" i="26"/>
  <c r="R349" i="29" s="1"/>
  <c r="B349" i="26" l="1"/>
  <c r="A350" i="26"/>
  <c r="R350" i="29" s="1"/>
  <c r="B350" i="26" l="1"/>
  <c r="A351" i="26"/>
  <c r="R351" i="29" s="1"/>
  <c r="B351" i="26" l="1"/>
  <c r="A352" i="26"/>
  <c r="R352" i="29" s="1"/>
  <c r="B352" i="26" l="1"/>
  <c r="A353" i="26"/>
  <c r="R353" i="29" s="1"/>
  <c r="B353" i="26" l="1"/>
  <c r="A354" i="26"/>
  <c r="R354" i="29" s="1"/>
  <c r="B354" i="26" l="1"/>
  <c r="A355" i="26"/>
  <c r="R355" i="29" s="1"/>
  <c r="B355" i="26" l="1"/>
  <c r="A356" i="26"/>
  <c r="R356" i="29" s="1"/>
  <c r="B356" i="26" l="1"/>
  <c r="A357" i="26"/>
  <c r="R357" i="29" s="1"/>
  <c r="B357" i="26" l="1"/>
  <c r="A358" i="26"/>
  <c r="R358" i="29" s="1"/>
  <c r="B358" i="26" l="1"/>
  <c r="A359" i="26"/>
  <c r="R359" i="29" s="1"/>
  <c r="B359" i="26" l="1"/>
  <c r="A360" i="26"/>
  <c r="R360" i="29" s="1"/>
  <c r="B360" i="26" l="1"/>
  <c r="A361" i="26"/>
  <c r="R361" i="29" s="1"/>
  <c r="B361" i="26" l="1"/>
  <c r="A362" i="26"/>
  <c r="R362" i="29" s="1"/>
  <c r="B362" i="26" l="1"/>
  <c r="A363" i="26"/>
  <c r="R363" i="29" s="1"/>
  <c r="B363" i="26" l="1"/>
  <c r="A364" i="26"/>
  <c r="R364" i="29" s="1"/>
  <c r="B364" i="26" l="1"/>
  <c r="A365" i="26"/>
  <c r="R365" i="29" s="1"/>
  <c r="B365" i="26" l="1"/>
  <c r="A366" i="26"/>
  <c r="R366" i="29" s="1"/>
  <c r="B366" i="26" l="1"/>
  <c r="A367" i="26"/>
  <c r="R367" i="29" s="1"/>
  <c r="B367" i="26" l="1"/>
  <c r="A368" i="26"/>
  <c r="R368" i="29" s="1"/>
  <c r="B368" i="26" l="1"/>
  <c r="A369" i="26"/>
  <c r="R369" i="29" s="1"/>
  <c r="B369" i="26" l="1"/>
  <c r="A370" i="26"/>
  <c r="R370" i="29" s="1"/>
  <c r="B370" i="26" l="1"/>
  <c r="A371" i="26"/>
  <c r="R371" i="29" s="1"/>
  <c r="B371" i="26" l="1"/>
  <c r="A372" i="26"/>
  <c r="R372" i="29" s="1"/>
  <c r="B372" i="26" l="1"/>
  <c r="A373" i="26"/>
  <c r="R373" i="29" s="1"/>
  <c r="B373" i="26" l="1"/>
  <c r="A374" i="26"/>
  <c r="R374" i="29" s="1"/>
  <c r="B374" i="26" l="1"/>
  <c r="A375" i="26"/>
  <c r="R375" i="29" s="1"/>
  <c r="R376" i="29" l="1"/>
  <c r="D16" i="29"/>
  <c r="J16" i="29"/>
  <c r="M16" i="29"/>
  <c r="H14" i="29"/>
  <c r="M14" i="29"/>
  <c r="O16" i="29"/>
  <c r="J14" i="29"/>
  <c r="F16" i="29"/>
  <c r="K16" i="29"/>
  <c r="I14" i="29"/>
  <c r="G14" i="29"/>
  <c r="G16" i="29"/>
  <c r="L14" i="29"/>
  <c r="E14" i="29"/>
  <c r="E16" i="29"/>
  <c r="F14" i="29"/>
  <c r="H16" i="29"/>
  <c r="I16" i="29"/>
  <c r="O14" i="29"/>
  <c r="N14" i="29"/>
  <c r="N16" i="29"/>
  <c r="L16" i="29"/>
  <c r="D14" i="29"/>
  <c r="K14" i="29"/>
  <c r="B375" i="26"/>
  <c r="A376" i="26"/>
  <c r="B376" i="26" s="1"/>
  <c r="E12" i="29" l="1"/>
  <c r="J12" i="29"/>
  <c r="K12" i="29"/>
  <c r="N12" i="29"/>
  <c r="F12" i="29"/>
  <c r="I12" i="29"/>
  <c r="D12" i="29"/>
  <c r="H12" i="29"/>
  <c r="M12" i="29"/>
  <c r="L12" i="29"/>
  <c r="G12" i="29"/>
  <c r="O12" i="29"/>
  <c r="P12" i="29" s="1"/>
  <c r="P16" i="29"/>
  <c r="P14" i="29"/>
  <c r="G11" i="29" l="1"/>
  <c r="H11" i="29"/>
  <c r="M11" i="29"/>
  <c r="J11" i="29"/>
  <c r="K11" i="29"/>
  <c r="L11" i="29"/>
  <c r="I11" i="29"/>
  <c r="N11" i="29"/>
  <c r="F11" i="29"/>
  <c r="E11" i="29" l="1"/>
</calcChain>
</file>

<file path=xl/sharedStrings.xml><?xml version="1.0" encoding="utf-8"?>
<sst xmlns="http://schemas.openxmlformats.org/spreadsheetml/2006/main" count="749" uniqueCount="521">
  <si>
    <t>DVR-Nr. 1069683</t>
  </si>
  <si>
    <t xml:space="preserve">Sachbearbeiter  </t>
  </si>
  <si>
    <t>datenerhebung@e-control.at</t>
  </si>
  <si>
    <t>Meldetermin:</t>
  </si>
  <si>
    <t>Betreff:</t>
  </si>
  <si>
    <t>Kalenderjahr</t>
  </si>
  <si>
    <t>Unternehmen</t>
  </si>
  <si>
    <t>Telefonnummer</t>
  </si>
  <si>
    <t xml:space="preserve">E-Mail-Adresse  </t>
  </si>
  <si>
    <t>AT900059</t>
  </si>
  <si>
    <t>Anmerkungen</t>
  </si>
  <si>
    <t>OMV Gas Storage GmbH</t>
  </si>
  <si>
    <t>20. des Folgemonats</t>
  </si>
  <si>
    <t>Wiener Erdgasspeicher GmbH</t>
  </si>
  <si>
    <t>Bilanzposition</t>
  </si>
  <si>
    <t>Einheit</t>
  </si>
  <si>
    <t>MWh</t>
  </si>
  <si>
    <t>Arnoldstein</t>
  </si>
  <si>
    <t>Baumgarten</t>
  </si>
  <si>
    <t>Bruch/Freilassing</t>
  </si>
  <si>
    <t>Haidach</t>
  </si>
  <si>
    <t>Haiming I</t>
  </si>
  <si>
    <t>Haiming II</t>
  </si>
  <si>
    <t>Hochburg/Ach</t>
  </si>
  <si>
    <t>Höchst</t>
  </si>
  <si>
    <t>Kiefersfelden</t>
  </si>
  <si>
    <t>Laa/Thaya</t>
  </si>
  <si>
    <t>Laufen/Oberndorf</t>
  </si>
  <si>
    <t>Leiblach</t>
  </si>
  <si>
    <t>Lindau</t>
  </si>
  <si>
    <t>Mosonmagyarovar</t>
  </si>
  <si>
    <t>Murfeld</t>
  </si>
  <si>
    <t>Oberkappel</t>
  </si>
  <si>
    <t>Petrzalka</t>
  </si>
  <si>
    <t>Ruggell</t>
  </si>
  <si>
    <t>Schärding</t>
  </si>
  <si>
    <t>Simbach</t>
  </si>
  <si>
    <t>Überackern</t>
  </si>
  <si>
    <t>Überackern/7Fields</t>
  </si>
  <si>
    <t>Übergabe Marktgebiet Ost</t>
  </si>
  <si>
    <t>Grenzkopplungspunkte /
Übergabepunkte zum Ausland</t>
  </si>
  <si>
    <t>technische Maximalkapazität Einspeisung (Import)
in kWh/h</t>
  </si>
  <si>
    <t>technische Maximalkapazität Auspeisung (Export)
in kWh/h</t>
  </si>
  <si>
    <t>TT.MM.JJJJ</t>
  </si>
  <si>
    <t>Datum
(Gastag beginnend
 mit 6 Uhr des Vortages)</t>
  </si>
  <si>
    <t>Jänner</t>
  </si>
  <si>
    <t>Februar</t>
  </si>
  <si>
    <t>März</t>
  </si>
  <si>
    <t>April</t>
  </si>
  <si>
    <t>Mai</t>
  </si>
  <si>
    <t>Juni</t>
  </si>
  <si>
    <t>Juli</t>
  </si>
  <si>
    <t>August</t>
  </si>
  <si>
    <t>September</t>
  </si>
  <si>
    <t>Oktober</t>
  </si>
  <si>
    <t>November</t>
  </si>
  <si>
    <t>Dezember</t>
  </si>
  <si>
    <t>Unterjährige Änderung gültig ab</t>
  </si>
  <si>
    <t>kWh/h</t>
  </si>
  <si>
    <t>kWh / d</t>
  </si>
  <si>
    <t>kontrahiertes Arbeitsgas-volumen</t>
  </si>
  <si>
    <t>Speicherbewirtschaftung</t>
  </si>
  <si>
    <t>Speicheranlage</t>
  </si>
  <si>
    <t>Speicherentnahme</t>
  </si>
  <si>
    <t>Einspeicherung</t>
  </si>
  <si>
    <t>Speicherstandskorrektur (+/-)</t>
  </si>
  <si>
    <t>Speicherinhalt am Monatsletzten</t>
  </si>
  <si>
    <t>Eigenverbrauch für Speicherbetrieb</t>
  </si>
  <si>
    <t>Eigenverbrauch für Speicherung</t>
  </si>
  <si>
    <t>7 Fields</t>
  </si>
  <si>
    <t>Aigelsbrunn</t>
  </si>
  <si>
    <t>Erdgasröhrenspeicher Wien</t>
  </si>
  <si>
    <t>Haidach 5</t>
  </si>
  <si>
    <t>Puchkirchen und Aussenstelle Haag</t>
  </si>
  <si>
    <t>Schönkirchen</t>
  </si>
  <si>
    <t>Tallesbrunn</t>
  </si>
  <si>
    <t>Unterjährige Aktualisierung bei jeder Änderung!</t>
  </si>
  <si>
    <t>Polstergas</t>
  </si>
  <si>
    <t>Maximal angebotenes Arbeitsgas-volumen</t>
  </si>
  <si>
    <t>Maximale angebotene Einspeicherrate</t>
  </si>
  <si>
    <t>Maximale angebotene Ausspeicherrate</t>
  </si>
  <si>
    <t>Datum</t>
  </si>
  <si>
    <t>Firmenname</t>
  </si>
  <si>
    <t>GSA LLC</t>
  </si>
  <si>
    <t>RAG Energy Storage GmbH</t>
  </si>
  <si>
    <t>Uniper Energy Storage GmbH</t>
  </si>
  <si>
    <t>Importe und Exporte</t>
  </si>
  <si>
    <t>Importe</t>
  </si>
  <si>
    <t>Exporte</t>
  </si>
  <si>
    <t>kontrahierte Einspeicher-leistung gemäß Speicherverträgen</t>
  </si>
  <si>
    <t>genutzte (gemessene) Einspeicher-leistung</t>
  </si>
  <si>
    <t>kontrahierte Ausspeicher-leistung gemäß Speicherverträgen</t>
  </si>
  <si>
    <t>genutzte (gemessene) Ausspeicher-leistung</t>
  </si>
  <si>
    <t>Ende des Gastages</t>
  </si>
  <si>
    <t>Ein- und Ausspeicherleistung, Volumina und Inhalte</t>
  </si>
  <si>
    <t>Bei Bedarf weitere Spalten kopieren &gt;&gt;</t>
  </si>
  <si>
    <t>Jahr</t>
  </si>
  <si>
    <t>Summe Speicherinhalte nach Speicherkunden</t>
  </si>
  <si>
    <r>
      <t xml:space="preserve">Speicherunternehmen </t>
    </r>
    <r>
      <rPr>
        <sz val="12"/>
        <rFont val="Arial"/>
        <family val="2"/>
      </rPr>
      <t>bzw. Betreiber von Speicheranlagen</t>
    </r>
  </si>
  <si>
    <t>Zur eindeutigen Kennzeichnung der Versorger können der jeweilige Firmenname oder die EIC-Nummer ausgewählt werden (default-mäßig ist der Firmenname eingestellt).</t>
  </si>
  <si>
    <t>Bei Bedarf Firmenname ändern</t>
  </si>
  <si>
    <t>Bei Bedarf Liste erweitern</t>
  </si>
  <si>
    <t>Danske Commodities A/S</t>
  </si>
  <si>
    <t>Energie AG Oberösterreich Trading GmbH</t>
  </si>
  <si>
    <t>Energie Burgenland Vertrieb GmbH &amp; Co KG</t>
  </si>
  <si>
    <t>Energie Steiermark Business GmbH</t>
  </si>
  <si>
    <t>EVN AG</t>
  </si>
  <si>
    <t>EVN Energievertrieb GmbH &amp; Co KG</t>
  </si>
  <si>
    <t>Gazprom Export LLC</t>
  </si>
  <si>
    <t>RWE Supply &amp; Trading GmbH</t>
  </si>
  <si>
    <t>Salzburg AG für Energie, Verkehr und Telekommunikation</t>
  </si>
  <si>
    <t>Wien Energie GmbH</t>
  </si>
  <si>
    <t>WINGAS GmbH</t>
  </si>
  <si>
    <t>Einspeicher-kapazität</t>
  </si>
  <si>
    <t>Ausspeicher-kapazität</t>
  </si>
  <si>
    <t>täglicher Speicherinhalt</t>
  </si>
  <si>
    <t>Speicher-
volumen</t>
  </si>
  <si>
    <t>Erdgas - Speicherunternehmen bzw. Betreiber von Speicheranlagen</t>
  </si>
  <si>
    <t>Grenzkopplungspunkte</t>
  </si>
  <si>
    <t>Hilfsspalte</t>
  </si>
  <si>
    <t>Monatssumme</t>
  </si>
  <si>
    <t>Variable Eingabe</t>
  </si>
  <si>
    <t>Tag</t>
  </si>
  <si>
    <t>Speicherinhalt am Monatsende</t>
  </si>
  <si>
    <t>Tagessumme</t>
  </si>
  <si>
    <t>Tageswert</t>
  </si>
  <si>
    <t>Berechnet</t>
  </si>
  <si>
    <t>Umwandlung Arbeitsgas in Polstergas</t>
  </si>
  <si>
    <t>Umwandlung Polstergas in Arbeitsgas</t>
  </si>
  <si>
    <r>
      <rPr>
        <b/>
        <sz val="10"/>
        <rFont val="Arial"/>
        <family val="2"/>
      </rPr>
      <t>Monatserhebung</t>
    </r>
    <r>
      <rPr>
        <sz val="10"/>
        <rFont val="Arial"/>
        <family val="2"/>
      </rPr>
      <t xml:space="preserve"> (Tabellenblätter MM_**)</t>
    </r>
  </si>
  <si>
    <r>
      <rPr>
        <b/>
        <sz val="10"/>
        <rFont val="Arial"/>
        <family val="2"/>
      </rPr>
      <t>Jahreserhebung</t>
    </r>
    <r>
      <rPr>
        <sz val="10"/>
        <rFont val="Arial"/>
        <family val="2"/>
      </rPr>
      <t xml:space="preserve"> (Tabellenblätter JJ_**)</t>
    </r>
  </si>
  <si>
    <t>Unterjährige Änderung
gültig ab
TT.MM.JJJJ hh:mm</t>
  </si>
  <si>
    <r>
      <rPr>
        <b/>
        <sz val="10"/>
        <rFont val="Arial"/>
        <family val="2"/>
      </rPr>
      <t>Bitte ausfüllen, wenn keine Grenzkopplungspunkte / Übergabepunkte zum Ausland</t>
    </r>
    <r>
      <rPr>
        <sz val="10"/>
        <rFont val="Arial"/>
        <family val="2"/>
      </rPr>
      <t xml:space="preserve">
(Leermeldung Grenzkopplungspunkte / Tabellenblatt 'JJ_GKP')</t>
    </r>
  </si>
  <si>
    <r>
      <rPr>
        <b/>
        <sz val="10"/>
        <rFont val="Arial"/>
        <family val="2"/>
      </rPr>
      <t>Bitte ausfüllen, wenn keine Importe-Exporte zum Ausland</t>
    </r>
    <r>
      <rPr>
        <sz val="10"/>
        <rFont val="Arial"/>
        <family val="2"/>
      </rPr>
      <t xml:space="preserve">
(Leermeldung Importe-Exporte/ Tabellenblatt 'MM_ImEx')</t>
    </r>
  </si>
  <si>
    <t>OMV Speicherbetreiber</t>
  </si>
  <si>
    <t>OMV-Speicher</t>
  </si>
  <si>
    <t>RAG Speicherbetreiber</t>
  </si>
  <si>
    <t>RAG-Speicher</t>
  </si>
  <si>
    <t>21X000000001160J</t>
  </si>
  <si>
    <t>25X-GSALLC-----E</t>
  </si>
  <si>
    <t>25X-OMVGASSTORA5</t>
  </si>
  <si>
    <t>25X-RAGENERGYSTV</t>
  </si>
  <si>
    <t>21X000000001127H</t>
  </si>
  <si>
    <t/>
  </si>
  <si>
    <t>2B Energia S.p.A.</t>
  </si>
  <si>
    <t>25X-2BENERGIASPU</t>
  </si>
  <si>
    <t>Alpiq AG</t>
  </si>
  <si>
    <t>12XATEL-HANDEL-K</t>
  </si>
  <si>
    <t>12XEGL-H-------0</t>
  </si>
  <si>
    <t>BP Gas Marketing Ltd</t>
  </si>
  <si>
    <t>11XBPGAS-------E</t>
  </si>
  <si>
    <t>BNP Paribas</t>
  </si>
  <si>
    <t>Castleton Commodities Merchant Europe Sàrl</t>
  </si>
  <si>
    <t>12X-0000001844-P</t>
  </si>
  <si>
    <t>11XDANSKECOM---P</t>
  </si>
  <si>
    <t>12X-0000001848-D</t>
  </si>
  <si>
    <t>EDF Trading Limited</t>
  </si>
  <si>
    <t>11XEDFTRADING--G</t>
  </si>
  <si>
    <t>EnBW Energie Baden-Württemberg AG</t>
  </si>
  <si>
    <t>11XENBW-H------P</t>
  </si>
  <si>
    <t>25X-OGAS-WRMEGMR</t>
  </si>
  <si>
    <t>14XENERGIEAG-BGS</t>
  </si>
  <si>
    <t>25X-ENERGIEBURGC</t>
  </si>
  <si>
    <t>13XSTEWEAG-STEGH</t>
  </si>
  <si>
    <t>Enoi S.p.A.</t>
  </si>
  <si>
    <t>23XENERGIANOI--5</t>
  </si>
  <si>
    <t>14XEVN-AG0000001</t>
  </si>
  <si>
    <t>14XEVN-V0000000E</t>
  </si>
  <si>
    <t>21X000000001103V</t>
  </si>
  <si>
    <t>28X0000000000128</t>
  </si>
  <si>
    <t>Gunvor International B.V., Amsterdam, Geneva Branch</t>
  </si>
  <si>
    <t>12X-0000001807-W</t>
  </si>
  <si>
    <t>KELAG-Kärntner Elektrizitäts-Aktiengesellschaft</t>
  </si>
  <si>
    <t>13XKAERNTEN0000X</t>
  </si>
  <si>
    <t>Koch Supply &amp; Trading SARL</t>
  </si>
  <si>
    <t>21X000000001136G</t>
  </si>
  <si>
    <t>14XLINZSTROM-BG9</t>
  </si>
  <si>
    <t>Mercuria Energy Trading S.A.</t>
  </si>
  <si>
    <t>12XMETSA-------C</t>
  </si>
  <si>
    <t>MND a.s.</t>
  </si>
  <si>
    <t>27X-MND-GASTR--C</t>
  </si>
  <si>
    <t>11XNEAS--------Q</t>
  </si>
  <si>
    <t>NitrogenMuvek ZRT</t>
  </si>
  <si>
    <t>39X50NITRO00000P</t>
  </si>
  <si>
    <t>OMV Gas Marketing &amp; Trading GmbH</t>
  </si>
  <si>
    <t>23X---------ECGA</t>
  </si>
  <si>
    <t>21X000000001130S</t>
  </si>
  <si>
    <t>23X----100225-1C</t>
  </si>
  <si>
    <t>21X000000001033Q</t>
  </si>
  <si>
    <t>14XSALZBURGAG-B8</t>
  </si>
  <si>
    <t>Shell Energy Europe ltd</t>
  </si>
  <si>
    <t>11XSHELLTRADINGZ</t>
  </si>
  <si>
    <t>21X000000001026N</t>
  </si>
  <si>
    <t>Vattenfall Energy Trading GmbH</t>
  </si>
  <si>
    <t>11XVE-TRADING--X</t>
  </si>
  <si>
    <t>13XVERBUND1234-P</t>
  </si>
  <si>
    <t>Vitol SA</t>
  </si>
  <si>
    <t>23XVITOLSA-----3</t>
  </si>
  <si>
    <t>25X-WIENENERGIEN</t>
  </si>
  <si>
    <t>23XWINGASGMBH--Y</t>
  </si>
  <si>
    <t>EIC-Nummer / Kennung</t>
  </si>
  <si>
    <t>Grenzkopplungs- /
Übergabepunkt</t>
  </si>
  <si>
    <t>EIC-Code / Kennung</t>
  </si>
  <si>
    <t>A2A Trading SpA</t>
  </si>
  <si>
    <t>17X100A100R0186I</t>
  </si>
  <si>
    <t>AGCS Gas Clearing and Settlement AG</t>
  </si>
  <si>
    <t>14X----AGCS-0013</t>
  </si>
  <si>
    <t>AGGM Austrian Gas Grid Management AG</t>
  </si>
  <si>
    <t>25X-AGGMAUSTRIA3</t>
  </si>
  <si>
    <t>Alpiq Energy SE</t>
  </si>
  <si>
    <t>27XALPIQ-ENERGYS</t>
  </si>
  <si>
    <t>Bayerngas Energy GmbH</t>
  </si>
  <si>
    <t>21X0000000012744</t>
  </si>
  <si>
    <t>CEZ, a. s.</t>
  </si>
  <si>
    <t>11XCEZ-CZ------1</t>
  </si>
  <si>
    <t>CITIGROUP GLOBAL MARKETS LIMITED</t>
  </si>
  <si>
    <t>11XCITIGLOBMKT-Z</t>
  </si>
  <si>
    <t>Consorzio Toscana Energia S.p.A.</t>
  </si>
  <si>
    <t>26X00000001591-E</t>
  </si>
  <si>
    <t>E WIE EINFACH GmbH</t>
  </si>
  <si>
    <t>11XEON-080000--U</t>
  </si>
  <si>
    <t>easy green energy GmbH &amp; Co KG</t>
  </si>
  <si>
    <t>AT900599</t>
  </si>
  <si>
    <t>Edison S.p.A.</t>
  </si>
  <si>
    <t>26X00000003791-T</t>
  </si>
  <si>
    <t>EHA Austria Energie-Handelsgesellschaft mbH</t>
  </si>
  <si>
    <t>AT900769</t>
  </si>
  <si>
    <t>EHA Energie-Handels-Gesellschaft mbH &amp; Co. KG</t>
  </si>
  <si>
    <t>11XEHA---------R</t>
  </si>
  <si>
    <t>Electrade S.p.A.</t>
  </si>
  <si>
    <t>28XELECTRADE---R</t>
  </si>
  <si>
    <t>Enel Trade S.p.A.</t>
  </si>
  <si>
    <t>11XENEL-H------S</t>
  </si>
  <si>
    <t>AT901179</t>
  </si>
  <si>
    <t>Energie Direct Mineralölhandelsges.m.b.H.</t>
  </si>
  <si>
    <t>25X-ENERGIEDIREH</t>
  </si>
  <si>
    <t>Energie Graz GmbH &amp; Co. KG</t>
  </si>
  <si>
    <t>14XGRAZER-STW-LN</t>
  </si>
  <si>
    <t>Energie Klagenfurt GmbH</t>
  </si>
  <si>
    <t>14XEKG-LIE00000Y</t>
  </si>
  <si>
    <t>ENERGIE RIED GmbH</t>
  </si>
  <si>
    <t>14XE-RIED-TRA00J</t>
  </si>
  <si>
    <t>Energie Steiermark Kunden GmbH</t>
  </si>
  <si>
    <t>AT900119</t>
  </si>
  <si>
    <t>Energie Steiermark Natur GmbH</t>
  </si>
  <si>
    <t>AT901889</t>
  </si>
  <si>
    <t>ENERGIEALLIANZ Austria GmbH</t>
  </si>
  <si>
    <t>14XEAA-BILANZ00K</t>
  </si>
  <si>
    <t>Energy Services Handels- und Dienstleistungs GmbH</t>
  </si>
  <si>
    <t>14XENERGY-L00006</t>
  </si>
  <si>
    <t>Engie Global Markets</t>
  </si>
  <si>
    <t>17X100A100R0128W</t>
  </si>
  <si>
    <t>ENGIE SA</t>
  </si>
  <si>
    <t>23X-GDFS----B3GA</t>
  </si>
  <si>
    <t>Eni SpA</t>
  </si>
  <si>
    <t>17X100A100R03017</t>
  </si>
  <si>
    <t>envitra Energiehandel Ges.m.b.H.</t>
  </si>
  <si>
    <t>25X-ENVITRAENERW</t>
  </si>
  <si>
    <t>EP Commodities, a.s.</t>
  </si>
  <si>
    <t>27X-EP-COMMO---N</t>
  </si>
  <si>
    <t>Erdgas Import Salzburg GmbH</t>
  </si>
  <si>
    <t>25X-ERDGASIMPORK</t>
  </si>
  <si>
    <t>Europe Energy S.p.A.</t>
  </si>
  <si>
    <t>26X00000003181-Q</t>
  </si>
  <si>
    <t>eustream a.s.</t>
  </si>
  <si>
    <t>21X-SK-A-A0A0A-N</t>
  </si>
  <si>
    <t>25X-EVAERDGASVEL</t>
  </si>
  <si>
    <t>eww ag</t>
  </si>
  <si>
    <t>25X-ELEKTRIZITTO</t>
  </si>
  <si>
    <t>GAS CONNECT AUSTRIA GmbH</t>
  </si>
  <si>
    <t>21X-AT-B-A0A0A-K</t>
  </si>
  <si>
    <t>GasVersorgung Süddeutschland GmbH</t>
  </si>
  <si>
    <t>21X000000001114Q</t>
  </si>
  <si>
    <t>Gasversorgung Veitsch</t>
  </si>
  <si>
    <t>14X----0000031-D</t>
  </si>
  <si>
    <t>Gazprom Austria GmbH</t>
  </si>
  <si>
    <t>25X-GWHGASHANDEY</t>
  </si>
  <si>
    <t>Gazprom Marketing &amp; Trading Limited</t>
  </si>
  <si>
    <t>11XGAZPROM-MT--Y</t>
  </si>
  <si>
    <t>25X-GDFSUEZGASV2</t>
  </si>
  <si>
    <t>GEN-I Vienna GmbH</t>
  </si>
  <si>
    <t>14XGENI--------T</t>
  </si>
  <si>
    <t>GEN-I, trgovanje in prodaja elektricne energije, d.o.o.</t>
  </si>
  <si>
    <t>11XIGET--------D</t>
  </si>
  <si>
    <t>GEOPLIN d.o.o LJUBLJANA</t>
  </si>
  <si>
    <t>11XGETEC-------5</t>
  </si>
  <si>
    <t>GHG Emissions Traders and Consultants Ltd</t>
  </si>
  <si>
    <t>55XGHGEMITRACONQ</t>
  </si>
  <si>
    <t>Global NRG Zrt.</t>
  </si>
  <si>
    <t>25X-GLOBALNRGZRV</t>
  </si>
  <si>
    <t>goldgas GmbH</t>
  </si>
  <si>
    <t>21X000000001108L</t>
  </si>
  <si>
    <t>Greenhouse Power GmbH</t>
  </si>
  <si>
    <t>25X-GREENHOUSEPY</t>
  </si>
  <si>
    <t>Grünwelt Energie GmbH</t>
  </si>
  <si>
    <t>14XGRUENWELT---5</t>
  </si>
  <si>
    <t>Gutmann GmbH</t>
  </si>
  <si>
    <t>14YGUTMANN-----Z</t>
  </si>
  <si>
    <t>Hera Trading S.r.l.</t>
  </si>
  <si>
    <t>26X00000001201-S</t>
  </si>
  <si>
    <t>Hrvatska elektroprivreda d.d.</t>
  </si>
  <si>
    <t>31X-HEP-DD-----9</t>
  </si>
  <si>
    <t>JAS Budapest Zrt.</t>
  </si>
  <si>
    <t>15X-JAS--------X</t>
  </si>
  <si>
    <t>KEHAG Energiehandel GmbH</t>
  </si>
  <si>
    <t>11XKEHAGEH-----S</t>
  </si>
  <si>
    <t>LCG Energy GmbH</t>
  </si>
  <si>
    <t>11YW1-LCG-ENERG8</t>
  </si>
  <si>
    <t>Leu Energie Austria GmbH</t>
  </si>
  <si>
    <t>AT901809</t>
  </si>
  <si>
    <t>LINZ GAS Vertrieb GmbH &amp; Co KG</t>
  </si>
  <si>
    <t>AT900429</t>
  </si>
  <si>
    <t>Magyar Földgázkereskedö Zrt.</t>
  </si>
  <si>
    <t>25X-EONFLDGZTRA9</t>
  </si>
  <si>
    <t>MAINGAU Energie GmbH</t>
  </si>
  <si>
    <t>MAXENERGY Austria Handels GmbH</t>
  </si>
  <si>
    <t>14X----0000011-L</t>
  </si>
  <si>
    <t>McGas GmbH</t>
  </si>
  <si>
    <t>14X----0000030-G</t>
  </si>
  <si>
    <t>MET International AG</t>
  </si>
  <si>
    <t>21X000000001134K</t>
  </si>
  <si>
    <t>MONTANA Energie Handel AT GmbH</t>
  </si>
  <si>
    <t>MyElectric Energievertriebs- und -dienstleistungs GmbH</t>
  </si>
  <si>
    <t>14XMYELECTRIC-L8</t>
  </si>
  <si>
    <t>natGAS Aktiengesellschaft</t>
  </si>
  <si>
    <t>21X000000001021X</t>
  </si>
  <si>
    <t>NOVATEK GAS &amp; POWER GmbH</t>
  </si>
  <si>
    <t>21X000000001141N</t>
  </si>
  <si>
    <t>oekostrom GmbH für Vertrieb, Planung und Energiedienstleistungen</t>
  </si>
  <si>
    <t>Ompex AG</t>
  </si>
  <si>
    <t>12XOMPEX-------F</t>
  </si>
  <si>
    <t>Panrusgáz Gázkereskedelmi Zrt.</t>
  </si>
  <si>
    <t>39X50PANRUS00001</t>
  </si>
  <si>
    <t>PGNiG Supply &amp; Trading GmbH</t>
  </si>
  <si>
    <t>PST Europe Sales GmbH</t>
  </si>
  <si>
    <t>redgas GmbH</t>
  </si>
  <si>
    <t>AT901539</t>
  </si>
  <si>
    <t>Repower Italia S.p.A.</t>
  </si>
  <si>
    <t>12XREZIA-ITA---K</t>
  </si>
  <si>
    <t>RhönEnergie Fulda GmbH</t>
  </si>
  <si>
    <t>11XUEWAG-------G</t>
  </si>
  <si>
    <t>Roma Gas &amp; Power S.p.A.</t>
  </si>
  <si>
    <t>schlaustrom GmbH</t>
  </si>
  <si>
    <t>14X----0000008-4</t>
  </si>
  <si>
    <t>Slovenský plynárenský priemysel, a.s.</t>
  </si>
  <si>
    <t>24X-SPP-SK-123-5</t>
  </si>
  <si>
    <t>Sorgenia Trading S.p.A.</t>
  </si>
  <si>
    <t>17X100A100I009IC</t>
  </si>
  <si>
    <t>Spigas s.r.l.</t>
  </si>
  <si>
    <t>21X000000001073E</t>
  </si>
  <si>
    <t>Stadtbetriebe Steyr GmbH</t>
  </si>
  <si>
    <t>25X-STADTBETRIER</t>
  </si>
  <si>
    <t>Stadtwerke Bietigheim-Bissingen GmbH</t>
  </si>
  <si>
    <t>11YW1-BIEBI-INTF</t>
  </si>
  <si>
    <t>Stadtwerke Bregenz GmbH</t>
  </si>
  <si>
    <t>AT645019</t>
  </si>
  <si>
    <t>Stadtwerke Kapfenberg GmbH</t>
  </si>
  <si>
    <t>14XKAPFENBERG-LK</t>
  </si>
  <si>
    <t>Stadtwerke Leoben</t>
  </si>
  <si>
    <t>AT900299</t>
  </si>
  <si>
    <t>Sturm Energie GmbH</t>
  </si>
  <si>
    <t>14YSTURMENERGIE1</t>
  </si>
  <si>
    <t>Südwestdeutsche Stromhandels GmbH</t>
  </si>
  <si>
    <t>11XSUEDWESTSTRO8</t>
  </si>
  <si>
    <t>SWITCH Energievertriebsgesellschaft mbH</t>
  </si>
  <si>
    <t>14XSWITCH-GMBH0J</t>
  </si>
  <si>
    <t>TERAWATT International Stromhandelsgesellschaft m.b.H</t>
  </si>
  <si>
    <t>14XTERAWATT000BA</t>
  </si>
  <si>
    <t>TIGAS Erdgas Tirol GmbH</t>
  </si>
  <si>
    <t>25X-TIGAS-ERDGAG</t>
  </si>
  <si>
    <t>TopEnergy Service GmbH</t>
  </si>
  <si>
    <t>14XTOPENERGY-XX0</t>
  </si>
  <si>
    <t>Total Gas &amp; Power Limited</t>
  </si>
  <si>
    <t>11XTOTAL-------8</t>
  </si>
  <si>
    <t>Trans Austria Gasleitung GmbH</t>
  </si>
  <si>
    <t>21X-AT-C-A0A0A-B</t>
  </si>
  <si>
    <t>Uniper Global Commodities SE</t>
  </si>
  <si>
    <t>11XEON-H-------8</t>
  </si>
  <si>
    <t>Utilità S.p.A.</t>
  </si>
  <si>
    <t>26X00000012091-Q</t>
  </si>
  <si>
    <t>VERBUND AG</t>
  </si>
  <si>
    <t>13X-APC--------I</t>
  </si>
  <si>
    <t>Verbund Thermal Power Gmbh &amp; Co KG in Liqu.</t>
  </si>
  <si>
    <t>25X-VERBUNDTHERI</t>
  </si>
  <si>
    <t>Vitalis Handels GmbH</t>
  </si>
  <si>
    <t>23XVNGAG-------P</t>
  </si>
  <si>
    <t>VNG Austria GmbH</t>
  </si>
  <si>
    <t>Voestalpine Rohstoffbeschaffungs GmbH</t>
  </si>
  <si>
    <t>25X-VOESTALPINEP</t>
  </si>
  <si>
    <t>13X-VKW-HANDEL-M</t>
  </si>
  <si>
    <t>WIEN ENERGIE Vertrieb GmbH &amp; Co KG</t>
  </si>
  <si>
    <t>14XWIENSTR-ENER0</t>
  </si>
  <si>
    <t>Worldenergy SA</t>
  </si>
  <si>
    <t>25X-WORLDENERGYY</t>
  </si>
  <si>
    <t>Eingabeart Firmenname wählen</t>
  </si>
  <si>
    <r>
      <rPr>
        <b/>
        <sz val="10"/>
        <rFont val="Arial"/>
        <family val="2"/>
      </rPr>
      <t xml:space="preserve">Tageserhebung </t>
    </r>
    <r>
      <rPr>
        <sz val="10"/>
        <rFont val="Arial"/>
        <family val="2"/>
      </rPr>
      <t>(Tabellenblatt TT_Sp)</t>
    </r>
  </si>
  <si>
    <t>Tageswerte bis 14 Uhr des Folgetags</t>
  </si>
  <si>
    <t>AOT Energy Switzerland AG</t>
  </si>
  <si>
    <t>12X-0000001959-1</t>
  </si>
  <si>
    <t>11XBNPPARIBAS125</t>
  </si>
  <si>
    <t>Centrex Italia S.p.A.</t>
  </si>
  <si>
    <t>25X-CENTREXITALB</t>
  </si>
  <si>
    <t>Duferco Energia S.P.A.</t>
  </si>
  <si>
    <t>26X00000009701-T</t>
  </si>
  <si>
    <t>DXT Commodities SA</t>
  </si>
  <si>
    <t>Energi Danmark A/S</t>
  </si>
  <si>
    <t>11XDISAM-------V</t>
  </si>
  <si>
    <t>ENET Energy SA</t>
  </si>
  <si>
    <t>21X000000001135I</t>
  </si>
  <si>
    <t>ENGIE Energie GmbH</t>
  </si>
  <si>
    <t>ENSTROGA GmbH</t>
  </si>
  <si>
    <t>14XENSTROGA----X</t>
  </si>
  <si>
    <t>Equinor ASA</t>
  </si>
  <si>
    <t>ESTRA ENERGIE SRL</t>
  </si>
  <si>
    <t>21X0000000013481</t>
  </si>
  <si>
    <t>Fulminant Energie GmbH</t>
  </si>
  <si>
    <t>AT902199</t>
  </si>
  <si>
    <t>Gas Natural Europe S.A.S.</t>
  </si>
  <si>
    <t>21X000000001074C</t>
  </si>
  <si>
    <t>Gazprom Italia</t>
  </si>
  <si>
    <t>25X-PROMGASSPA-W</t>
  </si>
  <si>
    <t>In Commodities A/S</t>
  </si>
  <si>
    <t>45X000000000043A</t>
  </si>
  <si>
    <t>INA-INDUSTRIJA NAFTE D.D.</t>
  </si>
  <si>
    <t>31X-INA-HR-----T</t>
  </si>
  <si>
    <t>KELAG Energie &amp; Wärme GmbH</t>
  </si>
  <si>
    <t>AT902209</t>
  </si>
  <si>
    <t>Liechtensteinische Gasversorgung</t>
  </si>
  <si>
    <t>12X-0000001943-N</t>
  </si>
  <si>
    <t>LINZ STROM GAS WÄRME GmbH</t>
  </si>
  <si>
    <t>11XMAINGAU63179W</t>
  </si>
  <si>
    <t>MFGK Austria GmbH</t>
  </si>
  <si>
    <t>25X-MFGKAUSTRI-L</t>
  </si>
  <si>
    <t>MOL Commodity Trading Kft.</t>
  </si>
  <si>
    <t>23X--140211MCT-E</t>
  </si>
  <si>
    <t>11XMONTANA-----R</t>
  </si>
  <si>
    <t>14XOEKOSTROM-V-O</t>
  </si>
  <si>
    <t>Open Energy Platform AG</t>
  </si>
  <si>
    <t>PPD Global SA</t>
  </si>
  <si>
    <t>23X--171026--P-M</t>
  </si>
  <si>
    <t>RAG Austria AG</t>
  </si>
  <si>
    <t>26X00000106231-F</t>
  </si>
  <si>
    <t>Trafigura Trading (Europe) Sàrl</t>
  </si>
  <si>
    <t>12X-0000001967-3</t>
  </si>
  <si>
    <t>14X-VITALIS----1</t>
  </si>
  <si>
    <t>VNG Handel &amp; Vertrieb GmbH</t>
  </si>
  <si>
    <t>WIEE Hungary Kft.</t>
  </si>
  <si>
    <t>39XWIEEHUNGARIAQ</t>
  </si>
  <si>
    <t>Es wird darauf hingewiesen, dass aus Gründen der Einfachheit und Zweckmäßigkeit mit diesem Formular Daten sowohl von Speicherunternehmen wie auch von Betreibern von Speicheranlagen erfasst werden. Die jeweiligen Meldepflichten sind in den Tabellenblätttern angegeben.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</si>
  <si>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Speicherunternehmen wie auch von Betreiber von Speicheranlagen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
</t>
    </r>
  </si>
  <si>
    <t>Gas-Speicher</t>
  </si>
  <si>
    <t>(*) Speicherkunde Eingabeart im Blatt "L" wählbar!</t>
  </si>
  <si>
    <t>Speicherinhalte je Speicherkunde (*)</t>
  </si>
  <si>
    <t>ALPHERG S.P.A.</t>
  </si>
  <si>
    <t>59X-ALPHERG-0--8</t>
  </si>
  <si>
    <t>BP Commodity Supply B.V.</t>
  </si>
  <si>
    <t>52X000000000067P</t>
  </si>
  <si>
    <t>Centrica Energy Trading A/S</t>
  </si>
  <si>
    <t>Doppler Gas GmbH</t>
  </si>
  <si>
    <t>AT902229</t>
  </si>
  <si>
    <t>EDF Trading Markets (Ireland) Limited</t>
  </si>
  <si>
    <t>47X0000000002633</t>
  </si>
  <si>
    <t>Elektrizitätswerke Reutte AG</t>
  </si>
  <si>
    <t>European Energy Pooling BVBA</t>
  </si>
  <si>
    <t>21X0000000010873</t>
  </si>
  <si>
    <t>Ezpada AG</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</si>
  <si>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</si>
  <si>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</si>
  <si>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</si>
  <si>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</si>
  <si>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</si>
  <si>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</si>
  <si>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</si>
  <si>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</si>
  <si>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</si>
  <si>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</si>
  <si>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</si>
  <si>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</si>
  <si>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</si>
  <si>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Spotty Smart Energy Partner GmbH</t>
  </si>
  <si>
    <t>AT902279</t>
  </si>
  <si>
    <t>Stadtwerke Augsburg Energie GmbH</t>
  </si>
  <si>
    <t>11XSWAUGSBURG--9</t>
  </si>
  <si>
    <t>Tinmar Energy SA</t>
  </si>
  <si>
    <t>30XROTINMAREN--M</t>
  </si>
  <si>
    <t>BC-ENERGIAKERESKEDŐ KFT.</t>
  </si>
  <si>
    <t>15X-BC-ENERGIA-A</t>
  </si>
  <si>
    <t>Kontaktadresse:</t>
  </si>
  <si>
    <t>Datenübermittlung mittels Fileshare:</t>
  </si>
  <si>
    <t>https://statistics.e-control.at/</t>
  </si>
  <si>
    <t>Axpo Solutions AG</t>
  </si>
  <si>
    <t>AVIA Energy Austria GmbH</t>
  </si>
  <si>
    <t>AT902329</t>
  </si>
  <si>
    <t>E.ON Energiamegoldások Kft.</t>
  </si>
  <si>
    <t>39XEON-ENMEGOLDC</t>
  </si>
  <si>
    <t>EMEX Trade GmbH</t>
  </si>
  <si>
    <t>25X-EMEXTRADEGMC</t>
  </si>
  <si>
    <t>Energie AG Oberösterreich Vertrieb GmbH</t>
  </si>
  <si>
    <t>Energie AG Oberösterreich Vertrieb GmbH (sigi)</t>
  </si>
  <si>
    <t>ERU Europe GmbH</t>
  </si>
  <si>
    <t>25X-ERUEUROPEGM1</t>
  </si>
  <si>
    <t>ES FOR IN SE</t>
  </si>
  <si>
    <t>11XESFORIN-----H</t>
  </si>
  <si>
    <t>11XEZPADA------P</t>
  </si>
  <si>
    <t>First Energy AG</t>
  </si>
  <si>
    <t>AT902289</t>
  </si>
  <si>
    <t>GETEC ENERGIE GmbH</t>
  </si>
  <si>
    <t>IREN MERCATO SPA</t>
  </si>
  <si>
    <t>26X00000001321-F</t>
  </si>
  <si>
    <t>LITASCO SA</t>
  </si>
  <si>
    <t>59X-7-LITASCO-5Y</t>
  </si>
  <si>
    <t>MFT Energy A/S</t>
  </si>
  <si>
    <t>23X--161129-ME-L</t>
  </si>
  <si>
    <t>23X--150720-OE-1</t>
  </si>
  <si>
    <t>Stadtwerke Klagenfurt AG</t>
  </si>
  <si>
    <t>AT902299</t>
  </si>
  <si>
    <t>VERBUND Energy4Business GmbH</t>
  </si>
  <si>
    <t>25X-VNGAUSTRIAGL</t>
  </si>
  <si>
    <t>ZSE Energia, a.s.</t>
  </si>
  <si>
    <t>24XZSE---------Z</t>
  </si>
  <si>
    <t>astora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</si>
</sst>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1]_-;\-* #,##0.00\ [$€-1]_-;_-* &quot;-&quot;??\ [$€-1]_-"/>
    <numFmt numFmtId="165" formatCode="mmmm"/>
    <numFmt numFmtId="166" formatCode="#,##0.0000\ "/>
    <numFmt numFmtId="167" formatCode="#,##0\ "/>
    <numFmt numFmtId="168" formatCode="#,##0.0\ "/>
    <numFmt numFmtId="169" formatCode="#,##0,_)"/>
    <numFmt numFmtId="170" formatCode="_-[$€]\ * #,##0.00_-;\-[$€]\ * #,##0.00_-;_-[$€]\ *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b/>
      <sz val="10"/>
      <color indexed="54"/>
      <name val="Arial"/>
      <family val="2"/>
    </font>
    <font>
      <u/>
      <sz val="10"/>
      <name val="Arial"/>
      <family val="2"/>
    </font>
    <font>
      <sz val="10"/>
      <color rgb="FFFF0000"/>
      <name val="Arial"/>
      <family val="2"/>
    </font>
    <font>
      <b/>
      <sz val="12"/>
      <color rgb="FFFF0000"/>
      <name val="Arial"/>
      <family val="2"/>
    </font>
    <font>
      <sz val="10"/>
      <color theme="0"/>
      <name val="Arial"/>
      <family val="2"/>
    </font>
    <font>
      <sz val="7"/>
      <name val="Arial"/>
      <family val="2"/>
    </font>
    <font>
      <u/>
      <sz val="10"/>
      <color theme="10"/>
      <name val="Arial"/>
      <family val="2"/>
    </font>
    <font>
      <b/>
      <sz val="10"/>
      <color theme="0"/>
      <name val="Arial"/>
      <family val="2"/>
    </font>
    <font>
      <u/>
      <sz val="10"/>
      <color indexed="54"/>
      <name val="Arial"/>
      <family val="2"/>
    </font>
    <font>
      <sz val="10"/>
      <color indexed="54"/>
      <name val="Arial"/>
      <family val="2"/>
    </font>
    <font>
      <u/>
      <sz val="10"/>
      <color rgb="FFFF000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BFBFBF"/>
        <bgColor indexed="64"/>
      </patternFill>
    </fill>
    <fill>
      <patternFill patternType="solid">
        <fgColor rgb="FFA6A6A6"/>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diagonal/>
    </border>
  </borders>
  <cellStyleXfs count="1274">
    <xf numFmtId="0" fontId="0" fillId="0" borderId="0"/>
    <xf numFmtId="164" fontId="10"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43" fontId="3" fillId="0" borderId="0" applyFont="0" applyFill="0" applyBorder="0" applyAlignment="0" applyProtection="0"/>
    <xf numFmtId="0" fontId="3" fillId="2" borderId="14" applyNumberFormat="0" applyFont="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169" fontId="18" fillId="0" borderId="0" applyFill="0" applyBorder="0" applyProtection="0"/>
    <xf numFmtId="164" fontId="10" fillId="0" borderId="0" applyFont="0" applyFill="0" applyBorder="0" applyAlignment="0" applyProtection="0"/>
    <xf numFmtId="170" fontId="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9" fillId="0" borderId="0" applyNumberFormat="0" applyFill="0" applyBorder="0" applyAlignment="0" applyProtection="0">
      <alignment vertical="top"/>
      <protection locked="0"/>
    </xf>
    <xf numFmtId="0" fontId="1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10" fillId="0" borderId="0"/>
    <xf numFmtId="43" fontId="1" fillId="0" borderId="0" applyFont="0" applyFill="0" applyBorder="0" applyAlignment="0" applyProtection="0"/>
    <xf numFmtId="0" fontId="1" fillId="2" borderId="1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3">
    <xf numFmtId="0" fontId="0" fillId="0" borderId="0" xfId="0"/>
    <xf numFmtId="49" fontId="6" fillId="0" borderId="0" xfId="3" applyNumberFormat="1" applyFont="1" applyAlignment="1" applyProtection="1">
      <alignment horizontal="right" vertical="center"/>
      <protection hidden="1"/>
    </xf>
    <xf numFmtId="0" fontId="5" fillId="0" borderId="0" xfId="3" applyFont="1" applyAlignment="1" applyProtection="1">
      <alignment vertical="center"/>
      <protection hidden="1"/>
    </xf>
    <xf numFmtId="0" fontId="0" fillId="0" borderId="0" xfId="0" applyProtection="1">
      <protection hidden="1"/>
    </xf>
    <xf numFmtId="0" fontId="4" fillId="0" borderId="0" xfId="3" applyAlignment="1" applyProtection="1">
      <alignment vertical="center"/>
      <protection hidden="1"/>
    </xf>
    <xf numFmtId="0" fontId="11" fillId="0" borderId="0" xfId="5" applyFont="1" applyAlignment="1" applyProtection="1">
      <alignment horizontal="left" indent="1"/>
      <protection hidden="1"/>
    </xf>
    <xf numFmtId="0" fontId="5" fillId="0" borderId="0" xfId="3" applyFont="1" applyAlignment="1" applyProtection="1">
      <alignment horizontal="left" vertical="center"/>
      <protection hidden="1"/>
    </xf>
    <xf numFmtId="0" fontId="8" fillId="0" borderId="0" xfId="3" applyFont="1" applyFill="1" applyAlignment="1" applyProtection="1">
      <alignment horizontal="right" vertical="center"/>
      <protection hidden="1"/>
    </xf>
    <xf numFmtId="0" fontId="11" fillId="0" borderId="0" xfId="3" applyFont="1" applyAlignment="1" applyProtection="1">
      <alignment horizontal="left" vertical="center" indent="1"/>
      <protection hidden="1"/>
    </xf>
    <xf numFmtId="0" fontId="4" fillId="0" borderId="0" xfId="6" applyFont="1" applyAlignment="1" applyProtection="1">
      <alignment vertical="center"/>
      <protection hidden="1"/>
    </xf>
    <xf numFmtId="49" fontId="4" fillId="0" borderId="0" xfId="6" applyNumberFormat="1" applyFont="1" applyAlignment="1" applyProtection="1">
      <alignment vertical="center"/>
      <protection hidden="1"/>
    </xf>
    <xf numFmtId="0" fontId="4" fillId="0" borderId="0" xfId="3" applyFont="1" applyAlignment="1" applyProtection="1">
      <alignment vertical="center"/>
      <protection hidden="1"/>
    </xf>
    <xf numFmtId="0" fontId="4" fillId="0" borderId="0" xfId="0" applyFont="1" applyProtection="1">
      <protection hidden="1"/>
    </xf>
    <xf numFmtId="0" fontId="4" fillId="0" borderId="0" xfId="6" applyFont="1" applyAlignment="1" applyProtection="1">
      <alignment horizontal="left" indent="1"/>
      <protection hidden="1"/>
    </xf>
    <xf numFmtId="0" fontId="4" fillId="0" borderId="0" xfId="6" applyFont="1" applyProtection="1">
      <protection hidden="1"/>
    </xf>
    <xf numFmtId="0" fontId="4" fillId="0" borderId="0" xfId="6" applyFont="1" applyAlignment="1" applyProtection="1">
      <alignment horizontal="left" vertical="center" indent="1"/>
      <protection hidden="1"/>
    </xf>
    <xf numFmtId="0" fontId="4" fillId="0" borderId="0" xfId="6" applyFont="1" applyAlignment="1" applyProtection="1">
      <protection hidden="1"/>
    </xf>
    <xf numFmtId="0" fontId="14" fillId="0" borderId="0" xfId="6" applyFont="1" applyBorder="1" applyAlignment="1" applyProtection="1">
      <alignment vertical="center"/>
      <protection hidden="1"/>
    </xf>
    <xf numFmtId="166" fontId="4" fillId="0" borderId="0" xfId="6" applyNumberFormat="1" applyFont="1" applyAlignment="1" applyProtection="1">
      <alignment vertical="center"/>
      <protection hidden="1"/>
    </xf>
    <xf numFmtId="0" fontId="4" fillId="0" borderId="0" xfId="5" applyFont="1" applyAlignment="1" applyProtection="1">
      <alignment horizontal="left" indent="1"/>
      <protection hidden="1"/>
    </xf>
    <xf numFmtId="0" fontId="4" fillId="0" borderId="0" xfId="0" applyFont="1" applyAlignment="1" applyProtection="1">
      <alignment horizontal="left" indent="1"/>
      <protection hidden="1"/>
    </xf>
    <xf numFmtId="0" fontId="4" fillId="0" borderId="0" xfId="5" applyFont="1" applyProtection="1">
      <protection hidden="1"/>
    </xf>
    <xf numFmtId="0" fontId="11" fillId="0" borderId="0" xfId="0" applyFont="1" applyAlignment="1" applyProtection="1">
      <alignment horizontal="left" indent="1"/>
      <protection hidden="1"/>
    </xf>
    <xf numFmtId="0" fontId="4" fillId="0" borderId="0" xfId="6" applyFont="1" applyAlignment="1" applyProtection="1">
      <alignment horizontal="justify" vertical="top"/>
      <protection hidden="1"/>
    </xf>
    <xf numFmtId="0" fontId="4" fillId="0" borderId="0" xfId="6" applyFont="1" applyAlignment="1" applyProtection="1">
      <alignment horizontal="left"/>
      <protection hidden="1"/>
    </xf>
    <xf numFmtId="0" fontId="4" fillId="0" borderId="0" xfId="0" applyFont="1" applyAlignment="1" applyProtection="1">
      <alignment vertical="center"/>
      <protection hidden="1"/>
    </xf>
    <xf numFmtId="0" fontId="4" fillId="0" borderId="0" xfId="6" applyFont="1" applyAlignment="1" applyProtection="1">
      <alignment horizontal="left" vertical="center"/>
      <protection hidden="1"/>
    </xf>
    <xf numFmtId="0" fontId="11" fillId="0" borderId="0" xfId="6" applyFont="1" applyAlignment="1" applyProtection="1">
      <alignment horizontal="left" vertical="center" indent="1"/>
      <protection hidden="1"/>
    </xf>
    <xf numFmtId="0" fontId="4" fillId="0" borderId="0" xfId="6" applyFont="1" applyAlignment="1" applyProtection="1">
      <alignment vertical="center" wrapText="1"/>
      <protection hidden="1"/>
    </xf>
    <xf numFmtId="0" fontId="4" fillId="0" borderId="0" xfId="6" applyFont="1" applyAlignment="1" applyProtection="1">
      <alignment vertical="center"/>
      <protection locked="0"/>
    </xf>
    <xf numFmtId="0" fontId="4" fillId="0" borderId="0" xfId="0" applyFont="1" applyAlignment="1" applyProtection="1">
      <alignment vertical="center"/>
      <protection locked="0"/>
    </xf>
    <xf numFmtId="0" fontId="4" fillId="0" borderId="0" xfId="6" applyFont="1" applyAlignment="1" applyProtection="1">
      <alignment vertical="center" wrapText="1"/>
      <protection hidden="1"/>
    </xf>
    <xf numFmtId="0" fontId="7" fillId="5" borderId="10" xfId="0" applyFont="1" applyFill="1" applyBorder="1" applyAlignment="1" applyProtection="1">
      <alignment horizontal="left" vertical="center" wrapText="1" indent="1"/>
      <protection locked="0"/>
    </xf>
    <xf numFmtId="49" fontId="4" fillId="5" borderId="1" xfId="3" applyNumberFormat="1" applyFont="1" applyFill="1" applyBorder="1" applyAlignment="1" applyProtection="1">
      <alignment horizontal="left" vertical="center" indent="1"/>
      <protection locked="0"/>
    </xf>
    <xf numFmtId="49" fontId="9" fillId="5" borderId="3" xfId="2" applyNumberFormat="1" applyFont="1" applyFill="1" applyBorder="1" applyAlignment="1" applyProtection="1">
      <alignment horizontal="left" vertical="center" indent="1"/>
      <protection locked="0"/>
    </xf>
    <xf numFmtId="0" fontId="15" fillId="0" borderId="0" xfId="3" applyFont="1" applyAlignment="1" applyProtection="1">
      <alignment horizontal="center" vertical="center"/>
      <protection hidden="1"/>
    </xf>
    <xf numFmtId="0" fontId="12" fillId="4" borderId="11" xfId="0" applyFont="1" applyFill="1" applyBorder="1" applyAlignment="1" applyProtection="1">
      <alignment horizontal="left" vertical="center" indent="1"/>
      <protection hidden="1"/>
    </xf>
    <xf numFmtId="0" fontId="4" fillId="4" borderId="4" xfId="6" applyNumberFormat="1" applyFont="1" applyFill="1" applyBorder="1" applyAlignment="1" applyProtection="1">
      <alignment horizontal="center" vertical="center" wrapText="1"/>
      <protection hidden="1"/>
    </xf>
    <xf numFmtId="0" fontId="7" fillId="3" borderId="4" xfId="6" applyFont="1" applyFill="1" applyBorder="1" applyAlignment="1" applyProtection="1">
      <alignment horizontal="left" vertical="center" indent="1"/>
      <protection hidden="1"/>
    </xf>
    <xf numFmtId="0" fontId="4" fillId="4" borderId="4" xfId="6" applyFont="1" applyFill="1" applyBorder="1" applyAlignment="1" applyProtection="1">
      <alignment horizontal="center" vertical="center" wrapText="1"/>
      <protection hidden="1"/>
    </xf>
    <xf numFmtId="165" fontId="4" fillId="4" borderId="4" xfId="6" applyNumberFormat="1" applyFont="1" applyFill="1" applyBorder="1" applyAlignment="1" applyProtection="1">
      <alignment horizontal="center" vertical="center" wrapText="1"/>
      <protection hidden="1"/>
    </xf>
    <xf numFmtId="0" fontId="4" fillId="4" borderId="4" xfId="6" applyFont="1" applyFill="1" applyBorder="1" applyAlignment="1" applyProtection="1">
      <alignment horizontal="center" vertical="center"/>
      <protection hidden="1"/>
    </xf>
    <xf numFmtId="0" fontId="15" fillId="0" borderId="0" xfId="6" applyFont="1" applyAlignment="1" applyProtection="1">
      <alignment horizontal="center"/>
      <protection hidden="1"/>
    </xf>
    <xf numFmtId="0" fontId="4" fillId="0" borderId="0" xfId="6" applyFont="1" applyBorder="1" applyAlignment="1" applyProtection="1">
      <alignment horizontal="left" vertical="center"/>
      <protection hidden="1"/>
    </xf>
    <xf numFmtId="0" fontId="0" fillId="0" borderId="0" xfId="0" applyBorder="1" applyAlignment="1">
      <alignment vertical="center"/>
    </xf>
    <xf numFmtId="49" fontId="4" fillId="4" borderId="5"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65" fontId="7" fillId="6" borderId="9" xfId="3" applyNumberFormat="1" applyFont="1" applyFill="1" applyBorder="1" applyAlignment="1" applyProtection="1">
      <alignment horizontal="left" vertical="center" indent="1"/>
      <protection hidden="1"/>
    </xf>
    <xf numFmtId="165" fontId="7" fillId="6" borderId="10" xfId="3" applyNumberFormat="1" applyFont="1" applyFill="1" applyBorder="1" applyAlignment="1" applyProtection="1">
      <alignment horizontal="left" vertical="center" indent="1"/>
      <protection hidden="1"/>
    </xf>
    <xf numFmtId="0" fontId="5" fillId="6" borderId="2" xfId="3" applyFont="1" applyFill="1" applyBorder="1" applyAlignment="1" applyProtection="1">
      <alignment horizontal="left" vertical="center" wrapText="1" indent="1"/>
      <protection hidden="1"/>
    </xf>
    <xf numFmtId="0" fontId="5" fillId="6" borderId="1" xfId="3" applyFont="1" applyFill="1" applyBorder="1" applyAlignment="1" applyProtection="1">
      <alignment horizontal="left" vertical="center" wrapText="1" indent="1"/>
      <protection hidden="1"/>
    </xf>
    <xf numFmtId="0" fontId="5" fillId="6" borderId="3" xfId="3" applyFont="1" applyFill="1" applyBorder="1" applyAlignment="1" applyProtection="1">
      <alignment horizontal="left" vertical="center" wrapText="1" indent="1"/>
      <protection hidden="1"/>
    </xf>
    <xf numFmtId="3" fontId="4" fillId="5" borderId="4" xfId="6" applyNumberFormat="1" applyFont="1" applyFill="1" applyBorder="1" applyAlignment="1" applyProtection="1">
      <alignment horizontal="left" vertical="center" wrapText="1" indent="1"/>
      <protection locked="0"/>
    </xf>
    <xf numFmtId="0" fontId="16" fillId="0" borderId="0" xfId="6" applyFont="1" applyAlignment="1" applyProtection="1">
      <alignment horizontal="left" indent="1"/>
      <protection hidden="1"/>
    </xf>
    <xf numFmtId="0" fontId="4" fillId="0" borderId="0" xfId="3" applyFont="1" applyAlignment="1" applyProtection="1">
      <alignment horizontal="left" vertical="center"/>
      <protection hidden="1"/>
    </xf>
    <xf numFmtId="0" fontId="4" fillId="0" borderId="0" xfId="6" applyFont="1" applyAlignment="1" applyProtection="1">
      <alignment vertical="center"/>
      <protection hidden="1"/>
    </xf>
    <xf numFmtId="0" fontId="4" fillId="0" borderId="0" xfId="6" applyFont="1" applyProtection="1">
      <protection hidden="1"/>
    </xf>
    <xf numFmtId="14" fontId="4" fillId="0" borderId="0" xfId="6" applyNumberFormat="1" applyFont="1" applyAlignment="1" applyProtection="1">
      <alignment vertical="center" wrapText="1"/>
      <protection hidden="1"/>
    </xf>
    <xf numFmtId="0" fontId="4" fillId="4" borderId="10" xfId="6"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protection hidden="1"/>
    </xf>
    <xf numFmtId="0" fontId="4" fillId="4" borderId="11" xfId="6"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protection hidden="1"/>
    </xf>
    <xf numFmtId="3" fontId="4" fillId="5" borderId="10" xfId="6" applyNumberFormat="1" applyFont="1" applyFill="1" applyBorder="1" applyAlignment="1" applyProtection="1">
      <alignment horizontal="left" vertical="center" indent="1"/>
      <protection locked="0"/>
    </xf>
    <xf numFmtId="3" fontId="4" fillId="5" borderId="19"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center" vertical="center"/>
      <protection hidden="1"/>
    </xf>
    <xf numFmtId="3" fontId="4" fillId="5" borderId="11"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left" vertical="center" indent="1"/>
      <protection hidden="1"/>
    </xf>
    <xf numFmtId="0" fontId="4" fillId="5" borderId="10" xfId="0" applyFont="1" applyFill="1" applyBorder="1" applyAlignment="1" applyProtection="1">
      <alignment horizontal="left" vertical="center" indent="1"/>
      <protection locked="0"/>
    </xf>
    <xf numFmtId="0" fontId="4" fillId="5" borderId="19" xfId="0" applyFont="1" applyFill="1" applyBorder="1" applyAlignment="1" applyProtection="1">
      <alignment horizontal="left" vertical="center" indent="1"/>
      <protection locked="0"/>
    </xf>
    <xf numFmtId="1" fontId="7" fillId="5" borderId="9" xfId="3" applyNumberFormat="1" applyFont="1" applyFill="1" applyBorder="1" applyAlignment="1" applyProtection="1">
      <alignment horizontal="left" vertical="center" indent="1"/>
      <protection locked="0"/>
    </xf>
    <xf numFmtId="0" fontId="7" fillId="3" borderId="5" xfId="6" applyFont="1" applyFill="1" applyBorder="1" applyAlignment="1" applyProtection="1">
      <alignment horizontal="left" vertical="center" indent="1"/>
      <protection hidden="1"/>
    </xf>
    <xf numFmtId="0" fontId="7" fillId="3" borderId="12" xfId="6" applyFont="1" applyFill="1" applyBorder="1" applyAlignment="1" applyProtection="1">
      <alignment horizontal="left" vertical="center" indent="1"/>
      <protection hidden="1"/>
    </xf>
    <xf numFmtId="0" fontId="7" fillId="3" borderId="6" xfId="6" applyFont="1" applyFill="1" applyBorder="1" applyAlignment="1" applyProtection="1">
      <alignment horizontal="left" vertical="center" indent="1"/>
      <protection hidden="1"/>
    </xf>
    <xf numFmtId="0" fontId="7" fillId="3" borderId="17" xfId="6" applyFont="1" applyFill="1" applyBorder="1" applyAlignment="1" applyProtection="1">
      <alignment horizontal="left" vertical="center" indent="1"/>
      <protection hidden="1"/>
    </xf>
    <xf numFmtId="0" fontId="7" fillId="3" borderId="20" xfId="6" applyFont="1" applyFill="1" applyBorder="1" applyAlignment="1" applyProtection="1">
      <alignment horizontal="left" vertical="center" indent="1"/>
      <protection hidden="1"/>
    </xf>
    <xf numFmtId="0" fontId="4" fillId="0" borderId="0" xfId="6" applyFont="1" applyAlignment="1" applyProtection="1">
      <alignment horizontal="left" vertical="center" indent="1"/>
      <protection locked="0"/>
    </xf>
    <xf numFmtId="49" fontId="4" fillId="0" borderId="0" xfId="6" applyNumberFormat="1" applyFont="1" applyAlignment="1" applyProtection="1">
      <alignment vertical="center"/>
      <protection locked="0"/>
    </xf>
    <xf numFmtId="0" fontId="4" fillId="5" borderId="10" xfId="0" applyFont="1" applyFill="1" applyBorder="1" applyAlignment="1" applyProtection="1">
      <alignment horizontal="center" vertical="center" wrapText="1"/>
      <protection locked="0"/>
    </xf>
    <xf numFmtId="22" fontId="4" fillId="5" borderId="10" xfId="0" applyNumberFormat="1" applyFont="1" applyFill="1" applyBorder="1" applyAlignment="1" applyProtection="1">
      <alignment horizontal="center" vertical="center"/>
      <protection locked="0"/>
    </xf>
    <xf numFmtId="22" fontId="4" fillId="5" borderId="19" xfId="0" applyNumberFormat="1" applyFont="1" applyFill="1" applyBorder="1" applyAlignment="1" applyProtection="1">
      <alignment horizontal="center" vertical="center"/>
      <protection locked="0"/>
    </xf>
    <xf numFmtId="0" fontId="17" fillId="0" borderId="0" xfId="0" applyFont="1" applyProtection="1">
      <protection hidden="1"/>
    </xf>
    <xf numFmtId="0" fontId="17" fillId="0" borderId="0" xfId="0" applyFont="1" applyBorder="1" applyProtection="1">
      <protection hidden="1"/>
    </xf>
    <xf numFmtId="14" fontId="17" fillId="0" borderId="0" xfId="6" applyNumberFormat="1" applyFont="1" applyAlignment="1" applyProtection="1">
      <alignment vertical="center" wrapText="1"/>
      <protection hidden="1"/>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168" fontId="4" fillId="5" borderId="10" xfId="0" applyNumberFormat="1" applyFont="1" applyFill="1" applyBorder="1" applyAlignment="1" applyProtection="1">
      <alignment vertical="center"/>
      <protection locked="0"/>
    </xf>
    <xf numFmtId="168" fontId="4" fillId="5" borderId="19" xfId="0" applyNumberFormat="1" applyFont="1" applyFill="1" applyBorder="1" applyAlignment="1" applyProtection="1">
      <alignment vertical="center"/>
      <protection locked="0"/>
    </xf>
    <xf numFmtId="167" fontId="4" fillId="4" borderId="10" xfId="6" applyNumberFormat="1" applyFont="1" applyFill="1" applyBorder="1" applyAlignment="1" applyProtection="1">
      <alignment horizontal="right" vertical="center"/>
      <protection locked="0"/>
    </xf>
    <xf numFmtId="167" fontId="4" fillId="4" borderId="19" xfId="6" applyNumberFormat="1" applyFont="1" applyFill="1" applyBorder="1" applyAlignment="1" applyProtection="1">
      <alignment horizontal="right" vertical="center"/>
      <protection locked="0"/>
    </xf>
    <xf numFmtId="167" fontId="4" fillId="4" borderId="11" xfId="6" applyNumberFormat="1" applyFont="1" applyFill="1" applyBorder="1" applyAlignment="1" applyProtection="1">
      <alignment horizontal="right" vertical="center"/>
      <protection locked="0"/>
    </xf>
    <xf numFmtId="49" fontId="4" fillId="4" borderId="22" xfId="6" applyNumberFormat="1"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wrapText="1"/>
      <protection hidden="1"/>
    </xf>
    <xf numFmtId="49" fontId="4" fillId="4" borderId="23" xfId="6" applyNumberFormat="1"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wrapText="1"/>
      <protection hidden="1"/>
    </xf>
    <xf numFmtId="168" fontId="4" fillId="4" borderId="10" xfId="6" applyNumberFormat="1" applyFont="1" applyFill="1" applyBorder="1" applyAlignment="1" applyProtection="1">
      <alignment vertical="center"/>
      <protection hidden="1"/>
    </xf>
    <xf numFmtId="168" fontId="4" fillId="4" borderId="11" xfId="6" applyNumberFormat="1" applyFont="1" applyFill="1" applyBorder="1" applyAlignment="1" applyProtection="1">
      <alignment vertical="center"/>
      <protection hidden="1"/>
    </xf>
    <xf numFmtId="168" fontId="4" fillId="5" borderId="10" xfId="6" applyNumberFormat="1" applyFont="1" applyFill="1" applyBorder="1" applyAlignment="1" applyProtection="1">
      <alignment vertical="center"/>
      <protection locked="0"/>
    </xf>
    <xf numFmtId="168" fontId="4" fillId="5" borderId="19" xfId="6" applyNumberFormat="1" applyFont="1" applyFill="1" applyBorder="1" applyAlignment="1" applyProtection="1">
      <alignment vertical="center"/>
      <protection locked="0"/>
    </xf>
    <xf numFmtId="168" fontId="4" fillId="4" borderId="19" xfId="6" applyNumberFormat="1" applyFont="1" applyFill="1" applyBorder="1" applyAlignment="1" applyProtection="1">
      <alignment vertical="center"/>
      <protection hidden="1"/>
    </xf>
    <xf numFmtId="168" fontId="4" fillId="5" borderId="11" xfId="6" applyNumberFormat="1" applyFont="1" applyFill="1" applyBorder="1" applyAlignment="1" applyProtection="1">
      <alignment horizontal="right" vertical="center"/>
      <protection locked="0"/>
    </xf>
    <xf numFmtId="168" fontId="4" fillId="5" borderId="4" xfId="6" applyNumberFormat="1" applyFont="1" applyFill="1" applyBorder="1" applyAlignment="1" applyProtection="1">
      <alignment vertical="center"/>
      <protection locked="0"/>
    </xf>
    <xf numFmtId="168" fontId="4" fillId="5" borderId="10" xfId="6" applyNumberFormat="1" applyFont="1" applyFill="1" applyBorder="1" applyAlignment="1" applyProtection="1">
      <alignment horizontal="right" vertical="center"/>
      <protection locked="0"/>
    </xf>
    <xf numFmtId="168" fontId="4" fillId="5" borderId="19" xfId="6" applyNumberFormat="1" applyFont="1" applyFill="1" applyBorder="1" applyAlignment="1" applyProtection="1">
      <alignment horizontal="right" vertical="center"/>
      <protection locked="0"/>
    </xf>
    <xf numFmtId="0" fontId="0" fillId="4" borderId="6" xfId="0" applyFill="1" applyBorder="1" applyAlignment="1" applyProtection="1">
      <alignment horizontal="left" vertical="center"/>
      <protection locked="0"/>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center" vertical="center"/>
      <protection hidden="1"/>
    </xf>
    <xf numFmtId="0" fontId="7" fillId="7" borderId="15" xfId="6" applyFont="1" applyFill="1" applyBorder="1" applyAlignment="1" applyProtection="1">
      <alignment horizontal="left" vertical="center"/>
      <protection hidden="1"/>
    </xf>
    <xf numFmtId="0" fontId="0" fillId="7" borderId="21" xfId="0" applyFill="1" applyBorder="1" applyAlignment="1">
      <alignment horizontal="left" vertical="center"/>
    </xf>
    <xf numFmtId="0" fontId="0" fillId="7" borderId="16" xfId="0" applyFill="1" applyBorder="1" applyAlignment="1">
      <alignment horizontal="left" vertical="center"/>
    </xf>
    <xf numFmtId="0" fontId="7" fillId="7" borderId="12"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1" fontId="7" fillId="3" borderId="4" xfId="6" applyNumberFormat="1" applyFont="1" applyFill="1" applyBorder="1" applyAlignment="1" applyProtection="1">
      <alignment horizontal="left" vertical="center" indent="1"/>
      <protection hidden="1"/>
    </xf>
    <xf numFmtId="1" fontId="7" fillId="3" borderId="5" xfId="6" applyNumberFormat="1" applyFont="1" applyFill="1" applyBorder="1" applyAlignment="1" applyProtection="1">
      <alignment horizontal="left" vertical="center" indent="1"/>
      <protection hidden="1"/>
    </xf>
    <xf numFmtId="1" fontId="7" fillId="3" borderId="6" xfId="6" applyNumberFormat="1" applyFont="1" applyFill="1" applyBorder="1" applyAlignment="1" applyProtection="1">
      <alignment horizontal="left" vertical="center" indent="1"/>
      <protection hidden="1"/>
    </xf>
    <xf numFmtId="1" fontId="7" fillId="3" borderId="12"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4" fontId="4" fillId="4" borderId="10" xfId="6" applyNumberFormat="1" applyFont="1" applyFill="1" applyBorder="1" applyAlignment="1" applyProtection="1">
      <alignment horizontal="center" vertical="center"/>
      <protection hidden="1"/>
    </xf>
    <xf numFmtId="14" fontId="4" fillId="4" borderId="19" xfId="6" applyNumberFormat="1" applyFont="1" applyFill="1" applyBorder="1" applyAlignment="1" applyProtection="1">
      <alignment horizontal="center" vertical="center"/>
      <protection hidden="1"/>
    </xf>
    <xf numFmtId="0" fontId="4" fillId="5" borderId="10" xfId="4" applyFont="1" applyFill="1" applyBorder="1" applyAlignment="1" applyProtection="1">
      <alignment horizontal="left" vertical="center" indent="1"/>
      <protection locked="0"/>
    </xf>
    <xf numFmtId="0" fontId="4" fillId="8" borderId="10" xfId="4" applyFont="1" applyFill="1" applyBorder="1" applyAlignment="1" applyProtection="1">
      <alignment horizontal="left" vertical="center" indent="1"/>
      <protection hidden="1"/>
    </xf>
    <xf numFmtId="0" fontId="4" fillId="5" borderId="19" xfId="5" applyFont="1" applyFill="1" applyBorder="1" applyAlignment="1" applyProtection="1">
      <alignment horizontal="left" vertical="center" indent="1"/>
      <protection locked="0"/>
    </xf>
    <xf numFmtId="0" fontId="4" fillId="4" borderId="19" xfId="4" applyFont="1" applyFill="1" applyBorder="1" applyAlignment="1" applyProtection="1">
      <alignment horizontal="left" vertical="center" indent="1"/>
      <protection hidden="1"/>
    </xf>
    <xf numFmtId="0" fontId="4" fillId="8" borderId="19" xfId="5" applyFont="1" applyFill="1" applyBorder="1" applyAlignment="1" applyProtection="1">
      <alignment horizontal="left" vertical="center" indent="1"/>
      <protection locked="0"/>
    </xf>
    <xf numFmtId="0" fontId="4" fillId="5" borderId="19" xfId="17" applyFont="1" applyFill="1" applyBorder="1" applyAlignment="1" applyProtection="1">
      <alignment horizontal="left" vertical="center" wrapText="1" indent="1"/>
      <protection locked="0"/>
    </xf>
    <xf numFmtId="0" fontId="4" fillId="5" borderId="10" xfId="7" applyFont="1" applyFill="1" applyBorder="1" applyAlignment="1" applyProtection="1">
      <alignment horizontal="left" vertical="center" indent="1"/>
      <protection locked="0"/>
    </xf>
    <xf numFmtId="0" fontId="4" fillId="5" borderId="19" xfId="7" applyFont="1" applyFill="1" applyBorder="1" applyAlignment="1" applyProtection="1">
      <alignment horizontal="left" vertical="center" indent="1"/>
      <protection locked="0"/>
    </xf>
    <xf numFmtId="165" fontId="4" fillId="6" borderId="11" xfId="3" applyNumberFormat="1" applyFont="1" applyFill="1" applyBorder="1" applyAlignment="1" applyProtection="1">
      <alignment horizontal="left" vertical="center" indent="1"/>
      <protection hidden="1"/>
    </xf>
    <xf numFmtId="0" fontId="20" fillId="0" borderId="0" xfId="0" applyFont="1" applyFill="1" applyProtection="1">
      <protection hidden="1"/>
    </xf>
    <xf numFmtId="168" fontId="4" fillId="4" borderId="11" xfId="6" applyNumberFormat="1" applyFont="1" applyFill="1" applyBorder="1" applyAlignment="1" applyProtection="1">
      <alignment horizontal="right" vertical="center"/>
      <protection hidden="1"/>
    </xf>
    <xf numFmtId="168" fontId="4" fillId="4" borderId="13" xfId="6" applyNumberFormat="1" applyFont="1" applyFill="1" applyBorder="1" applyAlignment="1" applyProtection="1">
      <alignment vertical="center"/>
      <protection hidden="1"/>
    </xf>
    <xf numFmtId="0" fontId="4" fillId="0" borderId="0" xfId="3" applyFont="1" applyAlignment="1" applyProtection="1">
      <alignment horizontal="left" vertical="center" wrapText="1" indent="1"/>
      <protection hidden="1"/>
    </xf>
    <xf numFmtId="0" fontId="0" fillId="0" borderId="0" xfId="0" applyAlignment="1">
      <alignment horizontal="left" vertical="center" wrapText="1" indent="1"/>
    </xf>
    <xf numFmtId="0" fontId="4" fillId="0" borderId="0" xfId="6" applyFont="1" applyBorder="1" applyAlignment="1">
      <alignment horizontal="left" vertical="center" wrapText="1" indent="1"/>
    </xf>
    <xf numFmtId="0" fontId="15" fillId="0" borderId="0" xfId="3" applyFont="1" applyBorder="1" applyAlignment="1" applyProtection="1">
      <alignment horizontal="left" vertical="center" indent="1"/>
      <protection hidden="1"/>
    </xf>
    <xf numFmtId="0" fontId="0" fillId="0" borderId="0" xfId="0" applyBorder="1" applyAlignment="1" applyProtection="1">
      <alignment horizontal="left" vertical="center" indent="1"/>
      <protection hidden="1"/>
    </xf>
    <xf numFmtId="0" fontId="4" fillId="5" borderId="19" xfId="6" applyFont="1" applyFill="1" applyBorder="1" applyAlignment="1" applyProtection="1">
      <alignment horizontal="left" vertical="center" indent="1"/>
      <protection locked="0"/>
    </xf>
    <xf numFmtId="0" fontId="4" fillId="5" borderId="10" xfId="17" applyFill="1" applyBorder="1" applyAlignment="1" applyProtection="1">
      <alignment horizontal="left" vertical="center" indent="1"/>
      <protection locked="0"/>
    </xf>
    <xf numFmtId="0" fontId="4" fillId="4" borderId="10" xfId="17" applyFill="1" applyBorder="1" applyAlignment="1" applyProtection="1">
      <alignment horizontal="left" vertical="center" indent="1"/>
      <protection hidden="1"/>
    </xf>
    <xf numFmtId="0" fontId="4" fillId="5" borderId="19" xfId="17" applyFill="1" applyBorder="1" applyAlignment="1" applyProtection="1">
      <alignment horizontal="left" vertical="center" indent="1"/>
      <protection locked="0"/>
    </xf>
    <xf numFmtId="0" fontId="4" fillId="4" borderId="19" xfId="17" applyFill="1" applyBorder="1" applyAlignment="1" applyProtection="1">
      <alignment horizontal="left" vertical="center" indent="1"/>
      <protection hidden="1"/>
    </xf>
    <xf numFmtId="0" fontId="4" fillId="5" borderId="19" xfId="17" applyFill="1" applyBorder="1" applyAlignment="1" applyProtection="1">
      <alignment horizontal="left" vertical="center" wrapText="1" indent="1"/>
      <protection locked="0"/>
    </xf>
    <xf numFmtId="0" fontId="4" fillId="5" borderId="19" xfId="17" applyFill="1" applyBorder="1" applyAlignment="1" applyProtection="1">
      <alignment horizontal="left" vertical="center" indent="1"/>
      <protection hidden="1"/>
    </xf>
    <xf numFmtId="0" fontId="4" fillId="0" borderId="0" xfId="0" applyFont="1" applyAlignment="1" applyProtection="1">
      <alignment horizontal="right"/>
      <protection hidden="1"/>
    </xf>
    <xf numFmtId="0" fontId="21" fillId="0" borderId="0" xfId="2" applyFont="1" applyAlignment="1" applyProtection="1">
      <alignment horizontal="left"/>
      <protection hidden="1"/>
    </xf>
    <xf numFmtId="0" fontId="22" fillId="0" borderId="0" xfId="0" applyFont="1" applyAlignment="1" applyProtection="1">
      <alignment horizontal="left"/>
      <protection hidden="1"/>
    </xf>
    <xf numFmtId="0" fontId="23" fillId="0" borderId="0" xfId="2" applyFont="1" applyAlignment="1" applyProtection="1">
      <alignment horizontal="left"/>
      <protection hidden="1"/>
    </xf>
    <xf numFmtId="16" fontId="13" fillId="0" borderId="0" xfId="0" applyNumberFormat="1" applyFont="1" applyAlignment="1" applyProtection="1">
      <alignment vertical="center"/>
      <protection hidden="1"/>
    </xf>
    <xf numFmtId="0" fontId="13" fillId="0" borderId="0" xfId="3" applyFont="1" applyAlignment="1" applyProtection="1">
      <alignment vertical="center"/>
      <protection hidden="1"/>
    </xf>
    <xf numFmtId="165" fontId="7" fillId="4" borderId="8" xfId="0" applyNumberFormat="1" applyFont="1" applyFill="1" applyBorder="1" applyAlignment="1" applyProtection="1">
      <alignment horizontal="left" vertical="center" indent="1"/>
      <protection hidden="1"/>
    </xf>
    <xf numFmtId="0" fontId="0" fillId="4" borderId="7" xfId="0" applyFill="1" applyBorder="1" applyAlignment="1">
      <alignment horizontal="left" vertical="center" indent="1"/>
    </xf>
    <xf numFmtId="0" fontId="0" fillId="4" borderId="9" xfId="0" applyFill="1" applyBorder="1" applyAlignment="1">
      <alignment horizontal="left" vertical="center" indent="1"/>
    </xf>
    <xf numFmtId="1" fontId="4" fillId="5" borderId="8" xfId="0" applyNumberFormat="1"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7" fillId="7" borderId="5" xfId="3" applyFont="1" applyFill="1" applyBorder="1" applyAlignment="1" applyProtection="1">
      <alignment horizontal="left" vertical="center" indent="1"/>
      <protection hidden="1"/>
    </xf>
    <xf numFmtId="0" fontId="0" fillId="0" borderId="6" xfId="0" applyBorder="1" applyAlignment="1">
      <alignment horizontal="left" vertical="center" indent="1"/>
    </xf>
    <xf numFmtId="0" fontId="4" fillId="0" borderId="0" xfId="3" applyFont="1" applyAlignment="1" applyProtection="1">
      <alignment horizontal="left" vertical="center" wrapText="1" indent="1"/>
      <protection hidden="1"/>
    </xf>
    <xf numFmtId="0" fontId="4" fillId="0" borderId="5" xfId="0" applyFont="1" applyBorder="1" applyAlignment="1">
      <alignment horizontal="left" vertical="top" wrapText="1" indent="1"/>
    </xf>
    <xf numFmtId="0" fontId="4" fillId="0" borderId="12" xfId="0" applyFont="1" applyBorder="1" applyAlignment="1">
      <alignment horizontal="left" vertical="top" wrapText="1" indent="1"/>
    </xf>
    <xf numFmtId="0" fontId="4" fillId="0" borderId="6" xfId="0" applyFont="1" applyBorder="1" applyAlignment="1">
      <alignment horizontal="left" vertical="top" wrapText="1" indent="1"/>
    </xf>
    <xf numFmtId="0" fontId="4" fillId="4" borderId="15" xfId="18" applyFont="1" applyFill="1" applyBorder="1" applyAlignment="1" applyProtection="1">
      <alignment horizontal="left" vertical="center" wrapText="1" indent="1"/>
      <protection hidden="1"/>
    </xf>
    <xf numFmtId="0" fontId="4" fillId="0" borderId="16" xfId="6" applyFont="1" applyBorder="1" applyAlignment="1">
      <alignment horizontal="left" vertical="center" wrapText="1" indent="1"/>
    </xf>
    <xf numFmtId="0" fontId="4" fillId="0" borderId="17" xfId="6" applyFont="1" applyBorder="1" applyAlignment="1">
      <alignment horizontal="left" vertical="center" wrapText="1" indent="1"/>
    </xf>
    <xf numFmtId="0" fontId="4" fillId="0" borderId="18" xfId="6" applyFont="1" applyBorder="1" applyAlignment="1">
      <alignment horizontal="left" vertical="center" wrapText="1" indent="1"/>
    </xf>
    <xf numFmtId="167" fontId="4" fillId="5" borderId="8" xfId="0" applyNumberFormat="1" applyFont="1" applyFill="1" applyBorder="1" applyAlignment="1" applyProtection="1">
      <alignment horizontal="center" vertical="center"/>
      <protection locked="0"/>
    </xf>
    <xf numFmtId="167" fontId="4" fillId="5" borderId="9" xfId="0" applyNumberFormat="1" applyFont="1" applyFill="1" applyBorder="1" applyAlignment="1" applyProtection="1">
      <alignment horizontal="center" vertical="center"/>
      <protection locked="0"/>
    </xf>
    <xf numFmtId="0" fontId="15" fillId="0" borderId="24" xfId="3" applyFont="1" applyBorder="1" applyAlignment="1" applyProtection="1">
      <alignment horizontal="left" vertical="center" indent="1"/>
      <protection hidden="1"/>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7" fillId="7"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0" fillId="0" borderId="6" xfId="0" applyBorder="1" applyAlignment="1">
      <alignment horizontal="left" vertical="center"/>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0" fontId="4" fillId="8" borderId="8"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9" xfId="0" applyFont="1" applyFill="1" applyBorder="1" applyAlignment="1" applyProtection="1">
      <alignment horizontal="center" vertical="center" wrapText="1"/>
      <protection hidden="1"/>
    </xf>
    <xf numFmtId="0" fontId="4" fillId="8" borderId="8" xfId="6" applyFont="1" applyFill="1" applyBorder="1" applyAlignment="1" applyProtection="1">
      <alignment horizontal="center" vertical="center" wrapText="1"/>
      <protection hidden="1"/>
    </xf>
    <xf numFmtId="0" fontId="4" fillId="8" borderId="9" xfId="6" applyFont="1" applyFill="1" applyBorder="1" applyAlignment="1" applyProtection="1">
      <alignment horizontal="center" vertical="center" wrapText="1"/>
      <protection hidden="1"/>
    </xf>
    <xf numFmtId="0" fontId="4" fillId="4" borderId="15" xfId="6" applyNumberFormat="1" applyFont="1" applyFill="1" applyBorder="1" applyAlignment="1" applyProtection="1">
      <alignment horizontal="center" vertical="center" wrapText="1"/>
      <protection hidden="1"/>
    </xf>
    <xf numFmtId="0" fontId="4" fillId="4" borderId="16" xfId="6" applyNumberFormat="1" applyFont="1" applyFill="1" applyBorder="1" applyAlignment="1" applyProtection="1">
      <alignment horizontal="center" vertical="center" wrapText="1"/>
      <protection hidden="1"/>
    </xf>
    <xf numFmtId="0" fontId="4" fillId="4" borderId="17" xfId="6" applyNumberFormat="1" applyFont="1" applyFill="1" applyBorder="1" applyAlignment="1" applyProtection="1">
      <alignment horizontal="center" vertical="center" wrapText="1"/>
      <protection hidden="1"/>
    </xf>
    <xf numFmtId="0" fontId="4" fillId="4" borderId="18" xfId="6" applyNumberFormat="1" applyFont="1"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49" fontId="8" fillId="4" borderId="5" xfId="6" applyNumberFormat="1" applyFont="1" applyFill="1" applyBorder="1" applyAlignment="1" applyProtection="1">
      <alignment horizontal="left" vertical="center" indent="1"/>
      <protection hidden="1"/>
    </xf>
    <xf numFmtId="0" fontId="4" fillId="4" borderId="6" xfId="6" applyFont="1" applyFill="1" applyBorder="1" applyAlignment="1" applyProtection="1">
      <alignment horizontal="left" vertical="center" indent="1"/>
      <protection hidden="1"/>
    </xf>
    <xf numFmtId="3" fontId="4" fillId="5" borderId="8" xfId="6" applyNumberFormat="1" applyFont="1" applyFill="1" applyBorder="1" applyAlignment="1" applyProtection="1">
      <alignment horizontal="center" vertical="center"/>
      <protection locked="0"/>
    </xf>
    <xf numFmtId="3" fontId="4" fillId="5" borderId="7" xfId="6" applyNumberFormat="1" applyFont="1" applyFill="1" applyBorder="1" applyAlignment="1" applyProtection="1">
      <alignment horizontal="center" vertical="center"/>
      <protection locked="0"/>
    </xf>
    <xf numFmtId="3" fontId="4" fillId="5" borderId="9" xfId="6" applyNumberFormat="1" applyFont="1" applyFill="1" applyBorder="1" applyAlignment="1" applyProtection="1">
      <alignment horizontal="center" vertical="center"/>
      <protection locked="0"/>
    </xf>
    <xf numFmtId="49" fontId="4" fillId="4" borderId="8" xfId="6" applyNumberFormat="1" applyFont="1" applyFill="1" applyBorder="1" applyAlignment="1" applyProtection="1">
      <alignment horizontal="left" vertical="center" indent="1"/>
      <protection hidden="1"/>
    </xf>
    <xf numFmtId="0" fontId="0" fillId="0" borderId="9" xfId="0" applyBorder="1" applyAlignment="1" applyProtection="1">
      <alignment horizontal="left" vertical="center" indent="1"/>
      <protection hidden="1"/>
    </xf>
    <xf numFmtId="3" fontId="4" fillId="4" borderId="5" xfId="6" applyNumberFormat="1" applyFont="1" applyFill="1" applyBorder="1" applyAlignment="1" applyProtection="1">
      <alignment horizontal="left" vertical="center" indent="1"/>
      <protection hidden="1"/>
    </xf>
    <xf numFmtId="3" fontId="4" fillId="4" borderId="7" xfId="6" applyNumberFormat="1" applyFont="1" applyFill="1" applyBorder="1" applyAlignment="1" applyProtection="1">
      <alignment horizontal="center" vertical="center" wrapText="1"/>
      <protection hidden="1"/>
    </xf>
    <xf numFmtId="3" fontId="4" fillId="4" borderId="9" xfId="6" applyNumberFormat="1" applyFont="1" applyFill="1" applyBorder="1" applyAlignment="1" applyProtection="1">
      <alignment horizontal="center" vertical="center" wrapText="1"/>
      <protection hidden="1"/>
    </xf>
    <xf numFmtId="3" fontId="4" fillId="4" borderId="8" xfId="6" applyNumberFormat="1" applyFont="1" applyFill="1" applyBorder="1" applyAlignment="1" applyProtection="1">
      <alignment horizontal="center" vertical="center" wrapText="1"/>
      <protection hidden="1"/>
    </xf>
    <xf numFmtId="0" fontId="4" fillId="4" borderId="8" xfId="0" applyFont="1" applyFill="1" applyBorder="1" applyAlignment="1" applyProtection="1">
      <alignment horizontal="left" vertical="center" wrapText="1" indent="1"/>
      <protection hidden="1"/>
    </xf>
    <xf numFmtId="0" fontId="4" fillId="4" borderId="9" xfId="0" applyFont="1" applyFill="1" applyBorder="1" applyAlignment="1" applyProtection="1">
      <alignment horizontal="left" vertical="center" wrapText="1" indent="1"/>
      <protection hidden="1"/>
    </xf>
    <xf numFmtId="0" fontId="4" fillId="4" borderId="8"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left" vertical="center" wrapText="1" indent="1"/>
      <protection hidden="1"/>
    </xf>
    <xf numFmtId="0" fontId="8" fillId="4" borderId="9" xfId="0" applyFont="1" applyFill="1" applyBorder="1" applyAlignment="1" applyProtection="1">
      <alignment horizontal="left" vertical="center" wrapText="1" indent="1"/>
      <protection hidden="1"/>
    </xf>
    <xf numFmtId="0" fontId="7" fillId="3" borderId="5" xfId="6" applyFont="1" applyFill="1" applyBorder="1" applyAlignment="1" applyProtection="1">
      <alignment horizontal="left" vertical="center" wrapText="1" indent="1"/>
      <protection hidden="1"/>
    </xf>
    <xf numFmtId="0" fontId="0" fillId="0" borderId="12" xfId="0" applyBorder="1" applyAlignment="1">
      <alignment horizontal="left" vertical="center" wrapText="1" indent="1"/>
    </xf>
    <xf numFmtId="0" fontId="0" fillId="0" borderId="6" xfId="0" applyBorder="1" applyAlignment="1">
      <alignment horizontal="left" vertical="center" wrapText="1" indent="1"/>
    </xf>
    <xf numFmtId="0" fontId="7" fillId="3" borderId="12" xfId="6" applyFont="1" applyFill="1" applyBorder="1" applyAlignment="1" applyProtection="1">
      <alignment horizontal="left" vertical="center" wrapText="1" indent="1"/>
      <protection hidden="1"/>
    </xf>
    <xf numFmtId="0" fontId="11" fillId="0" borderId="0" xfId="6" applyFont="1" applyBorder="1" applyAlignment="1" applyProtection="1">
      <alignment horizontal="left" wrapText="1"/>
      <protection hidden="1"/>
    </xf>
    <xf numFmtId="0" fontId="0" fillId="0" borderId="0" xfId="0" applyAlignment="1">
      <alignment horizontal="left" wrapText="1"/>
    </xf>
    <xf numFmtId="0" fontId="0" fillId="0" borderId="20" xfId="0" applyBorder="1" applyAlignment="1">
      <alignment horizontal="left" wrapText="1"/>
    </xf>
    <xf numFmtId="0" fontId="8" fillId="4" borderId="8" xfId="5" applyFont="1" applyFill="1" applyBorder="1" applyAlignment="1" applyProtection="1">
      <alignment horizontal="left" vertical="center" wrapText="1" indent="1"/>
      <protection hidden="1"/>
    </xf>
    <xf numFmtId="0" fontId="8" fillId="4" borderId="9" xfId="5" applyFont="1" applyFill="1" applyBorder="1" applyAlignment="1" applyProtection="1">
      <alignment horizontal="left" vertical="center" wrapText="1" indent="1"/>
      <protection hidden="1"/>
    </xf>
    <xf numFmtId="0" fontId="8" fillId="4" borderId="8" xfId="6" applyFont="1" applyFill="1" applyBorder="1" applyAlignment="1" applyProtection="1">
      <alignment horizontal="left" vertical="center" wrapText="1" indent="1"/>
      <protection hidden="1"/>
    </xf>
    <xf numFmtId="0" fontId="8" fillId="0" borderId="9" xfId="0" applyFont="1" applyBorder="1" applyAlignment="1">
      <alignment horizontal="left" vertical="center" indent="1"/>
    </xf>
    <xf numFmtId="0" fontId="8" fillId="4" borderId="8" xfId="6" applyFont="1" applyFill="1" applyBorder="1" applyAlignment="1" applyProtection="1">
      <alignment horizontal="left" vertical="center" indent="1"/>
      <protection hidden="1"/>
    </xf>
    <xf numFmtId="0" fontId="8" fillId="3" borderId="8" xfId="17" applyFont="1" applyFill="1" applyBorder="1" applyAlignment="1" applyProtection="1">
      <alignment horizontal="left" vertical="center" wrapText="1" indent="1"/>
      <protection hidden="1"/>
    </xf>
    <xf numFmtId="0" fontId="8" fillId="3" borderId="9" xfId="17" applyFont="1" applyFill="1" applyBorder="1" applyAlignment="1" applyProtection="1">
      <alignment horizontal="left" vertical="center" wrapText="1" indent="1"/>
      <protection hidden="1"/>
    </xf>
  </cellXfs>
  <cellStyles count="1274">
    <cellStyle name="A4 Auto Format" xfId="10" xr:uid="{00000000-0005-0000-0000-000000000000}"/>
    <cellStyle name="A4 Auto Format 2" xfId="19" xr:uid="{00000000-0005-0000-0000-000001000000}"/>
    <cellStyle name="A4 Auto Format 2 2" xfId="20" xr:uid="{00000000-0005-0000-0000-000002000000}"/>
    <cellStyle name="A4 Auto Format 3" xfId="21" xr:uid="{00000000-0005-0000-0000-000003000000}"/>
    <cellStyle name="A4 Auto Format 3 2" xfId="22" xr:uid="{00000000-0005-0000-0000-000004000000}"/>
    <cellStyle name="A4 Auto Format 4" xfId="23" xr:uid="{00000000-0005-0000-0000-000005000000}"/>
    <cellStyle name="A4 Auto Format 5" xfId="24" xr:uid="{00000000-0005-0000-0000-000006000000}"/>
    <cellStyle name="A4 No Format" xfId="11" xr:uid="{00000000-0005-0000-0000-000007000000}"/>
    <cellStyle name="A4 No Format 2" xfId="25" xr:uid="{00000000-0005-0000-0000-000008000000}"/>
    <cellStyle name="A4 No Format 2 2" xfId="26" xr:uid="{00000000-0005-0000-0000-000009000000}"/>
    <cellStyle name="A4 No Format 3" xfId="27" xr:uid="{00000000-0005-0000-0000-00000A000000}"/>
    <cellStyle name="A4 No Format 3 2" xfId="28" xr:uid="{00000000-0005-0000-0000-00000B000000}"/>
    <cellStyle name="A4 No Format 4" xfId="29" xr:uid="{00000000-0005-0000-0000-00000C000000}"/>
    <cellStyle name="A4 No Format 5" xfId="30" xr:uid="{00000000-0005-0000-0000-00000D000000}"/>
    <cellStyle name="A4 Normal" xfId="12" xr:uid="{00000000-0005-0000-0000-00000E000000}"/>
    <cellStyle name="A4 Normal 2" xfId="31" xr:uid="{00000000-0005-0000-0000-00000F000000}"/>
    <cellStyle name="A4 Normal 2 2" xfId="32" xr:uid="{00000000-0005-0000-0000-000010000000}"/>
    <cellStyle name="A4 Normal 3" xfId="33" xr:uid="{00000000-0005-0000-0000-000011000000}"/>
    <cellStyle name="A4 Normal 3 2" xfId="34" xr:uid="{00000000-0005-0000-0000-000012000000}"/>
    <cellStyle name="A4 Normal 4" xfId="35" xr:uid="{00000000-0005-0000-0000-000013000000}"/>
    <cellStyle name="A4 Normal 5" xfId="36" xr:uid="{00000000-0005-0000-0000-000014000000}"/>
    <cellStyle name="AZ1" xfId="37" xr:uid="{00000000-0005-0000-0000-000015000000}"/>
    <cellStyle name="Euro" xfId="1" xr:uid="{00000000-0005-0000-0000-000016000000}"/>
    <cellStyle name="Euro 2" xfId="38" xr:uid="{00000000-0005-0000-0000-000017000000}"/>
    <cellStyle name="Euro 2 2" xfId="39" xr:uid="{00000000-0005-0000-0000-000018000000}"/>
    <cellStyle name="Euro 2 3" xfId="40" xr:uid="{00000000-0005-0000-0000-000019000000}"/>
    <cellStyle name="Euro 3" xfId="41" xr:uid="{00000000-0005-0000-0000-00001A000000}"/>
    <cellStyle name="Euro 4" xfId="42" xr:uid="{00000000-0005-0000-0000-00001B000000}"/>
    <cellStyle name="Euro 5" xfId="43" xr:uid="{00000000-0005-0000-0000-00001C000000}"/>
    <cellStyle name="Hyperlink 2" xfId="44" xr:uid="{00000000-0005-0000-0000-00001D000000}"/>
    <cellStyle name="Hyperlink 3" xfId="45" xr:uid="{00000000-0005-0000-0000-00001E000000}"/>
    <cellStyle name="Komma 2" xfId="13" xr:uid="{00000000-0005-0000-0000-00001F000000}"/>
    <cellStyle name="Komma 2 2" xfId="47" xr:uid="{00000000-0005-0000-0000-000020000000}"/>
    <cellStyle name="Komma 2 2 2" xfId="48" xr:uid="{00000000-0005-0000-0000-000021000000}"/>
    <cellStyle name="Komma 2 3" xfId="49" xr:uid="{00000000-0005-0000-0000-000022000000}"/>
    <cellStyle name="Komma 2 4" xfId="50" xr:uid="{00000000-0005-0000-0000-000023000000}"/>
    <cellStyle name="Komma 2 5" xfId="51" xr:uid="{00000000-0005-0000-0000-000024000000}"/>
    <cellStyle name="Komma 2 6" xfId="52" xr:uid="{00000000-0005-0000-0000-000025000000}"/>
    <cellStyle name="Komma 2 7" xfId="46" xr:uid="{00000000-0005-0000-0000-000026000000}"/>
    <cellStyle name="Komma 2 8" xfId="790" xr:uid="{00000000-0005-0000-0000-000027000000}"/>
    <cellStyle name="Link" xfId="2" builtinId="8"/>
    <cellStyle name="Notiz 2" xfId="14" xr:uid="{00000000-0005-0000-0000-000029000000}"/>
    <cellStyle name="Notiz 2 2" xfId="54" xr:uid="{00000000-0005-0000-0000-00002A000000}"/>
    <cellStyle name="Notiz 2 3" xfId="55" xr:uid="{00000000-0005-0000-0000-00002B000000}"/>
    <cellStyle name="Notiz 2 4" xfId="56" xr:uid="{00000000-0005-0000-0000-00002C000000}"/>
    <cellStyle name="Notiz 2 5" xfId="57" xr:uid="{00000000-0005-0000-0000-00002D000000}"/>
    <cellStyle name="Notiz 2 6" xfId="53" xr:uid="{00000000-0005-0000-0000-00002E000000}"/>
    <cellStyle name="Notiz 2 7" xfId="791" xr:uid="{00000000-0005-0000-0000-00002F000000}"/>
    <cellStyle name="Prozent 2" xfId="15" xr:uid="{00000000-0005-0000-0000-000030000000}"/>
    <cellStyle name="Prozent 2 2" xfId="58" xr:uid="{00000000-0005-0000-0000-000031000000}"/>
    <cellStyle name="Standard" xfId="0" builtinId="0"/>
    <cellStyle name="Standard 2" xfId="6" xr:uid="{00000000-0005-0000-0000-000033000000}"/>
    <cellStyle name="Standard 2 2" xfId="7" xr:uid="{00000000-0005-0000-0000-000034000000}"/>
    <cellStyle name="Standard 2 2 2" xfId="59" xr:uid="{00000000-0005-0000-0000-000035000000}"/>
    <cellStyle name="Standard 2 2 2 2" xfId="16" xr:uid="{00000000-0005-0000-0000-000036000000}"/>
    <cellStyle name="Standard 2 2 3" xfId="60" xr:uid="{00000000-0005-0000-0000-000037000000}"/>
    <cellStyle name="Standard 2 2 4" xfId="61" xr:uid="{00000000-0005-0000-0000-000038000000}"/>
    <cellStyle name="Standard 2 2 5" xfId="62" xr:uid="{00000000-0005-0000-0000-000039000000}"/>
    <cellStyle name="Standard 2 3" xfId="63" xr:uid="{00000000-0005-0000-0000-00003A000000}"/>
    <cellStyle name="Standard 2 3 2" xfId="64" xr:uid="{00000000-0005-0000-0000-00003B000000}"/>
    <cellStyle name="Standard 2 3 3" xfId="65" xr:uid="{00000000-0005-0000-0000-00003C000000}"/>
    <cellStyle name="Standard 2 4" xfId="66" xr:uid="{00000000-0005-0000-0000-00003D000000}"/>
    <cellStyle name="Standard 2 5" xfId="67" xr:uid="{00000000-0005-0000-0000-00003E000000}"/>
    <cellStyle name="Standard 2 6" xfId="68" xr:uid="{00000000-0005-0000-0000-00003F000000}"/>
    <cellStyle name="Standard 3" xfId="8" xr:uid="{00000000-0005-0000-0000-000040000000}"/>
    <cellStyle name="Standard 3 10" xfId="69" xr:uid="{00000000-0005-0000-0000-000041000000}"/>
    <cellStyle name="Standard 3 10 2" xfId="70" xr:uid="{00000000-0005-0000-0000-000042000000}"/>
    <cellStyle name="Standard 3 10 2 2" xfId="71" xr:uid="{00000000-0005-0000-0000-000043000000}"/>
    <cellStyle name="Standard 3 10 2 2 2" xfId="1211" xr:uid="{00000000-0005-0000-0000-000044000000}"/>
    <cellStyle name="Standard 3 10 2 3" xfId="72" xr:uid="{00000000-0005-0000-0000-000045000000}"/>
    <cellStyle name="Standard 3 10 2 3 2" xfId="1104" xr:uid="{00000000-0005-0000-0000-000046000000}"/>
    <cellStyle name="Standard 3 10 2 4" xfId="73" xr:uid="{00000000-0005-0000-0000-000047000000}"/>
    <cellStyle name="Standard 3 10 2 5" xfId="900" xr:uid="{00000000-0005-0000-0000-000048000000}"/>
    <cellStyle name="Standard 3 10 3" xfId="74" xr:uid="{00000000-0005-0000-0000-000049000000}"/>
    <cellStyle name="Standard 3 10 3 2" xfId="75" xr:uid="{00000000-0005-0000-0000-00004A000000}"/>
    <cellStyle name="Standard 3 10 3 3" xfId="1036" xr:uid="{00000000-0005-0000-0000-00004B000000}"/>
    <cellStyle name="Standard 3 10 4" xfId="76" xr:uid="{00000000-0005-0000-0000-00004C000000}"/>
    <cellStyle name="Standard 3 10 4 2" xfId="1177" xr:uid="{00000000-0005-0000-0000-00004D000000}"/>
    <cellStyle name="Standard 3 10 5" xfId="77" xr:uid="{00000000-0005-0000-0000-00004E000000}"/>
    <cellStyle name="Standard 3 10 5 2" xfId="968" xr:uid="{00000000-0005-0000-0000-00004F000000}"/>
    <cellStyle name="Standard 3 10 6" xfId="78" xr:uid="{00000000-0005-0000-0000-000050000000}"/>
    <cellStyle name="Standard 3 10 7" xfId="832" xr:uid="{00000000-0005-0000-0000-000051000000}"/>
    <cellStyle name="Standard 3 11" xfId="79" xr:uid="{00000000-0005-0000-0000-000052000000}"/>
    <cellStyle name="Standard 3 11 2" xfId="80" xr:uid="{00000000-0005-0000-0000-000053000000}"/>
    <cellStyle name="Standard 3 11 2 2" xfId="81" xr:uid="{00000000-0005-0000-0000-000054000000}"/>
    <cellStyle name="Standard 3 11 2 3" xfId="1143" xr:uid="{00000000-0005-0000-0000-000055000000}"/>
    <cellStyle name="Standard 3 11 3" xfId="82" xr:uid="{00000000-0005-0000-0000-000056000000}"/>
    <cellStyle name="Standard 3 11 3 2" xfId="1070" xr:uid="{00000000-0005-0000-0000-000057000000}"/>
    <cellStyle name="Standard 3 11 4" xfId="83" xr:uid="{00000000-0005-0000-0000-000058000000}"/>
    <cellStyle name="Standard 3 11 5" xfId="866" xr:uid="{00000000-0005-0000-0000-000059000000}"/>
    <cellStyle name="Standard 3 12" xfId="84" xr:uid="{00000000-0005-0000-0000-00005A000000}"/>
    <cellStyle name="Standard 3 12 2" xfId="85" xr:uid="{00000000-0005-0000-0000-00005B000000}"/>
    <cellStyle name="Standard 3 12 2 2" xfId="86" xr:uid="{00000000-0005-0000-0000-00005C000000}"/>
    <cellStyle name="Standard 3 12 2 3" xfId="1002" xr:uid="{00000000-0005-0000-0000-00005D000000}"/>
    <cellStyle name="Standard 3 12 3" xfId="87" xr:uid="{00000000-0005-0000-0000-00005E000000}"/>
    <cellStyle name="Standard 3 12 4" xfId="798" xr:uid="{00000000-0005-0000-0000-00005F000000}"/>
    <cellStyle name="Standard 3 13" xfId="88" xr:uid="{00000000-0005-0000-0000-000060000000}"/>
    <cellStyle name="Standard 3 13 2" xfId="1138" xr:uid="{00000000-0005-0000-0000-000061000000}"/>
    <cellStyle name="Standard 3 14" xfId="89" xr:uid="{00000000-0005-0000-0000-000062000000}"/>
    <cellStyle name="Standard 3 14 2" xfId="934" xr:uid="{00000000-0005-0000-0000-000063000000}"/>
    <cellStyle name="Standard 3 2" xfId="90" xr:uid="{00000000-0005-0000-0000-000064000000}"/>
    <cellStyle name="Standard 3 2 10" xfId="91" xr:uid="{00000000-0005-0000-0000-000065000000}"/>
    <cellStyle name="Standard 3 2 10 2" xfId="935" xr:uid="{00000000-0005-0000-0000-000066000000}"/>
    <cellStyle name="Standard 3 2 11" xfId="92" xr:uid="{00000000-0005-0000-0000-000067000000}"/>
    <cellStyle name="Standard 3 2 12" xfId="799" xr:uid="{00000000-0005-0000-0000-000068000000}"/>
    <cellStyle name="Standard 3 2 2" xfId="93" xr:uid="{00000000-0005-0000-0000-000069000000}"/>
    <cellStyle name="Standard 3 2 2 10" xfId="94" xr:uid="{00000000-0005-0000-0000-00006A000000}"/>
    <cellStyle name="Standard 3 2 2 11" xfId="800" xr:uid="{00000000-0005-0000-0000-00006B000000}"/>
    <cellStyle name="Standard 3 2 2 2" xfId="95" xr:uid="{00000000-0005-0000-0000-00006C000000}"/>
    <cellStyle name="Standard 3 2 2 2 2" xfId="96" xr:uid="{00000000-0005-0000-0000-00006D000000}"/>
    <cellStyle name="Standard 3 2 2 2 2 2" xfId="97" xr:uid="{00000000-0005-0000-0000-00006E000000}"/>
    <cellStyle name="Standard 3 2 2 2 2 2 2" xfId="98" xr:uid="{00000000-0005-0000-0000-00006F000000}"/>
    <cellStyle name="Standard 3 2 2 2 2 2 2 2" xfId="99" xr:uid="{00000000-0005-0000-0000-000070000000}"/>
    <cellStyle name="Standard 3 2 2 2 2 2 2 2 2" xfId="1212" xr:uid="{00000000-0005-0000-0000-000071000000}"/>
    <cellStyle name="Standard 3 2 2 2 2 2 2 3" xfId="100" xr:uid="{00000000-0005-0000-0000-000072000000}"/>
    <cellStyle name="Standard 3 2 2 2 2 2 2 3 2" xfId="1128" xr:uid="{00000000-0005-0000-0000-000073000000}"/>
    <cellStyle name="Standard 3 2 2 2 2 2 2 4" xfId="101" xr:uid="{00000000-0005-0000-0000-000074000000}"/>
    <cellStyle name="Standard 3 2 2 2 2 2 2 5" xfId="924" xr:uid="{00000000-0005-0000-0000-000075000000}"/>
    <cellStyle name="Standard 3 2 2 2 2 2 3" xfId="102" xr:uid="{00000000-0005-0000-0000-000076000000}"/>
    <cellStyle name="Standard 3 2 2 2 2 2 3 2" xfId="103" xr:uid="{00000000-0005-0000-0000-000077000000}"/>
    <cellStyle name="Standard 3 2 2 2 2 2 3 3" xfId="1060" xr:uid="{00000000-0005-0000-0000-000078000000}"/>
    <cellStyle name="Standard 3 2 2 2 2 2 4" xfId="104" xr:uid="{00000000-0005-0000-0000-000079000000}"/>
    <cellStyle name="Standard 3 2 2 2 2 2 4 2" xfId="1201" xr:uid="{00000000-0005-0000-0000-00007A000000}"/>
    <cellStyle name="Standard 3 2 2 2 2 2 5" xfId="105" xr:uid="{00000000-0005-0000-0000-00007B000000}"/>
    <cellStyle name="Standard 3 2 2 2 2 2 5 2" xfId="992" xr:uid="{00000000-0005-0000-0000-00007C000000}"/>
    <cellStyle name="Standard 3 2 2 2 2 2 6" xfId="106" xr:uid="{00000000-0005-0000-0000-00007D000000}"/>
    <cellStyle name="Standard 3 2 2 2 2 2 7" xfId="856" xr:uid="{00000000-0005-0000-0000-00007E000000}"/>
    <cellStyle name="Standard 3 2 2 2 2 3" xfId="107" xr:uid="{00000000-0005-0000-0000-00007F000000}"/>
    <cellStyle name="Standard 3 2 2 2 2 3 2" xfId="108" xr:uid="{00000000-0005-0000-0000-000080000000}"/>
    <cellStyle name="Standard 3 2 2 2 2 3 2 2" xfId="1213" xr:uid="{00000000-0005-0000-0000-000081000000}"/>
    <cellStyle name="Standard 3 2 2 2 2 3 3" xfId="109" xr:uid="{00000000-0005-0000-0000-000082000000}"/>
    <cellStyle name="Standard 3 2 2 2 2 3 3 2" xfId="1094" xr:uid="{00000000-0005-0000-0000-000083000000}"/>
    <cellStyle name="Standard 3 2 2 2 2 3 4" xfId="110" xr:uid="{00000000-0005-0000-0000-000084000000}"/>
    <cellStyle name="Standard 3 2 2 2 2 3 5" xfId="890" xr:uid="{00000000-0005-0000-0000-000085000000}"/>
    <cellStyle name="Standard 3 2 2 2 2 4" xfId="111" xr:uid="{00000000-0005-0000-0000-000086000000}"/>
    <cellStyle name="Standard 3 2 2 2 2 4 2" xfId="112" xr:uid="{00000000-0005-0000-0000-000087000000}"/>
    <cellStyle name="Standard 3 2 2 2 2 4 3" xfId="1026" xr:uid="{00000000-0005-0000-0000-000088000000}"/>
    <cellStyle name="Standard 3 2 2 2 2 5" xfId="113" xr:uid="{00000000-0005-0000-0000-000089000000}"/>
    <cellStyle name="Standard 3 2 2 2 2 5 2" xfId="1167" xr:uid="{00000000-0005-0000-0000-00008A000000}"/>
    <cellStyle name="Standard 3 2 2 2 2 6" xfId="114" xr:uid="{00000000-0005-0000-0000-00008B000000}"/>
    <cellStyle name="Standard 3 2 2 2 2 6 2" xfId="958" xr:uid="{00000000-0005-0000-0000-00008C000000}"/>
    <cellStyle name="Standard 3 2 2 2 2 7" xfId="115" xr:uid="{00000000-0005-0000-0000-00008D000000}"/>
    <cellStyle name="Standard 3 2 2 2 2 8" xfId="822" xr:uid="{00000000-0005-0000-0000-00008E000000}"/>
    <cellStyle name="Standard 3 2 2 2 3" xfId="116" xr:uid="{00000000-0005-0000-0000-00008F000000}"/>
    <cellStyle name="Standard 3 2 2 2 3 2" xfId="117" xr:uid="{00000000-0005-0000-0000-000090000000}"/>
    <cellStyle name="Standard 3 2 2 2 3 2 2" xfId="118" xr:uid="{00000000-0005-0000-0000-000091000000}"/>
    <cellStyle name="Standard 3 2 2 2 3 2 2 2" xfId="1214" xr:uid="{00000000-0005-0000-0000-000092000000}"/>
    <cellStyle name="Standard 3 2 2 2 3 2 3" xfId="119" xr:uid="{00000000-0005-0000-0000-000093000000}"/>
    <cellStyle name="Standard 3 2 2 2 3 2 3 2" xfId="1111" xr:uid="{00000000-0005-0000-0000-000094000000}"/>
    <cellStyle name="Standard 3 2 2 2 3 2 4" xfId="120" xr:uid="{00000000-0005-0000-0000-000095000000}"/>
    <cellStyle name="Standard 3 2 2 2 3 2 5" xfId="907" xr:uid="{00000000-0005-0000-0000-000096000000}"/>
    <cellStyle name="Standard 3 2 2 2 3 3" xfId="121" xr:uid="{00000000-0005-0000-0000-000097000000}"/>
    <cellStyle name="Standard 3 2 2 2 3 3 2" xfId="122" xr:uid="{00000000-0005-0000-0000-000098000000}"/>
    <cellStyle name="Standard 3 2 2 2 3 3 3" xfId="1043" xr:uid="{00000000-0005-0000-0000-000099000000}"/>
    <cellStyle name="Standard 3 2 2 2 3 4" xfId="123" xr:uid="{00000000-0005-0000-0000-00009A000000}"/>
    <cellStyle name="Standard 3 2 2 2 3 4 2" xfId="1184" xr:uid="{00000000-0005-0000-0000-00009B000000}"/>
    <cellStyle name="Standard 3 2 2 2 3 5" xfId="124" xr:uid="{00000000-0005-0000-0000-00009C000000}"/>
    <cellStyle name="Standard 3 2 2 2 3 5 2" xfId="975" xr:uid="{00000000-0005-0000-0000-00009D000000}"/>
    <cellStyle name="Standard 3 2 2 2 3 6" xfId="125" xr:uid="{00000000-0005-0000-0000-00009E000000}"/>
    <cellStyle name="Standard 3 2 2 2 3 7" xfId="839" xr:uid="{00000000-0005-0000-0000-00009F000000}"/>
    <cellStyle name="Standard 3 2 2 2 4" xfId="126" xr:uid="{00000000-0005-0000-0000-0000A0000000}"/>
    <cellStyle name="Standard 3 2 2 2 4 2" xfId="127" xr:uid="{00000000-0005-0000-0000-0000A1000000}"/>
    <cellStyle name="Standard 3 2 2 2 4 2 2" xfId="1215" xr:uid="{00000000-0005-0000-0000-0000A2000000}"/>
    <cellStyle name="Standard 3 2 2 2 4 3" xfId="128" xr:uid="{00000000-0005-0000-0000-0000A3000000}"/>
    <cellStyle name="Standard 3 2 2 2 4 3 2" xfId="1077" xr:uid="{00000000-0005-0000-0000-0000A4000000}"/>
    <cellStyle name="Standard 3 2 2 2 4 4" xfId="129" xr:uid="{00000000-0005-0000-0000-0000A5000000}"/>
    <cellStyle name="Standard 3 2 2 2 4 5" xfId="873" xr:uid="{00000000-0005-0000-0000-0000A6000000}"/>
    <cellStyle name="Standard 3 2 2 2 5" xfId="130" xr:uid="{00000000-0005-0000-0000-0000A7000000}"/>
    <cellStyle name="Standard 3 2 2 2 5 2" xfId="131" xr:uid="{00000000-0005-0000-0000-0000A8000000}"/>
    <cellStyle name="Standard 3 2 2 2 5 3" xfId="1009" xr:uid="{00000000-0005-0000-0000-0000A9000000}"/>
    <cellStyle name="Standard 3 2 2 2 6" xfId="132" xr:uid="{00000000-0005-0000-0000-0000AA000000}"/>
    <cellStyle name="Standard 3 2 2 2 6 2" xfId="1150" xr:uid="{00000000-0005-0000-0000-0000AB000000}"/>
    <cellStyle name="Standard 3 2 2 2 7" xfId="133" xr:uid="{00000000-0005-0000-0000-0000AC000000}"/>
    <cellStyle name="Standard 3 2 2 2 7 2" xfId="941" xr:uid="{00000000-0005-0000-0000-0000AD000000}"/>
    <cellStyle name="Standard 3 2 2 2 8" xfId="134" xr:uid="{00000000-0005-0000-0000-0000AE000000}"/>
    <cellStyle name="Standard 3 2 2 2 9" xfId="805" xr:uid="{00000000-0005-0000-0000-0000AF000000}"/>
    <cellStyle name="Standard 3 2 2 3" xfId="135" xr:uid="{00000000-0005-0000-0000-0000B0000000}"/>
    <cellStyle name="Standard 3 2 2 3 2" xfId="136" xr:uid="{00000000-0005-0000-0000-0000B1000000}"/>
    <cellStyle name="Standard 3 2 2 3 2 2" xfId="137" xr:uid="{00000000-0005-0000-0000-0000B2000000}"/>
    <cellStyle name="Standard 3 2 2 3 2 2 2" xfId="138" xr:uid="{00000000-0005-0000-0000-0000B3000000}"/>
    <cellStyle name="Standard 3 2 2 3 2 2 2 2" xfId="139" xr:uid="{00000000-0005-0000-0000-0000B4000000}"/>
    <cellStyle name="Standard 3 2 2 3 2 2 2 2 2" xfId="1216" xr:uid="{00000000-0005-0000-0000-0000B5000000}"/>
    <cellStyle name="Standard 3 2 2 3 2 2 2 3" xfId="140" xr:uid="{00000000-0005-0000-0000-0000B6000000}"/>
    <cellStyle name="Standard 3 2 2 3 2 2 2 3 2" xfId="1133" xr:uid="{00000000-0005-0000-0000-0000B7000000}"/>
    <cellStyle name="Standard 3 2 2 3 2 2 2 4" xfId="141" xr:uid="{00000000-0005-0000-0000-0000B8000000}"/>
    <cellStyle name="Standard 3 2 2 3 2 2 2 5" xfId="929" xr:uid="{00000000-0005-0000-0000-0000B9000000}"/>
    <cellStyle name="Standard 3 2 2 3 2 2 3" xfId="142" xr:uid="{00000000-0005-0000-0000-0000BA000000}"/>
    <cellStyle name="Standard 3 2 2 3 2 2 3 2" xfId="143" xr:uid="{00000000-0005-0000-0000-0000BB000000}"/>
    <cellStyle name="Standard 3 2 2 3 2 2 3 3" xfId="1065" xr:uid="{00000000-0005-0000-0000-0000BC000000}"/>
    <cellStyle name="Standard 3 2 2 3 2 2 4" xfId="144" xr:uid="{00000000-0005-0000-0000-0000BD000000}"/>
    <cellStyle name="Standard 3 2 2 3 2 2 4 2" xfId="1206" xr:uid="{00000000-0005-0000-0000-0000BE000000}"/>
    <cellStyle name="Standard 3 2 2 3 2 2 5" xfId="145" xr:uid="{00000000-0005-0000-0000-0000BF000000}"/>
    <cellStyle name="Standard 3 2 2 3 2 2 5 2" xfId="997" xr:uid="{00000000-0005-0000-0000-0000C0000000}"/>
    <cellStyle name="Standard 3 2 2 3 2 2 6" xfId="146" xr:uid="{00000000-0005-0000-0000-0000C1000000}"/>
    <cellStyle name="Standard 3 2 2 3 2 2 7" xfId="861" xr:uid="{00000000-0005-0000-0000-0000C2000000}"/>
    <cellStyle name="Standard 3 2 2 3 2 3" xfId="147" xr:uid="{00000000-0005-0000-0000-0000C3000000}"/>
    <cellStyle name="Standard 3 2 2 3 2 3 2" xfId="148" xr:uid="{00000000-0005-0000-0000-0000C4000000}"/>
    <cellStyle name="Standard 3 2 2 3 2 3 2 2" xfId="1217" xr:uid="{00000000-0005-0000-0000-0000C5000000}"/>
    <cellStyle name="Standard 3 2 2 3 2 3 3" xfId="149" xr:uid="{00000000-0005-0000-0000-0000C6000000}"/>
    <cellStyle name="Standard 3 2 2 3 2 3 3 2" xfId="1099" xr:uid="{00000000-0005-0000-0000-0000C7000000}"/>
    <cellStyle name="Standard 3 2 2 3 2 3 4" xfId="150" xr:uid="{00000000-0005-0000-0000-0000C8000000}"/>
    <cellStyle name="Standard 3 2 2 3 2 3 5" xfId="895" xr:uid="{00000000-0005-0000-0000-0000C9000000}"/>
    <cellStyle name="Standard 3 2 2 3 2 4" xfId="151" xr:uid="{00000000-0005-0000-0000-0000CA000000}"/>
    <cellStyle name="Standard 3 2 2 3 2 4 2" xfId="152" xr:uid="{00000000-0005-0000-0000-0000CB000000}"/>
    <cellStyle name="Standard 3 2 2 3 2 4 3" xfId="1031" xr:uid="{00000000-0005-0000-0000-0000CC000000}"/>
    <cellStyle name="Standard 3 2 2 3 2 5" xfId="153" xr:uid="{00000000-0005-0000-0000-0000CD000000}"/>
    <cellStyle name="Standard 3 2 2 3 2 5 2" xfId="1172" xr:uid="{00000000-0005-0000-0000-0000CE000000}"/>
    <cellStyle name="Standard 3 2 2 3 2 6" xfId="154" xr:uid="{00000000-0005-0000-0000-0000CF000000}"/>
    <cellStyle name="Standard 3 2 2 3 2 6 2" xfId="963" xr:uid="{00000000-0005-0000-0000-0000D0000000}"/>
    <cellStyle name="Standard 3 2 2 3 2 7" xfId="155" xr:uid="{00000000-0005-0000-0000-0000D1000000}"/>
    <cellStyle name="Standard 3 2 2 3 2 8" xfId="827" xr:uid="{00000000-0005-0000-0000-0000D2000000}"/>
    <cellStyle name="Standard 3 2 2 3 3" xfId="156" xr:uid="{00000000-0005-0000-0000-0000D3000000}"/>
    <cellStyle name="Standard 3 2 2 3 3 2" xfId="157" xr:uid="{00000000-0005-0000-0000-0000D4000000}"/>
    <cellStyle name="Standard 3 2 2 3 3 2 2" xfId="158" xr:uid="{00000000-0005-0000-0000-0000D5000000}"/>
    <cellStyle name="Standard 3 2 2 3 3 2 2 2" xfId="1218" xr:uid="{00000000-0005-0000-0000-0000D6000000}"/>
    <cellStyle name="Standard 3 2 2 3 3 2 3" xfId="159" xr:uid="{00000000-0005-0000-0000-0000D7000000}"/>
    <cellStyle name="Standard 3 2 2 3 3 2 3 2" xfId="1116" xr:uid="{00000000-0005-0000-0000-0000D8000000}"/>
    <cellStyle name="Standard 3 2 2 3 3 2 4" xfId="160" xr:uid="{00000000-0005-0000-0000-0000D9000000}"/>
    <cellStyle name="Standard 3 2 2 3 3 2 5" xfId="912" xr:uid="{00000000-0005-0000-0000-0000DA000000}"/>
    <cellStyle name="Standard 3 2 2 3 3 3" xfId="161" xr:uid="{00000000-0005-0000-0000-0000DB000000}"/>
    <cellStyle name="Standard 3 2 2 3 3 3 2" xfId="162" xr:uid="{00000000-0005-0000-0000-0000DC000000}"/>
    <cellStyle name="Standard 3 2 2 3 3 3 3" xfId="1048" xr:uid="{00000000-0005-0000-0000-0000DD000000}"/>
    <cellStyle name="Standard 3 2 2 3 3 4" xfId="163" xr:uid="{00000000-0005-0000-0000-0000DE000000}"/>
    <cellStyle name="Standard 3 2 2 3 3 4 2" xfId="1189" xr:uid="{00000000-0005-0000-0000-0000DF000000}"/>
    <cellStyle name="Standard 3 2 2 3 3 5" xfId="164" xr:uid="{00000000-0005-0000-0000-0000E0000000}"/>
    <cellStyle name="Standard 3 2 2 3 3 5 2" xfId="980" xr:uid="{00000000-0005-0000-0000-0000E1000000}"/>
    <cellStyle name="Standard 3 2 2 3 3 6" xfId="165" xr:uid="{00000000-0005-0000-0000-0000E2000000}"/>
    <cellStyle name="Standard 3 2 2 3 3 7" xfId="844" xr:uid="{00000000-0005-0000-0000-0000E3000000}"/>
    <cellStyle name="Standard 3 2 2 3 4" xfId="166" xr:uid="{00000000-0005-0000-0000-0000E4000000}"/>
    <cellStyle name="Standard 3 2 2 3 4 2" xfId="167" xr:uid="{00000000-0005-0000-0000-0000E5000000}"/>
    <cellStyle name="Standard 3 2 2 3 4 2 2" xfId="1219" xr:uid="{00000000-0005-0000-0000-0000E6000000}"/>
    <cellStyle name="Standard 3 2 2 3 4 3" xfId="168" xr:uid="{00000000-0005-0000-0000-0000E7000000}"/>
    <cellStyle name="Standard 3 2 2 3 4 3 2" xfId="1082" xr:uid="{00000000-0005-0000-0000-0000E8000000}"/>
    <cellStyle name="Standard 3 2 2 3 4 4" xfId="169" xr:uid="{00000000-0005-0000-0000-0000E9000000}"/>
    <cellStyle name="Standard 3 2 2 3 4 5" xfId="878" xr:uid="{00000000-0005-0000-0000-0000EA000000}"/>
    <cellStyle name="Standard 3 2 2 3 5" xfId="170" xr:uid="{00000000-0005-0000-0000-0000EB000000}"/>
    <cellStyle name="Standard 3 2 2 3 5 2" xfId="171" xr:uid="{00000000-0005-0000-0000-0000EC000000}"/>
    <cellStyle name="Standard 3 2 2 3 5 3" xfId="1014" xr:uid="{00000000-0005-0000-0000-0000ED000000}"/>
    <cellStyle name="Standard 3 2 2 3 6" xfId="172" xr:uid="{00000000-0005-0000-0000-0000EE000000}"/>
    <cellStyle name="Standard 3 2 2 3 6 2" xfId="1155" xr:uid="{00000000-0005-0000-0000-0000EF000000}"/>
    <cellStyle name="Standard 3 2 2 3 7" xfId="173" xr:uid="{00000000-0005-0000-0000-0000F0000000}"/>
    <cellStyle name="Standard 3 2 2 3 7 2" xfId="946" xr:uid="{00000000-0005-0000-0000-0000F1000000}"/>
    <cellStyle name="Standard 3 2 2 3 8" xfId="174" xr:uid="{00000000-0005-0000-0000-0000F2000000}"/>
    <cellStyle name="Standard 3 2 2 3 9" xfId="810" xr:uid="{00000000-0005-0000-0000-0000F3000000}"/>
    <cellStyle name="Standard 3 2 2 4" xfId="175" xr:uid="{00000000-0005-0000-0000-0000F4000000}"/>
    <cellStyle name="Standard 3 2 2 4 2" xfId="176" xr:uid="{00000000-0005-0000-0000-0000F5000000}"/>
    <cellStyle name="Standard 3 2 2 4 2 2" xfId="177" xr:uid="{00000000-0005-0000-0000-0000F6000000}"/>
    <cellStyle name="Standard 3 2 2 4 2 2 2" xfId="178" xr:uid="{00000000-0005-0000-0000-0000F7000000}"/>
    <cellStyle name="Standard 3 2 2 4 2 2 2 2" xfId="1220" xr:uid="{00000000-0005-0000-0000-0000F8000000}"/>
    <cellStyle name="Standard 3 2 2 4 2 2 3" xfId="179" xr:uid="{00000000-0005-0000-0000-0000F9000000}"/>
    <cellStyle name="Standard 3 2 2 4 2 2 3 2" xfId="1123" xr:uid="{00000000-0005-0000-0000-0000FA000000}"/>
    <cellStyle name="Standard 3 2 2 4 2 2 4" xfId="180" xr:uid="{00000000-0005-0000-0000-0000FB000000}"/>
    <cellStyle name="Standard 3 2 2 4 2 2 5" xfId="919" xr:uid="{00000000-0005-0000-0000-0000FC000000}"/>
    <cellStyle name="Standard 3 2 2 4 2 3" xfId="181" xr:uid="{00000000-0005-0000-0000-0000FD000000}"/>
    <cellStyle name="Standard 3 2 2 4 2 3 2" xfId="182" xr:uid="{00000000-0005-0000-0000-0000FE000000}"/>
    <cellStyle name="Standard 3 2 2 4 2 3 3" xfId="1055" xr:uid="{00000000-0005-0000-0000-0000FF000000}"/>
    <cellStyle name="Standard 3 2 2 4 2 4" xfId="183" xr:uid="{00000000-0005-0000-0000-000000010000}"/>
    <cellStyle name="Standard 3 2 2 4 2 4 2" xfId="1196" xr:uid="{00000000-0005-0000-0000-000001010000}"/>
    <cellStyle name="Standard 3 2 2 4 2 5" xfId="184" xr:uid="{00000000-0005-0000-0000-000002010000}"/>
    <cellStyle name="Standard 3 2 2 4 2 5 2" xfId="987" xr:uid="{00000000-0005-0000-0000-000003010000}"/>
    <cellStyle name="Standard 3 2 2 4 2 6" xfId="185" xr:uid="{00000000-0005-0000-0000-000004010000}"/>
    <cellStyle name="Standard 3 2 2 4 2 7" xfId="851" xr:uid="{00000000-0005-0000-0000-000005010000}"/>
    <cellStyle name="Standard 3 2 2 4 3" xfId="186" xr:uid="{00000000-0005-0000-0000-000006010000}"/>
    <cellStyle name="Standard 3 2 2 4 3 2" xfId="187" xr:uid="{00000000-0005-0000-0000-000007010000}"/>
    <cellStyle name="Standard 3 2 2 4 3 2 2" xfId="1221" xr:uid="{00000000-0005-0000-0000-000008010000}"/>
    <cellStyle name="Standard 3 2 2 4 3 3" xfId="188" xr:uid="{00000000-0005-0000-0000-000009010000}"/>
    <cellStyle name="Standard 3 2 2 4 3 3 2" xfId="1089" xr:uid="{00000000-0005-0000-0000-00000A010000}"/>
    <cellStyle name="Standard 3 2 2 4 3 4" xfId="189" xr:uid="{00000000-0005-0000-0000-00000B010000}"/>
    <cellStyle name="Standard 3 2 2 4 3 5" xfId="885" xr:uid="{00000000-0005-0000-0000-00000C010000}"/>
    <cellStyle name="Standard 3 2 2 4 4" xfId="190" xr:uid="{00000000-0005-0000-0000-00000D010000}"/>
    <cellStyle name="Standard 3 2 2 4 4 2" xfId="191" xr:uid="{00000000-0005-0000-0000-00000E010000}"/>
    <cellStyle name="Standard 3 2 2 4 4 3" xfId="1021" xr:uid="{00000000-0005-0000-0000-00000F010000}"/>
    <cellStyle name="Standard 3 2 2 4 5" xfId="192" xr:uid="{00000000-0005-0000-0000-000010010000}"/>
    <cellStyle name="Standard 3 2 2 4 5 2" xfId="1162" xr:uid="{00000000-0005-0000-0000-000011010000}"/>
    <cellStyle name="Standard 3 2 2 4 6" xfId="193" xr:uid="{00000000-0005-0000-0000-000012010000}"/>
    <cellStyle name="Standard 3 2 2 4 6 2" xfId="953" xr:uid="{00000000-0005-0000-0000-000013010000}"/>
    <cellStyle name="Standard 3 2 2 4 7" xfId="194" xr:uid="{00000000-0005-0000-0000-000014010000}"/>
    <cellStyle name="Standard 3 2 2 4 8" xfId="817" xr:uid="{00000000-0005-0000-0000-000015010000}"/>
    <cellStyle name="Standard 3 2 2 5" xfId="195" xr:uid="{00000000-0005-0000-0000-000016010000}"/>
    <cellStyle name="Standard 3 2 2 5 2" xfId="196" xr:uid="{00000000-0005-0000-0000-000017010000}"/>
    <cellStyle name="Standard 3 2 2 5 2 2" xfId="197" xr:uid="{00000000-0005-0000-0000-000018010000}"/>
    <cellStyle name="Standard 3 2 2 5 2 2 2" xfId="1222" xr:uid="{00000000-0005-0000-0000-000019010000}"/>
    <cellStyle name="Standard 3 2 2 5 2 3" xfId="198" xr:uid="{00000000-0005-0000-0000-00001A010000}"/>
    <cellStyle name="Standard 3 2 2 5 2 3 2" xfId="1106" xr:uid="{00000000-0005-0000-0000-00001B010000}"/>
    <cellStyle name="Standard 3 2 2 5 2 4" xfId="199" xr:uid="{00000000-0005-0000-0000-00001C010000}"/>
    <cellStyle name="Standard 3 2 2 5 2 5" xfId="902" xr:uid="{00000000-0005-0000-0000-00001D010000}"/>
    <cellStyle name="Standard 3 2 2 5 3" xfId="200" xr:uid="{00000000-0005-0000-0000-00001E010000}"/>
    <cellStyle name="Standard 3 2 2 5 3 2" xfId="201" xr:uid="{00000000-0005-0000-0000-00001F010000}"/>
    <cellStyle name="Standard 3 2 2 5 3 3" xfId="1038" xr:uid="{00000000-0005-0000-0000-000020010000}"/>
    <cellStyle name="Standard 3 2 2 5 4" xfId="202" xr:uid="{00000000-0005-0000-0000-000021010000}"/>
    <cellStyle name="Standard 3 2 2 5 4 2" xfId="1179" xr:uid="{00000000-0005-0000-0000-000022010000}"/>
    <cellStyle name="Standard 3 2 2 5 5" xfId="203" xr:uid="{00000000-0005-0000-0000-000023010000}"/>
    <cellStyle name="Standard 3 2 2 5 5 2" xfId="970" xr:uid="{00000000-0005-0000-0000-000024010000}"/>
    <cellStyle name="Standard 3 2 2 5 6" xfId="204" xr:uid="{00000000-0005-0000-0000-000025010000}"/>
    <cellStyle name="Standard 3 2 2 5 7" xfId="834" xr:uid="{00000000-0005-0000-0000-000026010000}"/>
    <cellStyle name="Standard 3 2 2 6" xfId="205" xr:uid="{00000000-0005-0000-0000-000027010000}"/>
    <cellStyle name="Standard 3 2 2 6 2" xfId="206" xr:uid="{00000000-0005-0000-0000-000028010000}"/>
    <cellStyle name="Standard 3 2 2 6 2 2" xfId="207" xr:uid="{00000000-0005-0000-0000-000029010000}"/>
    <cellStyle name="Standard 3 2 2 6 2 3" xfId="1145" xr:uid="{00000000-0005-0000-0000-00002A010000}"/>
    <cellStyle name="Standard 3 2 2 6 3" xfId="208" xr:uid="{00000000-0005-0000-0000-00002B010000}"/>
    <cellStyle name="Standard 3 2 2 6 3 2" xfId="1072" xr:uid="{00000000-0005-0000-0000-00002C010000}"/>
    <cellStyle name="Standard 3 2 2 6 4" xfId="209" xr:uid="{00000000-0005-0000-0000-00002D010000}"/>
    <cellStyle name="Standard 3 2 2 6 5" xfId="868" xr:uid="{00000000-0005-0000-0000-00002E010000}"/>
    <cellStyle name="Standard 3 2 2 7" xfId="210" xr:uid="{00000000-0005-0000-0000-00002F010000}"/>
    <cellStyle name="Standard 3 2 2 7 2" xfId="211" xr:uid="{00000000-0005-0000-0000-000030010000}"/>
    <cellStyle name="Standard 3 2 2 7 3" xfId="1004" xr:uid="{00000000-0005-0000-0000-000031010000}"/>
    <cellStyle name="Standard 3 2 2 8" xfId="212" xr:uid="{00000000-0005-0000-0000-000032010000}"/>
    <cellStyle name="Standard 3 2 2 8 2" xfId="1140" xr:uid="{00000000-0005-0000-0000-000033010000}"/>
    <cellStyle name="Standard 3 2 2 9" xfId="213" xr:uid="{00000000-0005-0000-0000-000034010000}"/>
    <cellStyle name="Standard 3 2 2 9 2" xfId="936" xr:uid="{00000000-0005-0000-0000-000035010000}"/>
    <cellStyle name="Standard 3 2 3" xfId="214" xr:uid="{00000000-0005-0000-0000-000036010000}"/>
    <cellStyle name="Standard 3 2 3 2" xfId="215" xr:uid="{00000000-0005-0000-0000-000037010000}"/>
    <cellStyle name="Standard 3 2 3 2 2" xfId="216" xr:uid="{00000000-0005-0000-0000-000038010000}"/>
    <cellStyle name="Standard 3 2 3 2 2 2" xfId="217" xr:uid="{00000000-0005-0000-0000-000039010000}"/>
    <cellStyle name="Standard 3 2 3 2 2 2 2" xfId="218" xr:uid="{00000000-0005-0000-0000-00003A010000}"/>
    <cellStyle name="Standard 3 2 3 2 2 2 2 2" xfId="1223" xr:uid="{00000000-0005-0000-0000-00003B010000}"/>
    <cellStyle name="Standard 3 2 3 2 2 2 3" xfId="219" xr:uid="{00000000-0005-0000-0000-00003C010000}"/>
    <cellStyle name="Standard 3 2 3 2 2 2 3 2" xfId="1127" xr:uid="{00000000-0005-0000-0000-00003D010000}"/>
    <cellStyle name="Standard 3 2 3 2 2 2 4" xfId="220" xr:uid="{00000000-0005-0000-0000-00003E010000}"/>
    <cellStyle name="Standard 3 2 3 2 2 2 5" xfId="923" xr:uid="{00000000-0005-0000-0000-00003F010000}"/>
    <cellStyle name="Standard 3 2 3 2 2 3" xfId="221" xr:uid="{00000000-0005-0000-0000-000040010000}"/>
    <cellStyle name="Standard 3 2 3 2 2 3 2" xfId="222" xr:uid="{00000000-0005-0000-0000-000041010000}"/>
    <cellStyle name="Standard 3 2 3 2 2 3 3" xfId="1059" xr:uid="{00000000-0005-0000-0000-000042010000}"/>
    <cellStyle name="Standard 3 2 3 2 2 4" xfId="223" xr:uid="{00000000-0005-0000-0000-000043010000}"/>
    <cellStyle name="Standard 3 2 3 2 2 4 2" xfId="1200" xr:uid="{00000000-0005-0000-0000-000044010000}"/>
    <cellStyle name="Standard 3 2 3 2 2 5" xfId="224" xr:uid="{00000000-0005-0000-0000-000045010000}"/>
    <cellStyle name="Standard 3 2 3 2 2 5 2" xfId="991" xr:uid="{00000000-0005-0000-0000-000046010000}"/>
    <cellStyle name="Standard 3 2 3 2 2 6" xfId="225" xr:uid="{00000000-0005-0000-0000-000047010000}"/>
    <cellStyle name="Standard 3 2 3 2 2 7" xfId="855" xr:uid="{00000000-0005-0000-0000-000048010000}"/>
    <cellStyle name="Standard 3 2 3 2 3" xfId="226" xr:uid="{00000000-0005-0000-0000-000049010000}"/>
    <cellStyle name="Standard 3 2 3 2 3 2" xfId="227" xr:uid="{00000000-0005-0000-0000-00004A010000}"/>
    <cellStyle name="Standard 3 2 3 2 3 2 2" xfId="1224" xr:uid="{00000000-0005-0000-0000-00004B010000}"/>
    <cellStyle name="Standard 3 2 3 2 3 3" xfId="228" xr:uid="{00000000-0005-0000-0000-00004C010000}"/>
    <cellStyle name="Standard 3 2 3 2 3 3 2" xfId="1093" xr:uid="{00000000-0005-0000-0000-00004D010000}"/>
    <cellStyle name="Standard 3 2 3 2 3 4" xfId="229" xr:uid="{00000000-0005-0000-0000-00004E010000}"/>
    <cellStyle name="Standard 3 2 3 2 3 5" xfId="889" xr:uid="{00000000-0005-0000-0000-00004F010000}"/>
    <cellStyle name="Standard 3 2 3 2 4" xfId="230" xr:uid="{00000000-0005-0000-0000-000050010000}"/>
    <cellStyle name="Standard 3 2 3 2 4 2" xfId="231" xr:uid="{00000000-0005-0000-0000-000051010000}"/>
    <cellStyle name="Standard 3 2 3 2 4 3" xfId="1025" xr:uid="{00000000-0005-0000-0000-000052010000}"/>
    <cellStyle name="Standard 3 2 3 2 5" xfId="232" xr:uid="{00000000-0005-0000-0000-000053010000}"/>
    <cellStyle name="Standard 3 2 3 2 5 2" xfId="1166" xr:uid="{00000000-0005-0000-0000-000054010000}"/>
    <cellStyle name="Standard 3 2 3 2 6" xfId="233" xr:uid="{00000000-0005-0000-0000-000055010000}"/>
    <cellStyle name="Standard 3 2 3 2 6 2" xfId="957" xr:uid="{00000000-0005-0000-0000-000056010000}"/>
    <cellStyle name="Standard 3 2 3 2 7" xfId="234" xr:uid="{00000000-0005-0000-0000-000057010000}"/>
    <cellStyle name="Standard 3 2 3 2 8" xfId="821" xr:uid="{00000000-0005-0000-0000-000058010000}"/>
    <cellStyle name="Standard 3 2 3 3" xfId="235" xr:uid="{00000000-0005-0000-0000-000059010000}"/>
    <cellStyle name="Standard 3 2 3 3 2" xfId="236" xr:uid="{00000000-0005-0000-0000-00005A010000}"/>
    <cellStyle name="Standard 3 2 3 3 2 2" xfId="237" xr:uid="{00000000-0005-0000-0000-00005B010000}"/>
    <cellStyle name="Standard 3 2 3 3 2 2 2" xfId="1225" xr:uid="{00000000-0005-0000-0000-00005C010000}"/>
    <cellStyle name="Standard 3 2 3 3 2 3" xfId="238" xr:uid="{00000000-0005-0000-0000-00005D010000}"/>
    <cellStyle name="Standard 3 2 3 3 2 3 2" xfId="1110" xr:uid="{00000000-0005-0000-0000-00005E010000}"/>
    <cellStyle name="Standard 3 2 3 3 2 4" xfId="239" xr:uid="{00000000-0005-0000-0000-00005F010000}"/>
    <cellStyle name="Standard 3 2 3 3 2 5" xfId="906" xr:uid="{00000000-0005-0000-0000-000060010000}"/>
    <cellStyle name="Standard 3 2 3 3 3" xfId="240" xr:uid="{00000000-0005-0000-0000-000061010000}"/>
    <cellStyle name="Standard 3 2 3 3 3 2" xfId="241" xr:uid="{00000000-0005-0000-0000-000062010000}"/>
    <cellStyle name="Standard 3 2 3 3 3 3" xfId="1042" xr:uid="{00000000-0005-0000-0000-000063010000}"/>
    <cellStyle name="Standard 3 2 3 3 4" xfId="242" xr:uid="{00000000-0005-0000-0000-000064010000}"/>
    <cellStyle name="Standard 3 2 3 3 4 2" xfId="1183" xr:uid="{00000000-0005-0000-0000-000065010000}"/>
    <cellStyle name="Standard 3 2 3 3 5" xfId="243" xr:uid="{00000000-0005-0000-0000-000066010000}"/>
    <cellStyle name="Standard 3 2 3 3 5 2" xfId="974" xr:uid="{00000000-0005-0000-0000-000067010000}"/>
    <cellStyle name="Standard 3 2 3 3 6" xfId="244" xr:uid="{00000000-0005-0000-0000-000068010000}"/>
    <cellStyle name="Standard 3 2 3 3 7" xfId="838" xr:uid="{00000000-0005-0000-0000-000069010000}"/>
    <cellStyle name="Standard 3 2 3 4" xfId="245" xr:uid="{00000000-0005-0000-0000-00006A010000}"/>
    <cellStyle name="Standard 3 2 3 4 2" xfId="246" xr:uid="{00000000-0005-0000-0000-00006B010000}"/>
    <cellStyle name="Standard 3 2 3 4 2 2" xfId="1226" xr:uid="{00000000-0005-0000-0000-00006C010000}"/>
    <cellStyle name="Standard 3 2 3 4 3" xfId="247" xr:uid="{00000000-0005-0000-0000-00006D010000}"/>
    <cellStyle name="Standard 3 2 3 4 3 2" xfId="1076" xr:uid="{00000000-0005-0000-0000-00006E010000}"/>
    <cellStyle name="Standard 3 2 3 4 4" xfId="248" xr:uid="{00000000-0005-0000-0000-00006F010000}"/>
    <cellStyle name="Standard 3 2 3 4 5" xfId="872" xr:uid="{00000000-0005-0000-0000-000070010000}"/>
    <cellStyle name="Standard 3 2 3 5" xfId="249" xr:uid="{00000000-0005-0000-0000-000071010000}"/>
    <cellStyle name="Standard 3 2 3 5 2" xfId="250" xr:uid="{00000000-0005-0000-0000-000072010000}"/>
    <cellStyle name="Standard 3 2 3 5 3" xfId="1008" xr:uid="{00000000-0005-0000-0000-000073010000}"/>
    <cellStyle name="Standard 3 2 3 6" xfId="251" xr:uid="{00000000-0005-0000-0000-000074010000}"/>
    <cellStyle name="Standard 3 2 3 6 2" xfId="1149" xr:uid="{00000000-0005-0000-0000-000075010000}"/>
    <cellStyle name="Standard 3 2 3 7" xfId="252" xr:uid="{00000000-0005-0000-0000-000076010000}"/>
    <cellStyle name="Standard 3 2 3 7 2" xfId="940" xr:uid="{00000000-0005-0000-0000-000077010000}"/>
    <cellStyle name="Standard 3 2 3 8" xfId="253" xr:uid="{00000000-0005-0000-0000-000078010000}"/>
    <cellStyle name="Standard 3 2 3 9" xfId="804" xr:uid="{00000000-0005-0000-0000-000079010000}"/>
    <cellStyle name="Standard 3 2 4" xfId="254" xr:uid="{00000000-0005-0000-0000-00007A010000}"/>
    <cellStyle name="Standard 3 2 4 2" xfId="255" xr:uid="{00000000-0005-0000-0000-00007B010000}"/>
    <cellStyle name="Standard 3 2 4 2 2" xfId="256" xr:uid="{00000000-0005-0000-0000-00007C010000}"/>
    <cellStyle name="Standard 3 2 4 2 2 2" xfId="257" xr:uid="{00000000-0005-0000-0000-00007D010000}"/>
    <cellStyle name="Standard 3 2 4 2 2 2 2" xfId="258" xr:uid="{00000000-0005-0000-0000-00007E010000}"/>
    <cellStyle name="Standard 3 2 4 2 2 2 2 2" xfId="1227" xr:uid="{00000000-0005-0000-0000-00007F010000}"/>
    <cellStyle name="Standard 3 2 4 2 2 2 3" xfId="259" xr:uid="{00000000-0005-0000-0000-000080010000}"/>
    <cellStyle name="Standard 3 2 4 2 2 2 3 2" xfId="1132" xr:uid="{00000000-0005-0000-0000-000081010000}"/>
    <cellStyle name="Standard 3 2 4 2 2 2 4" xfId="260" xr:uid="{00000000-0005-0000-0000-000082010000}"/>
    <cellStyle name="Standard 3 2 4 2 2 2 5" xfId="928" xr:uid="{00000000-0005-0000-0000-000083010000}"/>
    <cellStyle name="Standard 3 2 4 2 2 3" xfId="261" xr:uid="{00000000-0005-0000-0000-000084010000}"/>
    <cellStyle name="Standard 3 2 4 2 2 3 2" xfId="262" xr:uid="{00000000-0005-0000-0000-000085010000}"/>
    <cellStyle name="Standard 3 2 4 2 2 3 3" xfId="1064" xr:uid="{00000000-0005-0000-0000-000086010000}"/>
    <cellStyle name="Standard 3 2 4 2 2 4" xfId="263" xr:uid="{00000000-0005-0000-0000-000087010000}"/>
    <cellStyle name="Standard 3 2 4 2 2 4 2" xfId="1205" xr:uid="{00000000-0005-0000-0000-000088010000}"/>
    <cellStyle name="Standard 3 2 4 2 2 5" xfId="264" xr:uid="{00000000-0005-0000-0000-000089010000}"/>
    <cellStyle name="Standard 3 2 4 2 2 5 2" xfId="996" xr:uid="{00000000-0005-0000-0000-00008A010000}"/>
    <cellStyle name="Standard 3 2 4 2 2 6" xfId="265" xr:uid="{00000000-0005-0000-0000-00008B010000}"/>
    <cellStyle name="Standard 3 2 4 2 2 7" xfId="860" xr:uid="{00000000-0005-0000-0000-00008C010000}"/>
    <cellStyle name="Standard 3 2 4 2 3" xfId="266" xr:uid="{00000000-0005-0000-0000-00008D010000}"/>
    <cellStyle name="Standard 3 2 4 2 3 2" xfId="267" xr:uid="{00000000-0005-0000-0000-00008E010000}"/>
    <cellStyle name="Standard 3 2 4 2 3 2 2" xfId="1228" xr:uid="{00000000-0005-0000-0000-00008F010000}"/>
    <cellStyle name="Standard 3 2 4 2 3 3" xfId="268" xr:uid="{00000000-0005-0000-0000-000090010000}"/>
    <cellStyle name="Standard 3 2 4 2 3 3 2" xfId="1098" xr:uid="{00000000-0005-0000-0000-000091010000}"/>
    <cellStyle name="Standard 3 2 4 2 3 4" xfId="269" xr:uid="{00000000-0005-0000-0000-000092010000}"/>
    <cellStyle name="Standard 3 2 4 2 3 5" xfId="894" xr:uid="{00000000-0005-0000-0000-000093010000}"/>
    <cellStyle name="Standard 3 2 4 2 4" xfId="270" xr:uid="{00000000-0005-0000-0000-000094010000}"/>
    <cellStyle name="Standard 3 2 4 2 4 2" xfId="271" xr:uid="{00000000-0005-0000-0000-000095010000}"/>
    <cellStyle name="Standard 3 2 4 2 4 3" xfId="1030" xr:uid="{00000000-0005-0000-0000-000096010000}"/>
    <cellStyle name="Standard 3 2 4 2 5" xfId="272" xr:uid="{00000000-0005-0000-0000-000097010000}"/>
    <cellStyle name="Standard 3 2 4 2 5 2" xfId="1171" xr:uid="{00000000-0005-0000-0000-000098010000}"/>
    <cellStyle name="Standard 3 2 4 2 6" xfId="273" xr:uid="{00000000-0005-0000-0000-000099010000}"/>
    <cellStyle name="Standard 3 2 4 2 6 2" xfId="962" xr:uid="{00000000-0005-0000-0000-00009A010000}"/>
    <cellStyle name="Standard 3 2 4 2 7" xfId="274" xr:uid="{00000000-0005-0000-0000-00009B010000}"/>
    <cellStyle name="Standard 3 2 4 2 8" xfId="826" xr:uid="{00000000-0005-0000-0000-00009C010000}"/>
    <cellStyle name="Standard 3 2 4 3" xfId="275" xr:uid="{00000000-0005-0000-0000-00009D010000}"/>
    <cellStyle name="Standard 3 2 4 3 2" xfId="276" xr:uid="{00000000-0005-0000-0000-00009E010000}"/>
    <cellStyle name="Standard 3 2 4 3 2 2" xfId="277" xr:uid="{00000000-0005-0000-0000-00009F010000}"/>
    <cellStyle name="Standard 3 2 4 3 2 2 2" xfId="1229" xr:uid="{00000000-0005-0000-0000-0000A0010000}"/>
    <cellStyle name="Standard 3 2 4 3 2 3" xfId="278" xr:uid="{00000000-0005-0000-0000-0000A1010000}"/>
    <cellStyle name="Standard 3 2 4 3 2 3 2" xfId="1115" xr:uid="{00000000-0005-0000-0000-0000A2010000}"/>
    <cellStyle name="Standard 3 2 4 3 2 4" xfId="279" xr:uid="{00000000-0005-0000-0000-0000A3010000}"/>
    <cellStyle name="Standard 3 2 4 3 2 5" xfId="911" xr:uid="{00000000-0005-0000-0000-0000A4010000}"/>
    <cellStyle name="Standard 3 2 4 3 3" xfId="280" xr:uid="{00000000-0005-0000-0000-0000A5010000}"/>
    <cellStyle name="Standard 3 2 4 3 3 2" xfId="281" xr:uid="{00000000-0005-0000-0000-0000A6010000}"/>
    <cellStyle name="Standard 3 2 4 3 3 3" xfId="1047" xr:uid="{00000000-0005-0000-0000-0000A7010000}"/>
    <cellStyle name="Standard 3 2 4 3 4" xfId="282" xr:uid="{00000000-0005-0000-0000-0000A8010000}"/>
    <cellStyle name="Standard 3 2 4 3 4 2" xfId="1188" xr:uid="{00000000-0005-0000-0000-0000A9010000}"/>
    <cellStyle name="Standard 3 2 4 3 5" xfId="283" xr:uid="{00000000-0005-0000-0000-0000AA010000}"/>
    <cellStyle name="Standard 3 2 4 3 5 2" xfId="979" xr:uid="{00000000-0005-0000-0000-0000AB010000}"/>
    <cellStyle name="Standard 3 2 4 3 6" xfId="284" xr:uid="{00000000-0005-0000-0000-0000AC010000}"/>
    <cellStyle name="Standard 3 2 4 3 7" xfId="843" xr:uid="{00000000-0005-0000-0000-0000AD010000}"/>
    <cellStyle name="Standard 3 2 4 4" xfId="285" xr:uid="{00000000-0005-0000-0000-0000AE010000}"/>
    <cellStyle name="Standard 3 2 4 4 2" xfId="286" xr:uid="{00000000-0005-0000-0000-0000AF010000}"/>
    <cellStyle name="Standard 3 2 4 4 2 2" xfId="1230" xr:uid="{00000000-0005-0000-0000-0000B0010000}"/>
    <cellStyle name="Standard 3 2 4 4 3" xfId="287" xr:uid="{00000000-0005-0000-0000-0000B1010000}"/>
    <cellStyle name="Standard 3 2 4 4 3 2" xfId="1081" xr:uid="{00000000-0005-0000-0000-0000B2010000}"/>
    <cellStyle name="Standard 3 2 4 4 4" xfId="288" xr:uid="{00000000-0005-0000-0000-0000B3010000}"/>
    <cellStyle name="Standard 3 2 4 4 5" xfId="877" xr:uid="{00000000-0005-0000-0000-0000B4010000}"/>
    <cellStyle name="Standard 3 2 4 5" xfId="289" xr:uid="{00000000-0005-0000-0000-0000B5010000}"/>
    <cellStyle name="Standard 3 2 4 5 2" xfId="290" xr:uid="{00000000-0005-0000-0000-0000B6010000}"/>
    <cellStyle name="Standard 3 2 4 5 3" xfId="1013" xr:uid="{00000000-0005-0000-0000-0000B7010000}"/>
    <cellStyle name="Standard 3 2 4 6" xfId="291" xr:uid="{00000000-0005-0000-0000-0000B8010000}"/>
    <cellStyle name="Standard 3 2 4 6 2" xfId="1154" xr:uid="{00000000-0005-0000-0000-0000B9010000}"/>
    <cellStyle name="Standard 3 2 4 7" xfId="292" xr:uid="{00000000-0005-0000-0000-0000BA010000}"/>
    <cellStyle name="Standard 3 2 4 7 2" xfId="945" xr:uid="{00000000-0005-0000-0000-0000BB010000}"/>
    <cellStyle name="Standard 3 2 4 8" xfId="293" xr:uid="{00000000-0005-0000-0000-0000BC010000}"/>
    <cellStyle name="Standard 3 2 4 9" xfId="809" xr:uid="{00000000-0005-0000-0000-0000BD010000}"/>
    <cellStyle name="Standard 3 2 5" xfId="294" xr:uid="{00000000-0005-0000-0000-0000BE010000}"/>
    <cellStyle name="Standard 3 2 5 2" xfId="295" xr:uid="{00000000-0005-0000-0000-0000BF010000}"/>
    <cellStyle name="Standard 3 2 5 2 2" xfId="296" xr:uid="{00000000-0005-0000-0000-0000C0010000}"/>
    <cellStyle name="Standard 3 2 5 2 2 2" xfId="297" xr:uid="{00000000-0005-0000-0000-0000C1010000}"/>
    <cellStyle name="Standard 3 2 5 2 2 2 2" xfId="1231" xr:uid="{00000000-0005-0000-0000-0000C2010000}"/>
    <cellStyle name="Standard 3 2 5 2 2 3" xfId="298" xr:uid="{00000000-0005-0000-0000-0000C3010000}"/>
    <cellStyle name="Standard 3 2 5 2 2 3 2" xfId="1122" xr:uid="{00000000-0005-0000-0000-0000C4010000}"/>
    <cellStyle name="Standard 3 2 5 2 2 4" xfId="299" xr:uid="{00000000-0005-0000-0000-0000C5010000}"/>
    <cellStyle name="Standard 3 2 5 2 2 5" xfId="918" xr:uid="{00000000-0005-0000-0000-0000C6010000}"/>
    <cellStyle name="Standard 3 2 5 2 3" xfId="300" xr:uid="{00000000-0005-0000-0000-0000C7010000}"/>
    <cellStyle name="Standard 3 2 5 2 3 2" xfId="301" xr:uid="{00000000-0005-0000-0000-0000C8010000}"/>
    <cellStyle name="Standard 3 2 5 2 3 3" xfId="1054" xr:uid="{00000000-0005-0000-0000-0000C9010000}"/>
    <cellStyle name="Standard 3 2 5 2 4" xfId="302" xr:uid="{00000000-0005-0000-0000-0000CA010000}"/>
    <cellStyle name="Standard 3 2 5 2 4 2" xfId="1195" xr:uid="{00000000-0005-0000-0000-0000CB010000}"/>
    <cellStyle name="Standard 3 2 5 2 5" xfId="303" xr:uid="{00000000-0005-0000-0000-0000CC010000}"/>
    <cellStyle name="Standard 3 2 5 2 5 2" xfId="986" xr:uid="{00000000-0005-0000-0000-0000CD010000}"/>
    <cellStyle name="Standard 3 2 5 2 6" xfId="304" xr:uid="{00000000-0005-0000-0000-0000CE010000}"/>
    <cellStyle name="Standard 3 2 5 2 7" xfId="850" xr:uid="{00000000-0005-0000-0000-0000CF010000}"/>
    <cellStyle name="Standard 3 2 5 3" xfId="305" xr:uid="{00000000-0005-0000-0000-0000D0010000}"/>
    <cellStyle name="Standard 3 2 5 3 2" xfId="306" xr:uid="{00000000-0005-0000-0000-0000D1010000}"/>
    <cellStyle name="Standard 3 2 5 3 2 2" xfId="1232" xr:uid="{00000000-0005-0000-0000-0000D2010000}"/>
    <cellStyle name="Standard 3 2 5 3 3" xfId="307" xr:uid="{00000000-0005-0000-0000-0000D3010000}"/>
    <cellStyle name="Standard 3 2 5 3 3 2" xfId="1088" xr:uid="{00000000-0005-0000-0000-0000D4010000}"/>
    <cellStyle name="Standard 3 2 5 3 4" xfId="308" xr:uid="{00000000-0005-0000-0000-0000D5010000}"/>
    <cellStyle name="Standard 3 2 5 3 5" xfId="884" xr:uid="{00000000-0005-0000-0000-0000D6010000}"/>
    <cellStyle name="Standard 3 2 5 4" xfId="309" xr:uid="{00000000-0005-0000-0000-0000D7010000}"/>
    <cellStyle name="Standard 3 2 5 4 2" xfId="310" xr:uid="{00000000-0005-0000-0000-0000D8010000}"/>
    <cellStyle name="Standard 3 2 5 4 3" xfId="1020" xr:uid="{00000000-0005-0000-0000-0000D9010000}"/>
    <cellStyle name="Standard 3 2 5 5" xfId="311" xr:uid="{00000000-0005-0000-0000-0000DA010000}"/>
    <cellStyle name="Standard 3 2 5 5 2" xfId="1161" xr:uid="{00000000-0005-0000-0000-0000DB010000}"/>
    <cellStyle name="Standard 3 2 5 6" xfId="312" xr:uid="{00000000-0005-0000-0000-0000DC010000}"/>
    <cellStyle name="Standard 3 2 5 6 2" xfId="952" xr:uid="{00000000-0005-0000-0000-0000DD010000}"/>
    <cellStyle name="Standard 3 2 5 7" xfId="313" xr:uid="{00000000-0005-0000-0000-0000DE010000}"/>
    <cellStyle name="Standard 3 2 5 8" xfId="816" xr:uid="{00000000-0005-0000-0000-0000DF010000}"/>
    <cellStyle name="Standard 3 2 6" xfId="314" xr:uid="{00000000-0005-0000-0000-0000E0010000}"/>
    <cellStyle name="Standard 3 2 6 2" xfId="315" xr:uid="{00000000-0005-0000-0000-0000E1010000}"/>
    <cellStyle name="Standard 3 2 6 2 2" xfId="316" xr:uid="{00000000-0005-0000-0000-0000E2010000}"/>
    <cellStyle name="Standard 3 2 6 2 2 2" xfId="1233" xr:uid="{00000000-0005-0000-0000-0000E3010000}"/>
    <cellStyle name="Standard 3 2 6 2 3" xfId="317" xr:uid="{00000000-0005-0000-0000-0000E4010000}"/>
    <cellStyle name="Standard 3 2 6 2 3 2" xfId="1105" xr:uid="{00000000-0005-0000-0000-0000E5010000}"/>
    <cellStyle name="Standard 3 2 6 2 4" xfId="318" xr:uid="{00000000-0005-0000-0000-0000E6010000}"/>
    <cellStyle name="Standard 3 2 6 2 5" xfId="901" xr:uid="{00000000-0005-0000-0000-0000E7010000}"/>
    <cellStyle name="Standard 3 2 6 3" xfId="319" xr:uid="{00000000-0005-0000-0000-0000E8010000}"/>
    <cellStyle name="Standard 3 2 6 3 2" xfId="320" xr:uid="{00000000-0005-0000-0000-0000E9010000}"/>
    <cellStyle name="Standard 3 2 6 3 3" xfId="1037" xr:uid="{00000000-0005-0000-0000-0000EA010000}"/>
    <cellStyle name="Standard 3 2 6 4" xfId="321" xr:uid="{00000000-0005-0000-0000-0000EB010000}"/>
    <cellStyle name="Standard 3 2 6 4 2" xfId="1178" xr:uid="{00000000-0005-0000-0000-0000EC010000}"/>
    <cellStyle name="Standard 3 2 6 5" xfId="322" xr:uid="{00000000-0005-0000-0000-0000ED010000}"/>
    <cellStyle name="Standard 3 2 6 5 2" xfId="969" xr:uid="{00000000-0005-0000-0000-0000EE010000}"/>
    <cellStyle name="Standard 3 2 6 6" xfId="323" xr:uid="{00000000-0005-0000-0000-0000EF010000}"/>
    <cellStyle name="Standard 3 2 6 7" xfId="833" xr:uid="{00000000-0005-0000-0000-0000F0010000}"/>
    <cellStyle name="Standard 3 2 7" xfId="324" xr:uid="{00000000-0005-0000-0000-0000F1010000}"/>
    <cellStyle name="Standard 3 2 7 2" xfId="325" xr:uid="{00000000-0005-0000-0000-0000F2010000}"/>
    <cellStyle name="Standard 3 2 7 2 2" xfId="326" xr:uid="{00000000-0005-0000-0000-0000F3010000}"/>
    <cellStyle name="Standard 3 2 7 2 3" xfId="1144" xr:uid="{00000000-0005-0000-0000-0000F4010000}"/>
    <cellStyle name="Standard 3 2 7 3" xfId="327" xr:uid="{00000000-0005-0000-0000-0000F5010000}"/>
    <cellStyle name="Standard 3 2 7 3 2" xfId="1071" xr:uid="{00000000-0005-0000-0000-0000F6010000}"/>
    <cellStyle name="Standard 3 2 7 4" xfId="328" xr:uid="{00000000-0005-0000-0000-0000F7010000}"/>
    <cellStyle name="Standard 3 2 7 5" xfId="867" xr:uid="{00000000-0005-0000-0000-0000F8010000}"/>
    <cellStyle name="Standard 3 2 8" xfId="329" xr:uid="{00000000-0005-0000-0000-0000F9010000}"/>
    <cellStyle name="Standard 3 2 8 2" xfId="330" xr:uid="{00000000-0005-0000-0000-0000FA010000}"/>
    <cellStyle name="Standard 3 2 8 3" xfId="1003" xr:uid="{00000000-0005-0000-0000-0000FB010000}"/>
    <cellStyle name="Standard 3 2 9" xfId="331" xr:uid="{00000000-0005-0000-0000-0000FC010000}"/>
    <cellStyle name="Standard 3 2 9 2" xfId="1139" xr:uid="{00000000-0005-0000-0000-0000FD010000}"/>
    <cellStyle name="Standard 3 3" xfId="332" xr:uid="{00000000-0005-0000-0000-0000FE010000}"/>
    <cellStyle name="Standard 3 3 10" xfId="333" xr:uid="{00000000-0005-0000-0000-0000FF010000}"/>
    <cellStyle name="Standard 3 3 11" xfId="801" xr:uid="{00000000-0005-0000-0000-000000020000}"/>
    <cellStyle name="Standard 3 3 2" xfId="334" xr:uid="{00000000-0005-0000-0000-000001020000}"/>
    <cellStyle name="Standard 3 3 2 2" xfId="335" xr:uid="{00000000-0005-0000-0000-000002020000}"/>
    <cellStyle name="Standard 3 3 2 2 2" xfId="336" xr:uid="{00000000-0005-0000-0000-000003020000}"/>
    <cellStyle name="Standard 3 3 2 2 2 2" xfId="337" xr:uid="{00000000-0005-0000-0000-000004020000}"/>
    <cellStyle name="Standard 3 3 2 2 2 2 2" xfId="338" xr:uid="{00000000-0005-0000-0000-000005020000}"/>
    <cellStyle name="Standard 3 3 2 2 2 2 2 2" xfId="1234" xr:uid="{00000000-0005-0000-0000-000006020000}"/>
    <cellStyle name="Standard 3 3 2 2 2 2 3" xfId="339" xr:uid="{00000000-0005-0000-0000-000007020000}"/>
    <cellStyle name="Standard 3 3 2 2 2 2 3 2" xfId="1129" xr:uid="{00000000-0005-0000-0000-000008020000}"/>
    <cellStyle name="Standard 3 3 2 2 2 2 4" xfId="340" xr:uid="{00000000-0005-0000-0000-000009020000}"/>
    <cellStyle name="Standard 3 3 2 2 2 2 5" xfId="925" xr:uid="{00000000-0005-0000-0000-00000A020000}"/>
    <cellStyle name="Standard 3 3 2 2 2 3" xfId="341" xr:uid="{00000000-0005-0000-0000-00000B020000}"/>
    <cellStyle name="Standard 3 3 2 2 2 3 2" xfId="342" xr:uid="{00000000-0005-0000-0000-00000C020000}"/>
    <cellStyle name="Standard 3 3 2 2 2 3 3" xfId="1061" xr:uid="{00000000-0005-0000-0000-00000D020000}"/>
    <cellStyle name="Standard 3 3 2 2 2 4" xfId="343" xr:uid="{00000000-0005-0000-0000-00000E020000}"/>
    <cellStyle name="Standard 3 3 2 2 2 4 2" xfId="1202" xr:uid="{00000000-0005-0000-0000-00000F020000}"/>
    <cellStyle name="Standard 3 3 2 2 2 5" xfId="344" xr:uid="{00000000-0005-0000-0000-000010020000}"/>
    <cellStyle name="Standard 3 3 2 2 2 5 2" xfId="993" xr:uid="{00000000-0005-0000-0000-000011020000}"/>
    <cellStyle name="Standard 3 3 2 2 2 6" xfId="345" xr:uid="{00000000-0005-0000-0000-000012020000}"/>
    <cellStyle name="Standard 3 3 2 2 2 7" xfId="857" xr:uid="{00000000-0005-0000-0000-000013020000}"/>
    <cellStyle name="Standard 3 3 2 2 3" xfId="346" xr:uid="{00000000-0005-0000-0000-000014020000}"/>
    <cellStyle name="Standard 3 3 2 2 3 2" xfId="347" xr:uid="{00000000-0005-0000-0000-000015020000}"/>
    <cellStyle name="Standard 3 3 2 2 3 2 2" xfId="1235" xr:uid="{00000000-0005-0000-0000-000016020000}"/>
    <cellStyle name="Standard 3 3 2 2 3 3" xfId="348" xr:uid="{00000000-0005-0000-0000-000017020000}"/>
    <cellStyle name="Standard 3 3 2 2 3 3 2" xfId="1095" xr:uid="{00000000-0005-0000-0000-000018020000}"/>
    <cellStyle name="Standard 3 3 2 2 3 4" xfId="349" xr:uid="{00000000-0005-0000-0000-000019020000}"/>
    <cellStyle name="Standard 3 3 2 2 3 5" xfId="891" xr:uid="{00000000-0005-0000-0000-00001A020000}"/>
    <cellStyle name="Standard 3 3 2 2 4" xfId="350" xr:uid="{00000000-0005-0000-0000-00001B020000}"/>
    <cellStyle name="Standard 3 3 2 2 4 2" xfId="351" xr:uid="{00000000-0005-0000-0000-00001C020000}"/>
    <cellStyle name="Standard 3 3 2 2 4 3" xfId="1027" xr:uid="{00000000-0005-0000-0000-00001D020000}"/>
    <cellStyle name="Standard 3 3 2 2 5" xfId="352" xr:uid="{00000000-0005-0000-0000-00001E020000}"/>
    <cellStyle name="Standard 3 3 2 2 5 2" xfId="1168" xr:uid="{00000000-0005-0000-0000-00001F020000}"/>
    <cellStyle name="Standard 3 3 2 2 6" xfId="353" xr:uid="{00000000-0005-0000-0000-000020020000}"/>
    <cellStyle name="Standard 3 3 2 2 6 2" xfId="959" xr:uid="{00000000-0005-0000-0000-000021020000}"/>
    <cellStyle name="Standard 3 3 2 2 7" xfId="354" xr:uid="{00000000-0005-0000-0000-000022020000}"/>
    <cellStyle name="Standard 3 3 2 2 8" xfId="823" xr:uid="{00000000-0005-0000-0000-000023020000}"/>
    <cellStyle name="Standard 3 3 2 3" xfId="355" xr:uid="{00000000-0005-0000-0000-000024020000}"/>
    <cellStyle name="Standard 3 3 2 3 2" xfId="356" xr:uid="{00000000-0005-0000-0000-000025020000}"/>
    <cellStyle name="Standard 3 3 2 3 2 2" xfId="357" xr:uid="{00000000-0005-0000-0000-000026020000}"/>
    <cellStyle name="Standard 3 3 2 3 2 2 2" xfId="1236" xr:uid="{00000000-0005-0000-0000-000027020000}"/>
    <cellStyle name="Standard 3 3 2 3 2 3" xfId="358" xr:uid="{00000000-0005-0000-0000-000028020000}"/>
    <cellStyle name="Standard 3 3 2 3 2 3 2" xfId="1112" xr:uid="{00000000-0005-0000-0000-000029020000}"/>
    <cellStyle name="Standard 3 3 2 3 2 4" xfId="359" xr:uid="{00000000-0005-0000-0000-00002A020000}"/>
    <cellStyle name="Standard 3 3 2 3 2 5" xfId="908" xr:uid="{00000000-0005-0000-0000-00002B020000}"/>
    <cellStyle name="Standard 3 3 2 3 3" xfId="360" xr:uid="{00000000-0005-0000-0000-00002C020000}"/>
    <cellStyle name="Standard 3 3 2 3 3 2" xfId="361" xr:uid="{00000000-0005-0000-0000-00002D020000}"/>
    <cellStyle name="Standard 3 3 2 3 3 3" xfId="1044" xr:uid="{00000000-0005-0000-0000-00002E020000}"/>
    <cellStyle name="Standard 3 3 2 3 4" xfId="362" xr:uid="{00000000-0005-0000-0000-00002F020000}"/>
    <cellStyle name="Standard 3 3 2 3 4 2" xfId="1185" xr:uid="{00000000-0005-0000-0000-000030020000}"/>
    <cellStyle name="Standard 3 3 2 3 5" xfId="363" xr:uid="{00000000-0005-0000-0000-000031020000}"/>
    <cellStyle name="Standard 3 3 2 3 5 2" xfId="976" xr:uid="{00000000-0005-0000-0000-000032020000}"/>
    <cellStyle name="Standard 3 3 2 3 6" xfId="364" xr:uid="{00000000-0005-0000-0000-000033020000}"/>
    <cellStyle name="Standard 3 3 2 3 7" xfId="840" xr:uid="{00000000-0005-0000-0000-000034020000}"/>
    <cellStyle name="Standard 3 3 2 4" xfId="365" xr:uid="{00000000-0005-0000-0000-000035020000}"/>
    <cellStyle name="Standard 3 3 2 4 2" xfId="366" xr:uid="{00000000-0005-0000-0000-000036020000}"/>
    <cellStyle name="Standard 3 3 2 4 2 2" xfId="1237" xr:uid="{00000000-0005-0000-0000-000037020000}"/>
    <cellStyle name="Standard 3 3 2 4 3" xfId="367" xr:uid="{00000000-0005-0000-0000-000038020000}"/>
    <cellStyle name="Standard 3 3 2 4 3 2" xfId="1078" xr:uid="{00000000-0005-0000-0000-000039020000}"/>
    <cellStyle name="Standard 3 3 2 4 4" xfId="368" xr:uid="{00000000-0005-0000-0000-00003A020000}"/>
    <cellStyle name="Standard 3 3 2 4 5" xfId="874" xr:uid="{00000000-0005-0000-0000-00003B020000}"/>
    <cellStyle name="Standard 3 3 2 5" xfId="369" xr:uid="{00000000-0005-0000-0000-00003C020000}"/>
    <cellStyle name="Standard 3 3 2 5 2" xfId="370" xr:uid="{00000000-0005-0000-0000-00003D020000}"/>
    <cellStyle name="Standard 3 3 2 5 3" xfId="1010" xr:uid="{00000000-0005-0000-0000-00003E020000}"/>
    <cellStyle name="Standard 3 3 2 6" xfId="371" xr:uid="{00000000-0005-0000-0000-00003F020000}"/>
    <cellStyle name="Standard 3 3 2 6 2" xfId="1151" xr:uid="{00000000-0005-0000-0000-000040020000}"/>
    <cellStyle name="Standard 3 3 2 7" xfId="372" xr:uid="{00000000-0005-0000-0000-000041020000}"/>
    <cellStyle name="Standard 3 3 2 7 2" xfId="942" xr:uid="{00000000-0005-0000-0000-000042020000}"/>
    <cellStyle name="Standard 3 3 2 8" xfId="373" xr:uid="{00000000-0005-0000-0000-000043020000}"/>
    <cellStyle name="Standard 3 3 2 9" xfId="806" xr:uid="{00000000-0005-0000-0000-000044020000}"/>
    <cellStyle name="Standard 3 3 3" xfId="374" xr:uid="{00000000-0005-0000-0000-000045020000}"/>
    <cellStyle name="Standard 3 3 3 2" xfId="375" xr:uid="{00000000-0005-0000-0000-000046020000}"/>
    <cellStyle name="Standard 3 3 3 2 2" xfId="376" xr:uid="{00000000-0005-0000-0000-000047020000}"/>
    <cellStyle name="Standard 3 3 3 2 2 2" xfId="377" xr:uid="{00000000-0005-0000-0000-000048020000}"/>
    <cellStyle name="Standard 3 3 3 2 2 2 2" xfId="378" xr:uid="{00000000-0005-0000-0000-000049020000}"/>
    <cellStyle name="Standard 3 3 3 2 2 2 2 2" xfId="1238" xr:uid="{00000000-0005-0000-0000-00004A020000}"/>
    <cellStyle name="Standard 3 3 3 2 2 2 3" xfId="379" xr:uid="{00000000-0005-0000-0000-00004B020000}"/>
    <cellStyle name="Standard 3 3 3 2 2 2 3 2" xfId="1134" xr:uid="{00000000-0005-0000-0000-00004C020000}"/>
    <cellStyle name="Standard 3 3 3 2 2 2 4" xfId="380" xr:uid="{00000000-0005-0000-0000-00004D020000}"/>
    <cellStyle name="Standard 3 3 3 2 2 2 5" xfId="930" xr:uid="{00000000-0005-0000-0000-00004E020000}"/>
    <cellStyle name="Standard 3 3 3 2 2 3" xfId="381" xr:uid="{00000000-0005-0000-0000-00004F020000}"/>
    <cellStyle name="Standard 3 3 3 2 2 3 2" xfId="382" xr:uid="{00000000-0005-0000-0000-000050020000}"/>
    <cellStyle name="Standard 3 3 3 2 2 3 3" xfId="1066" xr:uid="{00000000-0005-0000-0000-000051020000}"/>
    <cellStyle name="Standard 3 3 3 2 2 4" xfId="383" xr:uid="{00000000-0005-0000-0000-000052020000}"/>
    <cellStyle name="Standard 3 3 3 2 2 4 2" xfId="1207" xr:uid="{00000000-0005-0000-0000-000053020000}"/>
    <cellStyle name="Standard 3 3 3 2 2 5" xfId="384" xr:uid="{00000000-0005-0000-0000-000054020000}"/>
    <cellStyle name="Standard 3 3 3 2 2 5 2" xfId="998" xr:uid="{00000000-0005-0000-0000-000055020000}"/>
    <cellStyle name="Standard 3 3 3 2 2 6" xfId="385" xr:uid="{00000000-0005-0000-0000-000056020000}"/>
    <cellStyle name="Standard 3 3 3 2 2 7" xfId="862" xr:uid="{00000000-0005-0000-0000-000057020000}"/>
    <cellStyle name="Standard 3 3 3 2 3" xfId="386" xr:uid="{00000000-0005-0000-0000-000058020000}"/>
    <cellStyle name="Standard 3 3 3 2 3 2" xfId="387" xr:uid="{00000000-0005-0000-0000-000059020000}"/>
    <cellStyle name="Standard 3 3 3 2 3 2 2" xfId="1239" xr:uid="{00000000-0005-0000-0000-00005A020000}"/>
    <cellStyle name="Standard 3 3 3 2 3 3" xfId="388" xr:uid="{00000000-0005-0000-0000-00005B020000}"/>
    <cellStyle name="Standard 3 3 3 2 3 3 2" xfId="1100" xr:uid="{00000000-0005-0000-0000-00005C020000}"/>
    <cellStyle name="Standard 3 3 3 2 3 4" xfId="389" xr:uid="{00000000-0005-0000-0000-00005D020000}"/>
    <cellStyle name="Standard 3 3 3 2 3 5" xfId="896" xr:uid="{00000000-0005-0000-0000-00005E020000}"/>
    <cellStyle name="Standard 3 3 3 2 4" xfId="390" xr:uid="{00000000-0005-0000-0000-00005F020000}"/>
    <cellStyle name="Standard 3 3 3 2 4 2" xfId="391" xr:uid="{00000000-0005-0000-0000-000060020000}"/>
    <cellStyle name="Standard 3 3 3 2 4 3" xfId="1032" xr:uid="{00000000-0005-0000-0000-000061020000}"/>
    <cellStyle name="Standard 3 3 3 2 5" xfId="392" xr:uid="{00000000-0005-0000-0000-000062020000}"/>
    <cellStyle name="Standard 3 3 3 2 5 2" xfId="1173" xr:uid="{00000000-0005-0000-0000-000063020000}"/>
    <cellStyle name="Standard 3 3 3 2 6" xfId="393" xr:uid="{00000000-0005-0000-0000-000064020000}"/>
    <cellStyle name="Standard 3 3 3 2 6 2" xfId="964" xr:uid="{00000000-0005-0000-0000-000065020000}"/>
    <cellStyle name="Standard 3 3 3 2 7" xfId="394" xr:uid="{00000000-0005-0000-0000-000066020000}"/>
    <cellStyle name="Standard 3 3 3 2 8" xfId="828" xr:uid="{00000000-0005-0000-0000-000067020000}"/>
    <cellStyle name="Standard 3 3 3 3" xfId="395" xr:uid="{00000000-0005-0000-0000-000068020000}"/>
    <cellStyle name="Standard 3 3 3 3 2" xfId="396" xr:uid="{00000000-0005-0000-0000-000069020000}"/>
    <cellStyle name="Standard 3 3 3 3 2 2" xfId="397" xr:uid="{00000000-0005-0000-0000-00006A020000}"/>
    <cellStyle name="Standard 3 3 3 3 2 2 2" xfId="1240" xr:uid="{00000000-0005-0000-0000-00006B020000}"/>
    <cellStyle name="Standard 3 3 3 3 2 3" xfId="398" xr:uid="{00000000-0005-0000-0000-00006C020000}"/>
    <cellStyle name="Standard 3 3 3 3 2 3 2" xfId="1117" xr:uid="{00000000-0005-0000-0000-00006D020000}"/>
    <cellStyle name="Standard 3 3 3 3 2 4" xfId="399" xr:uid="{00000000-0005-0000-0000-00006E020000}"/>
    <cellStyle name="Standard 3 3 3 3 2 5" xfId="913" xr:uid="{00000000-0005-0000-0000-00006F020000}"/>
    <cellStyle name="Standard 3 3 3 3 3" xfId="400" xr:uid="{00000000-0005-0000-0000-000070020000}"/>
    <cellStyle name="Standard 3 3 3 3 3 2" xfId="401" xr:uid="{00000000-0005-0000-0000-000071020000}"/>
    <cellStyle name="Standard 3 3 3 3 3 3" xfId="1049" xr:uid="{00000000-0005-0000-0000-000072020000}"/>
    <cellStyle name="Standard 3 3 3 3 4" xfId="402" xr:uid="{00000000-0005-0000-0000-000073020000}"/>
    <cellStyle name="Standard 3 3 3 3 4 2" xfId="1190" xr:uid="{00000000-0005-0000-0000-000074020000}"/>
    <cellStyle name="Standard 3 3 3 3 5" xfId="403" xr:uid="{00000000-0005-0000-0000-000075020000}"/>
    <cellStyle name="Standard 3 3 3 3 5 2" xfId="981" xr:uid="{00000000-0005-0000-0000-000076020000}"/>
    <cellStyle name="Standard 3 3 3 3 6" xfId="404" xr:uid="{00000000-0005-0000-0000-000077020000}"/>
    <cellStyle name="Standard 3 3 3 3 7" xfId="845" xr:uid="{00000000-0005-0000-0000-000078020000}"/>
    <cellStyle name="Standard 3 3 3 4" xfId="405" xr:uid="{00000000-0005-0000-0000-000079020000}"/>
    <cellStyle name="Standard 3 3 3 4 2" xfId="406" xr:uid="{00000000-0005-0000-0000-00007A020000}"/>
    <cellStyle name="Standard 3 3 3 4 2 2" xfId="1241" xr:uid="{00000000-0005-0000-0000-00007B020000}"/>
    <cellStyle name="Standard 3 3 3 4 3" xfId="407" xr:uid="{00000000-0005-0000-0000-00007C020000}"/>
    <cellStyle name="Standard 3 3 3 4 3 2" xfId="1083" xr:uid="{00000000-0005-0000-0000-00007D020000}"/>
    <cellStyle name="Standard 3 3 3 4 4" xfId="408" xr:uid="{00000000-0005-0000-0000-00007E020000}"/>
    <cellStyle name="Standard 3 3 3 4 5" xfId="879" xr:uid="{00000000-0005-0000-0000-00007F020000}"/>
    <cellStyle name="Standard 3 3 3 5" xfId="409" xr:uid="{00000000-0005-0000-0000-000080020000}"/>
    <cellStyle name="Standard 3 3 3 5 2" xfId="410" xr:uid="{00000000-0005-0000-0000-000081020000}"/>
    <cellStyle name="Standard 3 3 3 5 3" xfId="1015" xr:uid="{00000000-0005-0000-0000-000082020000}"/>
    <cellStyle name="Standard 3 3 3 6" xfId="411" xr:uid="{00000000-0005-0000-0000-000083020000}"/>
    <cellStyle name="Standard 3 3 3 6 2" xfId="1156" xr:uid="{00000000-0005-0000-0000-000084020000}"/>
    <cellStyle name="Standard 3 3 3 7" xfId="412" xr:uid="{00000000-0005-0000-0000-000085020000}"/>
    <cellStyle name="Standard 3 3 3 7 2" xfId="947" xr:uid="{00000000-0005-0000-0000-000086020000}"/>
    <cellStyle name="Standard 3 3 3 8" xfId="413" xr:uid="{00000000-0005-0000-0000-000087020000}"/>
    <cellStyle name="Standard 3 3 3 9" xfId="811" xr:uid="{00000000-0005-0000-0000-000088020000}"/>
    <cellStyle name="Standard 3 3 4" xfId="414" xr:uid="{00000000-0005-0000-0000-000089020000}"/>
    <cellStyle name="Standard 3 3 4 2" xfId="415" xr:uid="{00000000-0005-0000-0000-00008A020000}"/>
    <cellStyle name="Standard 3 3 4 2 2" xfId="416" xr:uid="{00000000-0005-0000-0000-00008B020000}"/>
    <cellStyle name="Standard 3 3 4 2 2 2" xfId="417" xr:uid="{00000000-0005-0000-0000-00008C020000}"/>
    <cellStyle name="Standard 3 3 4 2 2 2 2" xfId="1242" xr:uid="{00000000-0005-0000-0000-00008D020000}"/>
    <cellStyle name="Standard 3 3 4 2 2 3" xfId="418" xr:uid="{00000000-0005-0000-0000-00008E020000}"/>
    <cellStyle name="Standard 3 3 4 2 2 3 2" xfId="1124" xr:uid="{00000000-0005-0000-0000-00008F020000}"/>
    <cellStyle name="Standard 3 3 4 2 2 4" xfId="419" xr:uid="{00000000-0005-0000-0000-000090020000}"/>
    <cellStyle name="Standard 3 3 4 2 2 5" xfId="920" xr:uid="{00000000-0005-0000-0000-000091020000}"/>
    <cellStyle name="Standard 3 3 4 2 3" xfId="420" xr:uid="{00000000-0005-0000-0000-000092020000}"/>
    <cellStyle name="Standard 3 3 4 2 3 2" xfId="421" xr:uid="{00000000-0005-0000-0000-000093020000}"/>
    <cellStyle name="Standard 3 3 4 2 3 3" xfId="1056" xr:uid="{00000000-0005-0000-0000-000094020000}"/>
    <cellStyle name="Standard 3 3 4 2 4" xfId="422" xr:uid="{00000000-0005-0000-0000-000095020000}"/>
    <cellStyle name="Standard 3 3 4 2 4 2" xfId="1197" xr:uid="{00000000-0005-0000-0000-000096020000}"/>
    <cellStyle name="Standard 3 3 4 2 5" xfId="423" xr:uid="{00000000-0005-0000-0000-000097020000}"/>
    <cellStyle name="Standard 3 3 4 2 5 2" xfId="988" xr:uid="{00000000-0005-0000-0000-000098020000}"/>
    <cellStyle name="Standard 3 3 4 2 6" xfId="424" xr:uid="{00000000-0005-0000-0000-000099020000}"/>
    <cellStyle name="Standard 3 3 4 2 7" xfId="852" xr:uid="{00000000-0005-0000-0000-00009A020000}"/>
    <cellStyle name="Standard 3 3 4 3" xfId="425" xr:uid="{00000000-0005-0000-0000-00009B020000}"/>
    <cellStyle name="Standard 3 3 4 3 2" xfId="426" xr:uid="{00000000-0005-0000-0000-00009C020000}"/>
    <cellStyle name="Standard 3 3 4 3 2 2" xfId="1243" xr:uid="{00000000-0005-0000-0000-00009D020000}"/>
    <cellStyle name="Standard 3 3 4 3 3" xfId="427" xr:uid="{00000000-0005-0000-0000-00009E020000}"/>
    <cellStyle name="Standard 3 3 4 3 3 2" xfId="1090" xr:uid="{00000000-0005-0000-0000-00009F020000}"/>
    <cellStyle name="Standard 3 3 4 3 4" xfId="428" xr:uid="{00000000-0005-0000-0000-0000A0020000}"/>
    <cellStyle name="Standard 3 3 4 3 5" xfId="886" xr:uid="{00000000-0005-0000-0000-0000A1020000}"/>
    <cellStyle name="Standard 3 3 4 4" xfId="429" xr:uid="{00000000-0005-0000-0000-0000A2020000}"/>
    <cellStyle name="Standard 3 3 4 4 2" xfId="430" xr:uid="{00000000-0005-0000-0000-0000A3020000}"/>
    <cellStyle name="Standard 3 3 4 4 3" xfId="1022" xr:uid="{00000000-0005-0000-0000-0000A4020000}"/>
    <cellStyle name="Standard 3 3 4 5" xfId="431" xr:uid="{00000000-0005-0000-0000-0000A5020000}"/>
    <cellStyle name="Standard 3 3 4 5 2" xfId="1163" xr:uid="{00000000-0005-0000-0000-0000A6020000}"/>
    <cellStyle name="Standard 3 3 4 6" xfId="432" xr:uid="{00000000-0005-0000-0000-0000A7020000}"/>
    <cellStyle name="Standard 3 3 4 6 2" xfId="954" xr:uid="{00000000-0005-0000-0000-0000A8020000}"/>
    <cellStyle name="Standard 3 3 4 7" xfId="433" xr:uid="{00000000-0005-0000-0000-0000A9020000}"/>
    <cellStyle name="Standard 3 3 4 8" xfId="818" xr:uid="{00000000-0005-0000-0000-0000AA020000}"/>
    <cellStyle name="Standard 3 3 5" xfId="434" xr:uid="{00000000-0005-0000-0000-0000AB020000}"/>
    <cellStyle name="Standard 3 3 5 2" xfId="435" xr:uid="{00000000-0005-0000-0000-0000AC020000}"/>
    <cellStyle name="Standard 3 3 5 2 2" xfId="436" xr:uid="{00000000-0005-0000-0000-0000AD020000}"/>
    <cellStyle name="Standard 3 3 5 2 2 2" xfId="1244" xr:uid="{00000000-0005-0000-0000-0000AE020000}"/>
    <cellStyle name="Standard 3 3 5 2 3" xfId="437" xr:uid="{00000000-0005-0000-0000-0000AF020000}"/>
    <cellStyle name="Standard 3 3 5 2 3 2" xfId="1107" xr:uid="{00000000-0005-0000-0000-0000B0020000}"/>
    <cellStyle name="Standard 3 3 5 2 4" xfId="438" xr:uid="{00000000-0005-0000-0000-0000B1020000}"/>
    <cellStyle name="Standard 3 3 5 2 5" xfId="903" xr:uid="{00000000-0005-0000-0000-0000B2020000}"/>
    <cellStyle name="Standard 3 3 5 3" xfId="439" xr:uid="{00000000-0005-0000-0000-0000B3020000}"/>
    <cellStyle name="Standard 3 3 5 3 2" xfId="440" xr:uid="{00000000-0005-0000-0000-0000B4020000}"/>
    <cellStyle name="Standard 3 3 5 3 3" xfId="1039" xr:uid="{00000000-0005-0000-0000-0000B5020000}"/>
    <cellStyle name="Standard 3 3 5 4" xfId="441" xr:uid="{00000000-0005-0000-0000-0000B6020000}"/>
    <cellStyle name="Standard 3 3 5 4 2" xfId="1180" xr:uid="{00000000-0005-0000-0000-0000B7020000}"/>
    <cellStyle name="Standard 3 3 5 5" xfId="442" xr:uid="{00000000-0005-0000-0000-0000B8020000}"/>
    <cellStyle name="Standard 3 3 5 5 2" xfId="971" xr:uid="{00000000-0005-0000-0000-0000B9020000}"/>
    <cellStyle name="Standard 3 3 5 6" xfId="443" xr:uid="{00000000-0005-0000-0000-0000BA020000}"/>
    <cellStyle name="Standard 3 3 5 7" xfId="835" xr:uid="{00000000-0005-0000-0000-0000BB020000}"/>
    <cellStyle name="Standard 3 3 6" xfId="444" xr:uid="{00000000-0005-0000-0000-0000BC020000}"/>
    <cellStyle name="Standard 3 3 6 2" xfId="445" xr:uid="{00000000-0005-0000-0000-0000BD020000}"/>
    <cellStyle name="Standard 3 3 6 2 2" xfId="446" xr:uid="{00000000-0005-0000-0000-0000BE020000}"/>
    <cellStyle name="Standard 3 3 6 2 3" xfId="1146" xr:uid="{00000000-0005-0000-0000-0000BF020000}"/>
    <cellStyle name="Standard 3 3 6 3" xfId="447" xr:uid="{00000000-0005-0000-0000-0000C0020000}"/>
    <cellStyle name="Standard 3 3 6 3 2" xfId="1073" xr:uid="{00000000-0005-0000-0000-0000C1020000}"/>
    <cellStyle name="Standard 3 3 6 4" xfId="448" xr:uid="{00000000-0005-0000-0000-0000C2020000}"/>
    <cellStyle name="Standard 3 3 6 5" xfId="869" xr:uid="{00000000-0005-0000-0000-0000C3020000}"/>
    <cellStyle name="Standard 3 3 7" xfId="449" xr:uid="{00000000-0005-0000-0000-0000C4020000}"/>
    <cellStyle name="Standard 3 3 7 2" xfId="450" xr:uid="{00000000-0005-0000-0000-0000C5020000}"/>
    <cellStyle name="Standard 3 3 7 3" xfId="1005" xr:uid="{00000000-0005-0000-0000-0000C6020000}"/>
    <cellStyle name="Standard 3 3 8" xfId="451" xr:uid="{00000000-0005-0000-0000-0000C7020000}"/>
    <cellStyle name="Standard 3 3 8 2" xfId="1141" xr:uid="{00000000-0005-0000-0000-0000C8020000}"/>
    <cellStyle name="Standard 3 3 9" xfId="452" xr:uid="{00000000-0005-0000-0000-0000C9020000}"/>
    <cellStyle name="Standard 3 3 9 2" xfId="937" xr:uid="{00000000-0005-0000-0000-0000CA020000}"/>
    <cellStyle name="Standard 3 4" xfId="453" xr:uid="{00000000-0005-0000-0000-0000CB020000}"/>
    <cellStyle name="Standard 3 4 10" xfId="454" xr:uid="{00000000-0005-0000-0000-0000CC020000}"/>
    <cellStyle name="Standard 3 4 11" xfId="802" xr:uid="{00000000-0005-0000-0000-0000CD020000}"/>
    <cellStyle name="Standard 3 4 2" xfId="455" xr:uid="{00000000-0005-0000-0000-0000CE020000}"/>
    <cellStyle name="Standard 3 4 2 2" xfId="456" xr:uid="{00000000-0005-0000-0000-0000CF020000}"/>
    <cellStyle name="Standard 3 4 2 2 2" xfId="457" xr:uid="{00000000-0005-0000-0000-0000D0020000}"/>
    <cellStyle name="Standard 3 4 2 2 2 2" xfId="458" xr:uid="{00000000-0005-0000-0000-0000D1020000}"/>
    <cellStyle name="Standard 3 4 2 2 2 2 2" xfId="459" xr:uid="{00000000-0005-0000-0000-0000D2020000}"/>
    <cellStyle name="Standard 3 4 2 2 2 2 2 2" xfId="1245" xr:uid="{00000000-0005-0000-0000-0000D3020000}"/>
    <cellStyle name="Standard 3 4 2 2 2 2 3" xfId="460" xr:uid="{00000000-0005-0000-0000-0000D4020000}"/>
    <cellStyle name="Standard 3 4 2 2 2 2 3 2" xfId="1130" xr:uid="{00000000-0005-0000-0000-0000D5020000}"/>
    <cellStyle name="Standard 3 4 2 2 2 2 4" xfId="461" xr:uid="{00000000-0005-0000-0000-0000D6020000}"/>
    <cellStyle name="Standard 3 4 2 2 2 2 5" xfId="926" xr:uid="{00000000-0005-0000-0000-0000D7020000}"/>
    <cellStyle name="Standard 3 4 2 2 2 3" xfId="462" xr:uid="{00000000-0005-0000-0000-0000D8020000}"/>
    <cellStyle name="Standard 3 4 2 2 2 3 2" xfId="463" xr:uid="{00000000-0005-0000-0000-0000D9020000}"/>
    <cellStyle name="Standard 3 4 2 2 2 3 3" xfId="1062" xr:uid="{00000000-0005-0000-0000-0000DA020000}"/>
    <cellStyle name="Standard 3 4 2 2 2 4" xfId="464" xr:uid="{00000000-0005-0000-0000-0000DB020000}"/>
    <cellStyle name="Standard 3 4 2 2 2 4 2" xfId="1203" xr:uid="{00000000-0005-0000-0000-0000DC020000}"/>
    <cellStyle name="Standard 3 4 2 2 2 5" xfId="465" xr:uid="{00000000-0005-0000-0000-0000DD020000}"/>
    <cellStyle name="Standard 3 4 2 2 2 5 2" xfId="994" xr:uid="{00000000-0005-0000-0000-0000DE020000}"/>
    <cellStyle name="Standard 3 4 2 2 2 6" xfId="466" xr:uid="{00000000-0005-0000-0000-0000DF020000}"/>
    <cellStyle name="Standard 3 4 2 2 2 7" xfId="858" xr:uid="{00000000-0005-0000-0000-0000E0020000}"/>
    <cellStyle name="Standard 3 4 2 2 3" xfId="467" xr:uid="{00000000-0005-0000-0000-0000E1020000}"/>
    <cellStyle name="Standard 3 4 2 2 3 2" xfId="468" xr:uid="{00000000-0005-0000-0000-0000E2020000}"/>
    <cellStyle name="Standard 3 4 2 2 3 2 2" xfId="1246" xr:uid="{00000000-0005-0000-0000-0000E3020000}"/>
    <cellStyle name="Standard 3 4 2 2 3 3" xfId="469" xr:uid="{00000000-0005-0000-0000-0000E4020000}"/>
    <cellStyle name="Standard 3 4 2 2 3 3 2" xfId="1096" xr:uid="{00000000-0005-0000-0000-0000E5020000}"/>
    <cellStyle name="Standard 3 4 2 2 3 4" xfId="470" xr:uid="{00000000-0005-0000-0000-0000E6020000}"/>
    <cellStyle name="Standard 3 4 2 2 3 5" xfId="892" xr:uid="{00000000-0005-0000-0000-0000E7020000}"/>
    <cellStyle name="Standard 3 4 2 2 4" xfId="471" xr:uid="{00000000-0005-0000-0000-0000E8020000}"/>
    <cellStyle name="Standard 3 4 2 2 4 2" xfId="472" xr:uid="{00000000-0005-0000-0000-0000E9020000}"/>
    <cellStyle name="Standard 3 4 2 2 4 3" xfId="1028" xr:uid="{00000000-0005-0000-0000-0000EA020000}"/>
    <cellStyle name="Standard 3 4 2 2 5" xfId="473" xr:uid="{00000000-0005-0000-0000-0000EB020000}"/>
    <cellStyle name="Standard 3 4 2 2 5 2" xfId="1169" xr:uid="{00000000-0005-0000-0000-0000EC020000}"/>
    <cellStyle name="Standard 3 4 2 2 6" xfId="474" xr:uid="{00000000-0005-0000-0000-0000ED020000}"/>
    <cellStyle name="Standard 3 4 2 2 6 2" xfId="960" xr:uid="{00000000-0005-0000-0000-0000EE020000}"/>
    <cellStyle name="Standard 3 4 2 2 7" xfId="475" xr:uid="{00000000-0005-0000-0000-0000EF020000}"/>
    <cellStyle name="Standard 3 4 2 2 8" xfId="824" xr:uid="{00000000-0005-0000-0000-0000F0020000}"/>
    <cellStyle name="Standard 3 4 2 3" xfId="476" xr:uid="{00000000-0005-0000-0000-0000F1020000}"/>
    <cellStyle name="Standard 3 4 2 3 2" xfId="477" xr:uid="{00000000-0005-0000-0000-0000F2020000}"/>
    <cellStyle name="Standard 3 4 2 3 2 2" xfId="478" xr:uid="{00000000-0005-0000-0000-0000F3020000}"/>
    <cellStyle name="Standard 3 4 2 3 2 2 2" xfId="1247" xr:uid="{00000000-0005-0000-0000-0000F4020000}"/>
    <cellStyle name="Standard 3 4 2 3 2 3" xfId="479" xr:uid="{00000000-0005-0000-0000-0000F5020000}"/>
    <cellStyle name="Standard 3 4 2 3 2 3 2" xfId="1113" xr:uid="{00000000-0005-0000-0000-0000F6020000}"/>
    <cellStyle name="Standard 3 4 2 3 2 4" xfId="480" xr:uid="{00000000-0005-0000-0000-0000F7020000}"/>
    <cellStyle name="Standard 3 4 2 3 2 5" xfId="909" xr:uid="{00000000-0005-0000-0000-0000F8020000}"/>
    <cellStyle name="Standard 3 4 2 3 3" xfId="481" xr:uid="{00000000-0005-0000-0000-0000F9020000}"/>
    <cellStyle name="Standard 3 4 2 3 3 2" xfId="482" xr:uid="{00000000-0005-0000-0000-0000FA020000}"/>
    <cellStyle name="Standard 3 4 2 3 3 3" xfId="1045" xr:uid="{00000000-0005-0000-0000-0000FB020000}"/>
    <cellStyle name="Standard 3 4 2 3 4" xfId="483" xr:uid="{00000000-0005-0000-0000-0000FC020000}"/>
    <cellStyle name="Standard 3 4 2 3 4 2" xfId="1186" xr:uid="{00000000-0005-0000-0000-0000FD020000}"/>
    <cellStyle name="Standard 3 4 2 3 5" xfId="484" xr:uid="{00000000-0005-0000-0000-0000FE020000}"/>
    <cellStyle name="Standard 3 4 2 3 5 2" xfId="977" xr:uid="{00000000-0005-0000-0000-0000FF020000}"/>
    <cellStyle name="Standard 3 4 2 3 6" xfId="485" xr:uid="{00000000-0005-0000-0000-000000030000}"/>
    <cellStyle name="Standard 3 4 2 3 7" xfId="841" xr:uid="{00000000-0005-0000-0000-000001030000}"/>
    <cellStyle name="Standard 3 4 2 4" xfId="486" xr:uid="{00000000-0005-0000-0000-000002030000}"/>
    <cellStyle name="Standard 3 4 2 4 2" xfId="487" xr:uid="{00000000-0005-0000-0000-000003030000}"/>
    <cellStyle name="Standard 3 4 2 4 2 2" xfId="1248" xr:uid="{00000000-0005-0000-0000-000004030000}"/>
    <cellStyle name="Standard 3 4 2 4 3" xfId="488" xr:uid="{00000000-0005-0000-0000-000005030000}"/>
    <cellStyle name="Standard 3 4 2 4 3 2" xfId="1079" xr:uid="{00000000-0005-0000-0000-000006030000}"/>
    <cellStyle name="Standard 3 4 2 4 4" xfId="489" xr:uid="{00000000-0005-0000-0000-000007030000}"/>
    <cellStyle name="Standard 3 4 2 4 5" xfId="875" xr:uid="{00000000-0005-0000-0000-000008030000}"/>
    <cellStyle name="Standard 3 4 2 5" xfId="490" xr:uid="{00000000-0005-0000-0000-000009030000}"/>
    <cellStyle name="Standard 3 4 2 5 2" xfId="491" xr:uid="{00000000-0005-0000-0000-00000A030000}"/>
    <cellStyle name="Standard 3 4 2 5 3" xfId="1011" xr:uid="{00000000-0005-0000-0000-00000B030000}"/>
    <cellStyle name="Standard 3 4 2 6" xfId="492" xr:uid="{00000000-0005-0000-0000-00000C030000}"/>
    <cellStyle name="Standard 3 4 2 6 2" xfId="1152" xr:uid="{00000000-0005-0000-0000-00000D030000}"/>
    <cellStyle name="Standard 3 4 2 7" xfId="493" xr:uid="{00000000-0005-0000-0000-00000E030000}"/>
    <cellStyle name="Standard 3 4 2 7 2" xfId="943" xr:uid="{00000000-0005-0000-0000-00000F030000}"/>
    <cellStyle name="Standard 3 4 2 8" xfId="494" xr:uid="{00000000-0005-0000-0000-000010030000}"/>
    <cellStyle name="Standard 3 4 2 9" xfId="807" xr:uid="{00000000-0005-0000-0000-000011030000}"/>
    <cellStyle name="Standard 3 4 3" xfId="495" xr:uid="{00000000-0005-0000-0000-000012030000}"/>
    <cellStyle name="Standard 3 4 3 2" xfId="496" xr:uid="{00000000-0005-0000-0000-000013030000}"/>
    <cellStyle name="Standard 3 4 3 2 2" xfId="497" xr:uid="{00000000-0005-0000-0000-000014030000}"/>
    <cellStyle name="Standard 3 4 3 2 2 2" xfId="498" xr:uid="{00000000-0005-0000-0000-000015030000}"/>
    <cellStyle name="Standard 3 4 3 2 2 2 2" xfId="499" xr:uid="{00000000-0005-0000-0000-000016030000}"/>
    <cellStyle name="Standard 3 4 3 2 2 2 2 2" xfId="1249" xr:uid="{00000000-0005-0000-0000-000017030000}"/>
    <cellStyle name="Standard 3 4 3 2 2 2 3" xfId="500" xr:uid="{00000000-0005-0000-0000-000018030000}"/>
    <cellStyle name="Standard 3 4 3 2 2 2 3 2" xfId="1135" xr:uid="{00000000-0005-0000-0000-000019030000}"/>
    <cellStyle name="Standard 3 4 3 2 2 2 4" xfId="501" xr:uid="{00000000-0005-0000-0000-00001A030000}"/>
    <cellStyle name="Standard 3 4 3 2 2 2 5" xfId="931" xr:uid="{00000000-0005-0000-0000-00001B030000}"/>
    <cellStyle name="Standard 3 4 3 2 2 3" xfId="502" xr:uid="{00000000-0005-0000-0000-00001C030000}"/>
    <cellStyle name="Standard 3 4 3 2 2 3 2" xfId="503" xr:uid="{00000000-0005-0000-0000-00001D030000}"/>
    <cellStyle name="Standard 3 4 3 2 2 3 3" xfId="1067" xr:uid="{00000000-0005-0000-0000-00001E030000}"/>
    <cellStyle name="Standard 3 4 3 2 2 4" xfId="504" xr:uid="{00000000-0005-0000-0000-00001F030000}"/>
    <cellStyle name="Standard 3 4 3 2 2 4 2" xfId="1208" xr:uid="{00000000-0005-0000-0000-000020030000}"/>
    <cellStyle name="Standard 3 4 3 2 2 5" xfId="505" xr:uid="{00000000-0005-0000-0000-000021030000}"/>
    <cellStyle name="Standard 3 4 3 2 2 5 2" xfId="999" xr:uid="{00000000-0005-0000-0000-000022030000}"/>
    <cellStyle name="Standard 3 4 3 2 2 6" xfId="506" xr:uid="{00000000-0005-0000-0000-000023030000}"/>
    <cellStyle name="Standard 3 4 3 2 2 7" xfId="863" xr:uid="{00000000-0005-0000-0000-000024030000}"/>
    <cellStyle name="Standard 3 4 3 2 3" xfId="507" xr:uid="{00000000-0005-0000-0000-000025030000}"/>
    <cellStyle name="Standard 3 4 3 2 3 2" xfId="508" xr:uid="{00000000-0005-0000-0000-000026030000}"/>
    <cellStyle name="Standard 3 4 3 2 3 2 2" xfId="1250" xr:uid="{00000000-0005-0000-0000-000027030000}"/>
    <cellStyle name="Standard 3 4 3 2 3 3" xfId="509" xr:uid="{00000000-0005-0000-0000-000028030000}"/>
    <cellStyle name="Standard 3 4 3 2 3 3 2" xfId="1101" xr:uid="{00000000-0005-0000-0000-000029030000}"/>
    <cellStyle name="Standard 3 4 3 2 3 4" xfId="510" xr:uid="{00000000-0005-0000-0000-00002A030000}"/>
    <cellStyle name="Standard 3 4 3 2 3 5" xfId="897" xr:uid="{00000000-0005-0000-0000-00002B030000}"/>
    <cellStyle name="Standard 3 4 3 2 4" xfId="511" xr:uid="{00000000-0005-0000-0000-00002C030000}"/>
    <cellStyle name="Standard 3 4 3 2 4 2" xfId="512" xr:uid="{00000000-0005-0000-0000-00002D030000}"/>
    <cellStyle name="Standard 3 4 3 2 4 3" xfId="1033" xr:uid="{00000000-0005-0000-0000-00002E030000}"/>
    <cellStyle name="Standard 3 4 3 2 5" xfId="513" xr:uid="{00000000-0005-0000-0000-00002F030000}"/>
    <cellStyle name="Standard 3 4 3 2 5 2" xfId="1174" xr:uid="{00000000-0005-0000-0000-000030030000}"/>
    <cellStyle name="Standard 3 4 3 2 6" xfId="514" xr:uid="{00000000-0005-0000-0000-000031030000}"/>
    <cellStyle name="Standard 3 4 3 2 6 2" xfId="965" xr:uid="{00000000-0005-0000-0000-000032030000}"/>
    <cellStyle name="Standard 3 4 3 2 7" xfId="515" xr:uid="{00000000-0005-0000-0000-000033030000}"/>
    <cellStyle name="Standard 3 4 3 2 8" xfId="829" xr:uid="{00000000-0005-0000-0000-000034030000}"/>
    <cellStyle name="Standard 3 4 3 3" xfId="516" xr:uid="{00000000-0005-0000-0000-000035030000}"/>
    <cellStyle name="Standard 3 4 3 3 2" xfId="517" xr:uid="{00000000-0005-0000-0000-000036030000}"/>
    <cellStyle name="Standard 3 4 3 3 2 2" xfId="518" xr:uid="{00000000-0005-0000-0000-000037030000}"/>
    <cellStyle name="Standard 3 4 3 3 2 2 2" xfId="1251" xr:uid="{00000000-0005-0000-0000-000038030000}"/>
    <cellStyle name="Standard 3 4 3 3 2 3" xfId="519" xr:uid="{00000000-0005-0000-0000-000039030000}"/>
    <cellStyle name="Standard 3 4 3 3 2 3 2" xfId="1118" xr:uid="{00000000-0005-0000-0000-00003A030000}"/>
    <cellStyle name="Standard 3 4 3 3 2 4" xfId="520" xr:uid="{00000000-0005-0000-0000-00003B030000}"/>
    <cellStyle name="Standard 3 4 3 3 2 5" xfId="914" xr:uid="{00000000-0005-0000-0000-00003C030000}"/>
    <cellStyle name="Standard 3 4 3 3 3" xfId="521" xr:uid="{00000000-0005-0000-0000-00003D030000}"/>
    <cellStyle name="Standard 3 4 3 3 3 2" xfId="522" xr:uid="{00000000-0005-0000-0000-00003E030000}"/>
    <cellStyle name="Standard 3 4 3 3 3 3" xfId="1050" xr:uid="{00000000-0005-0000-0000-00003F030000}"/>
    <cellStyle name="Standard 3 4 3 3 4" xfId="523" xr:uid="{00000000-0005-0000-0000-000040030000}"/>
    <cellStyle name="Standard 3 4 3 3 4 2" xfId="1191" xr:uid="{00000000-0005-0000-0000-000041030000}"/>
    <cellStyle name="Standard 3 4 3 3 5" xfId="524" xr:uid="{00000000-0005-0000-0000-000042030000}"/>
    <cellStyle name="Standard 3 4 3 3 5 2" xfId="982" xr:uid="{00000000-0005-0000-0000-000043030000}"/>
    <cellStyle name="Standard 3 4 3 3 6" xfId="525" xr:uid="{00000000-0005-0000-0000-000044030000}"/>
    <cellStyle name="Standard 3 4 3 3 7" xfId="846" xr:uid="{00000000-0005-0000-0000-000045030000}"/>
    <cellStyle name="Standard 3 4 3 4" xfId="526" xr:uid="{00000000-0005-0000-0000-000046030000}"/>
    <cellStyle name="Standard 3 4 3 4 2" xfId="527" xr:uid="{00000000-0005-0000-0000-000047030000}"/>
    <cellStyle name="Standard 3 4 3 4 2 2" xfId="1252" xr:uid="{00000000-0005-0000-0000-000048030000}"/>
    <cellStyle name="Standard 3 4 3 4 3" xfId="528" xr:uid="{00000000-0005-0000-0000-000049030000}"/>
    <cellStyle name="Standard 3 4 3 4 3 2" xfId="1084" xr:uid="{00000000-0005-0000-0000-00004A030000}"/>
    <cellStyle name="Standard 3 4 3 4 4" xfId="529" xr:uid="{00000000-0005-0000-0000-00004B030000}"/>
    <cellStyle name="Standard 3 4 3 4 5" xfId="880" xr:uid="{00000000-0005-0000-0000-00004C030000}"/>
    <cellStyle name="Standard 3 4 3 5" xfId="530" xr:uid="{00000000-0005-0000-0000-00004D030000}"/>
    <cellStyle name="Standard 3 4 3 5 2" xfId="531" xr:uid="{00000000-0005-0000-0000-00004E030000}"/>
    <cellStyle name="Standard 3 4 3 5 3" xfId="1016" xr:uid="{00000000-0005-0000-0000-00004F030000}"/>
    <cellStyle name="Standard 3 4 3 6" xfId="532" xr:uid="{00000000-0005-0000-0000-000050030000}"/>
    <cellStyle name="Standard 3 4 3 6 2" xfId="1157" xr:uid="{00000000-0005-0000-0000-000051030000}"/>
    <cellStyle name="Standard 3 4 3 7" xfId="533" xr:uid="{00000000-0005-0000-0000-000052030000}"/>
    <cellStyle name="Standard 3 4 3 7 2" xfId="948" xr:uid="{00000000-0005-0000-0000-000053030000}"/>
    <cellStyle name="Standard 3 4 3 8" xfId="534" xr:uid="{00000000-0005-0000-0000-000054030000}"/>
    <cellStyle name="Standard 3 4 3 9" xfId="812" xr:uid="{00000000-0005-0000-0000-000055030000}"/>
    <cellStyle name="Standard 3 4 4" xfId="535" xr:uid="{00000000-0005-0000-0000-000056030000}"/>
    <cellStyle name="Standard 3 4 4 2" xfId="536" xr:uid="{00000000-0005-0000-0000-000057030000}"/>
    <cellStyle name="Standard 3 4 4 2 2" xfId="537" xr:uid="{00000000-0005-0000-0000-000058030000}"/>
    <cellStyle name="Standard 3 4 4 2 2 2" xfId="538" xr:uid="{00000000-0005-0000-0000-000059030000}"/>
    <cellStyle name="Standard 3 4 4 2 2 2 2" xfId="1253" xr:uid="{00000000-0005-0000-0000-00005A030000}"/>
    <cellStyle name="Standard 3 4 4 2 2 3" xfId="539" xr:uid="{00000000-0005-0000-0000-00005B030000}"/>
    <cellStyle name="Standard 3 4 4 2 2 3 2" xfId="1125" xr:uid="{00000000-0005-0000-0000-00005C030000}"/>
    <cellStyle name="Standard 3 4 4 2 2 4" xfId="540" xr:uid="{00000000-0005-0000-0000-00005D030000}"/>
    <cellStyle name="Standard 3 4 4 2 2 5" xfId="921" xr:uid="{00000000-0005-0000-0000-00005E030000}"/>
    <cellStyle name="Standard 3 4 4 2 3" xfId="541" xr:uid="{00000000-0005-0000-0000-00005F030000}"/>
    <cellStyle name="Standard 3 4 4 2 3 2" xfId="542" xr:uid="{00000000-0005-0000-0000-000060030000}"/>
    <cellStyle name="Standard 3 4 4 2 3 3" xfId="1057" xr:uid="{00000000-0005-0000-0000-000061030000}"/>
    <cellStyle name="Standard 3 4 4 2 4" xfId="543" xr:uid="{00000000-0005-0000-0000-000062030000}"/>
    <cellStyle name="Standard 3 4 4 2 4 2" xfId="1198" xr:uid="{00000000-0005-0000-0000-000063030000}"/>
    <cellStyle name="Standard 3 4 4 2 5" xfId="544" xr:uid="{00000000-0005-0000-0000-000064030000}"/>
    <cellStyle name="Standard 3 4 4 2 5 2" xfId="989" xr:uid="{00000000-0005-0000-0000-000065030000}"/>
    <cellStyle name="Standard 3 4 4 2 6" xfId="545" xr:uid="{00000000-0005-0000-0000-000066030000}"/>
    <cellStyle name="Standard 3 4 4 2 7" xfId="853" xr:uid="{00000000-0005-0000-0000-000067030000}"/>
    <cellStyle name="Standard 3 4 4 3" xfId="546" xr:uid="{00000000-0005-0000-0000-000068030000}"/>
    <cellStyle name="Standard 3 4 4 3 2" xfId="547" xr:uid="{00000000-0005-0000-0000-000069030000}"/>
    <cellStyle name="Standard 3 4 4 3 2 2" xfId="1254" xr:uid="{00000000-0005-0000-0000-00006A030000}"/>
    <cellStyle name="Standard 3 4 4 3 3" xfId="548" xr:uid="{00000000-0005-0000-0000-00006B030000}"/>
    <cellStyle name="Standard 3 4 4 3 3 2" xfId="1091" xr:uid="{00000000-0005-0000-0000-00006C030000}"/>
    <cellStyle name="Standard 3 4 4 3 4" xfId="549" xr:uid="{00000000-0005-0000-0000-00006D030000}"/>
    <cellStyle name="Standard 3 4 4 3 5" xfId="887" xr:uid="{00000000-0005-0000-0000-00006E030000}"/>
    <cellStyle name="Standard 3 4 4 4" xfId="550" xr:uid="{00000000-0005-0000-0000-00006F030000}"/>
    <cellStyle name="Standard 3 4 4 4 2" xfId="551" xr:uid="{00000000-0005-0000-0000-000070030000}"/>
    <cellStyle name="Standard 3 4 4 4 3" xfId="1023" xr:uid="{00000000-0005-0000-0000-000071030000}"/>
    <cellStyle name="Standard 3 4 4 5" xfId="552" xr:uid="{00000000-0005-0000-0000-000072030000}"/>
    <cellStyle name="Standard 3 4 4 5 2" xfId="1164" xr:uid="{00000000-0005-0000-0000-000073030000}"/>
    <cellStyle name="Standard 3 4 4 6" xfId="553" xr:uid="{00000000-0005-0000-0000-000074030000}"/>
    <cellStyle name="Standard 3 4 4 6 2" xfId="955" xr:uid="{00000000-0005-0000-0000-000075030000}"/>
    <cellStyle name="Standard 3 4 4 7" xfId="554" xr:uid="{00000000-0005-0000-0000-000076030000}"/>
    <cellStyle name="Standard 3 4 4 8" xfId="819" xr:uid="{00000000-0005-0000-0000-000077030000}"/>
    <cellStyle name="Standard 3 4 5" xfId="555" xr:uid="{00000000-0005-0000-0000-000078030000}"/>
    <cellStyle name="Standard 3 4 5 2" xfId="556" xr:uid="{00000000-0005-0000-0000-000079030000}"/>
    <cellStyle name="Standard 3 4 5 2 2" xfId="557" xr:uid="{00000000-0005-0000-0000-00007A030000}"/>
    <cellStyle name="Standard 3 4 5 2 2 2" xfId="1255" xr:uid="{00000000-0005-0000-0000-00007B030000}"/>
    <cellStyle name="Standard 3 4 5 2 3" xfId="558" xr:uid="{00000000-0005-0000-0000-00007C030000}"/>
    <cellStyle name="Standard 3 4 5 2 3 2" xfId="1108" xr:uid="{00000000-0005-0000-0000-00007D030000}"/>
    <cellStyle name="Standard 3 4 5 2 4" xfId="559" xr:uid="{00000000-0005-0000-0000-00007E030000}"/>
    <cellStyle name="Standard 3 4 5 2 5" xfId="904" xr:uid="{00000000-0005-0000-0000-00007F030000}"/>
    <cellStyle name="Standard 3 4 5 3" xfId="560" xr:uid="{00000000-0005-0000-0000-000080030000}"/>
    <cellStyle name="Standard 3 4 5 3 2" xfId="561" xr:uid="{00000000-0005-0000-0000-000081030000}"/>
    <cellStyle name="Standard 3 4 5 3 3" xfId="1040" xr:uid="{00000000-0005-0000-0000-000082030000}"/>
    <cellStyle name="Standard 3 4 5 4" xfId="562" xr:uid="{00000000-0005-0000-0000-000083030000}"/>
    <cellStyle name="Standard 3 4 5 4 2" xfId="1181" xr:uid="{00000000-0005-0000-0000-000084030000}"/>
    <cellStyle name="Standard 3 4 5 5" xfId="563" xr:uid="{00000000-0005-0000-0000-000085030000}"/>
    <cellStyle name="Standard 3 4 5 5 2" xfId="972" xr:uid="{00000000-0005-0000-0000-000086030000}"/>
    <cellStyle name="Standard 3 4 5 6" xfId="564" xr:uid="{00000000-0005-0000-0000-000087030000}"/>
    <cellStyle name="Standard 3 4 5 7" xfId="836" xr:uid="{00000000-0005-0000-0000-000088030000}"/>
    <cellStyle name="Standard 3 4 6" xfId="565" xr:uid="{00000000-0005-0000-0000-000089030000}"/>
    <cellStyle name="Standard 3 4 6 2" xfId="566" xr:uid="{00000000-0005-0000-0000-00008A030000}"/>
    <cellStyle name="Standard 3 4 6 2 2" xfId="567" xr:uid="{00000000-0005-0000-0000-00008B030000}"/>
    <cellStyle name="Standard 3 4 6 2 3" xfId="1147" xr:uid="{00000000-0005-0000-0000-00008C030000}"/>
    <cellStyle name="Standard 3 4 6 3" xfId="568" xr:uid="{00000000-0005-0000-0000-00008D030000}"/>
    <cellStyle name="Standard 3 4 6 3 2" xfId="1074" xr:uid="{00000000-0005-0000-0000-00008E030000}"/>
    <cellStyle name="Standard 3 4 6 4" xfId="569" xr:uid="{00000000-0005-0000-0000-00008F030000}"/>
    <cellStyle name="Standard 3 4 6 5" xfId="870" xr:uid="{00000000-0005-0000-0000-000090030000}"/>
    <cellStyle name="Standard 3 4 7" xfId="570" xr:uid="{00000000-0005-0000-0000-000091030000}"/>
    <cellStyle name="Standard 3 4 7 2" xfId="571" xr:uid="{00000000-0005-0000-0000-000092030000}"/>
    <cellStyle name="Standard 3 4 7 3" xfId="1006" xr:uid="{00000000-0005-0000-0000-000093030000}"/>
    <cellStyle name="Standard 3 4 8" xfId="572" xr:uid="{00000000-0005-0000-0000-000094030000}"/>
    <cellStyle name="Standard 3 4 8 2" xfId="1142" xr:uid="{00000000-0005-0000-0000-000095030000}"/>
    <cellStyle name="Standard 3 4 9" xfId="573" xr:uid="{00000000-0005-0000-0000-000096030000}"/>
    <cellStyle name="Standard 3 4 9 2" xfId="938" xr:uid="{00000000-0005-0000-0000-000097030000}"/>
    <cellStyle name="Standard 3 5" xfId="574" xr:uid="{00000000-0005-0000-0000-000098030000}"/>
    <cellStyle name="Standard 3 5 10" xfId="575" xr:uid="{00000000-0005-0000-0000-000099030000}"/>
    <cellStyle name="Standard 3 5 11" xfId="803" xr:uid="{00000000-0005-0000-0000-00009A030000}"/>
    <cellStyle name="Standard 3 5 2" xfId="576" xr:uid="{00000000-0005-0000-0000-00009B030000}"/>
    <cellStyle name="Standard 3 5 2 2" xfId="577" xr:uid="{00000000-0005-0000-0000-00009C030000}"/>
    <cellStyle name="Standard 3 5 2 2 2" xfId="578" xr:uid="{00000000-0005-0000-0000-00009D030000}"/>
    <cellStyle name="Standard 3 5 2 2 2 2" xfId="579" xr:uid="{00000000-0005-0000-0000-00009E030000}"/>
    <cellStyle name="Standard 3 5 2 2 2 2 2" xfId="580" xr:uid="{00000000-0005-0000-0000-00009F030000}"/>
    <cellStyle name="Standard 3 5 2 2 2 2 2 2" xfId="1256" xr:uid="{00000000-0005-0000-0000-0000A0030000}"/>
    <cellStyle name="Standard 3 5 2 2 2 2 3" xfId="581" xr:uid="{00000000-0005-0000-0000-0000A1030000}"/>
    <cellStyle name="Standard 3 5 2 2 2 2 3 2" xfId="1131" xr:uid="{00000000-0005-0000-0000-0000A2030000}"/>
    <cellStyle name="Standard 3 5 2 2 2 2 4" xfId="582" xr:uid="{00000000-0005-0000-0000-0000A3030000}"/>
    <cellStyle name="Standard 3 5 2 2 2 2 5" xfId="927" xr:uid="{00000000-0005-0000-0000-0000A4030000}"/>
    <cellStyle name="Standard 3 5 2 2 2 3" xfId="583" xr:uid="{00000000-0005-0000-0000-0000A5030000}"/>
    <cellStyle name="Standard 3 5 2 2 2 3 2" xfId="584" xr:uid="{00000000-0005-0000-0000-0000A6030000}"/>
    <cellStyle name="Standard 3 5 2 2 2 3 3" xfId="1063" xr:uid="{00000000-0005-0000-0000-0000A7030000}"/>
    <cellStyle name="Standard 3 5 2 2 2 4" xfId="585" xr:uid="{00000000-0005-0000-0000-0000A8030000}"/>
    <cellStyle name="Standard 3 5 2 2 2 4 2" xfId="1204" xr:uid="{00000000-0005-0000-0000-0000A9030000}"/>
    <cellStyle name="Standard 3 5 2 2 2 5" xfId="586" xr:uid="{00000000-0005-0000-0000-0000AA030000}"/>
    <cellStyle name="Standard 3 5 2 2 2 5 2" xfId="995" xr:uid="{00000000-0005-0000-0000-0000AB030000}"/>
    <cellStyle name="Standard 3 5 2 2 2 6" xfId="587" xr:uid="{00000000-0005-0000-0000-0000AC030000}"/>
    <cellStyle name="Standard 3 5 2 2 2 7" xfId="859" xr:uid="{00000000-0005-0000-0000-0000AD030000}"/>
    <cellStyle name="Standard 3 5 2 2 3" xfId="588" xr:uid="{00000000-0005-0000-0000-0000AE030000}"/>
    <cellStyle name="Standard 3 5 2 2 3 2" xfId="589" xr:uid="{00000000-0005-0000-0000-0000AF030000}"/>
    <cellStyle name="Standard 3 5 2 2 3 2 2" xfId="1257" xr:uid="{00000000-0005-0000-0000-0000B0030000}"/>
    <cellStyle name="Standard 3 5 2 2 3 3" xfId="590" xr:uid="{00000000-0005-0000-0000-0000B1030000}"/>
    <cellStyle name="Standard 3 5 2 2 3 3 2" xfId="1097" xr:uid="{00000000-0005-0000-0000-0000B2030000}"/>
    <cellStyle name="Standard 3 5 2 2 3 4" xfId="591" xr:uid="{00000000-0005-0000-0000-0000B3030000}"/>
    <cellStyle name="Standard 3 5 2 2 3 5" xfId="893" xr:uid="{00000000-0005-0000-0000-0000B4030000}"/>
    <cellStyle name="Standard 3 5 2 2 4" xfId="592" xr:uid="{00000000-0005-0000-0000-0000B5030000}"/>
    <cellStyle name="Standard 3 5 2 2 4 2" xfId="593" xr:uid="{00000000-0005-0000-0000-0000B6030000}"/>
    <cellStyle name="Standard 3 5 2 2 4 3" xfId="1029" xr:uid="{00000000-0005-0000-0000-0000B7030000}"/>
    <cellStyle name="Standard 3 5 2 2 5" xfId="594" xr:uid="{00000000-0005-0000-0000-0000B8030000}"/>
    <cellStyle name="Standard 3 5 2 2 5 2" xfId="1170" xr:uid="{00000000-0005-0000-0000-0000B9030000}"/>
    <cellStyle name="Standard 3 5 2 2 6" xfId="595" xr:uid="{00000000-0005-0000-0000-0000BA030000}"/>
    <cellStyle name="Standard 3 5 2 2 6 2" xfId="961" xr:uid="{00000000-0005-0000-0000-0000BB030000}"/>
    <cellStyle name="Standard 3 5 2 2 7" xfId="596" xr:uid="{00000000-0005-0000-0000-0000BC030000}"/>
    <cellStyle name="Standard 3 5 2 2 8" xfId="825" xr:uid="{00000000-0005-0000-0000-0000BD030000}"/>
    <cellStyle name="Standard 3 5 2 3" xfId="597" xr:uid="{00000000-0005-0000-0000-0000BE030000}"/>
    <cellStyle name="Standard 3 5 2 3 2" xfId="598" xr:uid="{00000000-0005-0000-0000-0000BF030000}"/>
    <cellStyle name="Standard 3 5 2 3 2 2" xfId="599" xr:uid="{00000000-0005-0000-0000-0000C0030000}"/>
    <cellStyle name="Standard 3 5 2 3 2 2 2" xfId="1258" xr:uid="{00000000-0005-0000-0000-0000C1030000}"/>
    <cellStyle name="Standard 3 5 2 3 2 3" xfId="600" xr:uid="{00000000-0005-0000-0000-0000C2030000}"/>
    <cellStyle name="Standard 3 5 2 3 2 3 2" xfId="1114" xr:uid="{00000000-0005-0000-0000-0000C3030000}"/>
    <cellStyle name="Standard 3 5 2 3 2 4" xfId="601" xr:uid="{00000000-0005-0000-0000-0000C4030000}"/>
    <cellStyle name="Standard 3 5 2 3 2 5" xfId="910" xr:uid="{00000000-0005-0000-0000-0000C5030000}"/>
    <cellStyle name="Standard 3 5 2 3 3" xfId="602" xr:uid="{00000000-0005-0000-0000-0000C6030000}"/>
    <cellStyle name="Standard 3 5 2 3 3 2" xfId="603" xr:uid="{00000000-0005-0000-0000-0000C7030000}"/>
    <cellStyle name="Standard 3 5 2 3 3 3" xfId="1046" xr:uid="{00000000-0005-0000-0000-0000C8030000}"/>
    <cellStyle name="Standard 3 5 2 3 4" xfId="604" xr:uid="{00000000-0005-0000-0000-0000C9030000}"/>
    <cellStyle name="Standard 3 5 2 3 4 2" xfId="1187" xr:uid="{00000000-0005-0000-0000-0000CA030000}"/>
    <cellStyle name="Standard 3 5 2 3 5" xfId="605" xr:uid="{00000000-0005-0000-0000-0000CB030000}"/>
    <cellStyle name="Standard 3 5 2 3 5 2" xfId="978" xr:uid="{00000000-0005-0000-0000-0000CC030000}"/>
    <cellStyle name="Standard 3 5 2 3 6" xfId="606" xr:uid="{00000000-0005-0000-0000-0000CD030000}"/>
    <cellStyle name="Standard 3 5 2 3 7" xfId="842" xr:uid="{00000000-0005-0000-0000-0000CE030000}"/>
    <cellStyle name="Standard 3 5 2 4" xfId="607" xr:uid="{00000000-0005-0000-0000-0000CF030000}"/>
    <cellStyle name="Standard 3 5 2 4 2" xfId="608" xr:uid="{00000000-0005-0000-0000-0000D0030000}"/>
    <cellStyle name="Standard 3 5 2 4 2 2" xfId="1259" xr:uid="{00000000-0005-0000-0000-0000D1030000}"/>
    <cellStyle name="Standard 3 5 2 4 3" xfId="609" xr:uid="{00000000-0005-0000-0000-0000D2030000}"/>
    <cellStyle name="Standard 3 5 2 4 3 2" xfId="1080" xr:uid="{00000000-0005-0000-0000-0000D3030000}"/>
    <cellStyle name="Standard 3 5 2 4 4" xfId="610" xr:uid="{00000000-0005-0000-0000-0000D4030000}"/>
    <cellStyle name="Standard 3 5 2 4 5" xfId="876" xr:uid="{00000000-0005-0000-0000-0000D5030000}"/>
    <cellStyle name="Standard 3 5 2 5" xfId="611" xr:uid="{00000000-0005-0000-0000-0000D6030000}"/>
    <cellStyle name="Standard 3 5 2 5 2" xfId="612" xr:uid="{00000000-0005-0000-0000-0000D7030000}"/>
    <cellStyle name="Standard 3 5 2 5 3" xfId="1012" xr:uid="{00000000-0005-0000-0000-0000D8030000}"/>
    <cellStyle name="Standard 3 5 2 6" xfId="613" xr:uid="{00000000-0005-0000-0000-0000D9030000}"/>
    <cellStyle name="Standard 3 5 2 6 2" xfId="1153" xr:uid="{00000000-0005-0000-0000-0000DA030000}"/>
    <cellStyle name="Standard 3 5 2 7" xfId="614" xr:uid="{00000000-0005-0000-0000-0000DB030000}"/>
    <cellStyle name="Standard 3 5 2 7 2" xfId="944" xr:uid="{00000000-0005-0000-0000-0000DC030000}"/>
    <cellStyle name="Standard 3 5 2 8" xfId="615" xr:uid="{00000000-0005-0000-0000-0000DD030000}"/>
    <cellStyle name="Standard 3 5 2 9" xfId="808" xr:uid="{00000000-0005-0000-0000-0000DE030000}"/>
    <cellStyle name="Standard 3 5 3" xfId="616" xr:uid="{00000000-0005-0000-0000-0000DF030000}"/>
    <cellStyle name="Standard 3 5 3 2" xfId="617" xr:uid="{00000000-0005-0000-0000-0000E0030000}"/>
    <cellStyle name="Standard 3 5 3 2 2" xfId="618" xr:uid="{00000000-0005-0000-0000-0000E1030000}"/>
    <cellStyle name="Standard 3 5 3 2 2 2" xfId="619" xr:uid="{00000000-0005-0000-0000-0000E2030000}"/>
    <cellStyle name="Standard 3 5 3 2 2 2 2" xfId="620" xr:uid="{00000000-0005-0000-0000-0000E3030000}"/>
    <cellStyle name="Standard 3 5 3 2 2 2 2 2" xfId="1260" xr:uid="{00000000-0005-0000-0000-0000E4030000}"/>
    <cellStyle name="Standard 3 5 3 2 2 2 3" xfId="621" xr:uid="{00000000-0005-0000-0000-0000E5030000}"/>
    <cellStyle name="Standard 3 5 3 2 2 2 3 2" xfId="1136" xr:uid="{00000000-0005-0000-0000-0000E6030000}"/>
    <cellStyle name="Standard 3 5 3 2 2 2 4" xfId="622" xr:uid="{00000000-0005-0000-0000-0000E7030000}"/>
    <cellStyle name="Standard 3 5 3 2 2 2 5" xfId="932" xr:uid="{00000000-0005-0000-0000-0000E8030000}"/>
    <cellStyle name="Standard 3 5 3 2 2 3" xfId="623" xr:uid="{00000000-0005-0000-0000-0000E9030000}"/>
    <cellStyle name="Standard 3 5 3 2 2 3 2" xfId="624" xr:uid="{00000000-0005-0000-0000-0000EA030000}"/>
    <cellStyle name="Standard 3 5 3 2 2 3 3" xfId="1068" xr:uid="{00000000-0005-0000-0000-0000EB030000}"/>
    <cellStyle name="Standard 3 5 3 2 2 4" xfId="625" xr:uid="{00000000-0005-0000-0000-0000EC030000}"/>
    <cellStyle name="Standard 3 5 3 2 2 4 2" xfId="1209" xr:uid="{00000000-0005-0000-0000-0000ED030000}"/>
    <cellStyle name="Standard 3 5 3 2 2 5" xfId="626" xr:uid="{00000000-0005-0000-0000-0000EE030000}"/>
    <cellStyle name="Standard 3 5 3 2 2 5 2" xfId="1000" xr:uid="{00000000-0005-0000-0000-0000EF030000}"/>
    <cellStyle name="Standard 3 5 3 2 2 6" xfId="627" xr:uid="{00000000-0005-0000-0000-0000F0030000}"/>
    <cellStyle name="Standard 3 5 3 2 2 7" xfId="864" xr:uid="{00000000-0005-0000-0000-0000F1030000}"/>
    <cellStyle name="Standard 3 5 3 2 3" xfId="628" xr:uid="{00000000-0005-0000-0000-0000F2030000}"/>
    <cellStyle name="Standard 3 5 3 2 3 2" xfId="629" xr:uid="{00000000-0005-0000-0000-0000F3030000}"/>
    <cellStyle name="Standard 3 5 3 2 3 2 2" xfId="1261" xr:uid="{00000000-0005-0000-0000-0000F4030000}"/>
    <cellStyle name="Standard 3 5 3 2 3 3" xfId="630" xr:uid="{00000000-0005-0000-0000-0000F5030000}"/>
    <cellStyle name="Standard 3 5 3 2 3 3 2" xfId="1102" xr:uid="{00000000-0005-0000-0000-0000F6030000}"/>
    <cellStyle name="Standard 3 5 3 2 3 4" xfId="631" xr:uid="{00000000-0005-0000-0000-0000F7030000}"/>
    <cellStyle name="Standard 3 5 3 2 3 5" xfId="898" xr:uid="{00000000-0005-0000-0000-0000F8030000}"/>
    <cellStyle name="Standard 3 5 3 2 4" xfId="632" xr:uid="{00000000-0005-0000-0000-0000F9030000}"/>
    <cellStyle name="Standard 3 5 3 2 4 2" xfId="633" xr:uid="{00000000-0005-0000-0000-0000FA030000}"/>
    <cellStyle name="Standard 3 5 3 2 4 3" xfId="1034" xr:uid="{00000000-0005-0000-0000-0000FB030000}"/>
    <cellStyle name="Standard 3 5 3 2 5" xfId="634" xr:uid="{00000000-0005-0000-0000-0000FC030000}"/>
    <cellStyle name="Standard 3 5 3 2 5 2" xfId="1175" xr:uid="{00000000-0005-0000-0000-0000FD030000}"/>
    <cellStyle name="Standard 3 5 3 2 6" xfId="635" xr:uid="{00000000-0005-0000-0000-0000FE030000}"/>
    <cellStyle name="Standard 3 5 3 2 6 2" xfId="966" xr:uid="{00000000-0005-0000-0000-0000FF030000}"/>
    <cellStyle name="Standard 3 5 3 2 7" xfId="636" xr:uid="{00000000-0005-0000-0000-000000040000}"/>
    <cellStyle name="Standard 3 5 3 2 8" xfId="830" xr:uid="{00000000-0005-0000-0000-000001040000}"/>
    <cellStyle name="Standard 3 5 3 3" xfId="637" xr:uid="{00000000-0005-0000-0000-000002040000}"/>
    <cellStyle name="Standard 3 5 3 3 2" xfId="638" xr:uid="{00000000-0005-0000-0000-000003040000}"/>
    <cellStyle name="Standard 3 5 3 3 2 2" xfId="639" xr:uid="{00000000-0005-0000-0000-000004040000}"/>
    <cellStyle name="Standard 3 5 3 3 2 2 2" xfId="1262" xr:uid="{00000000-0005-0000-0000-000005040000}"/>
    <cellStyle name="Standard 3 5 3 3 2 3" xfId="640" xr:uid="{00000000-0005-0000-0000-000006040000}"/>
    <cellStyle name="Standard 3 5 3 3 2 3 2" xfId="1119" xr:uid="{00000000-0005-0000-0000-000007040000}"/>
    <cellStyle name="Standard 3 5 3 3 2 4" xfId="641" xr:uid="{00000000-0005-0000-0000-000008040000}"/>
    <cellStyle name="Standard 3 5 3 3 2 5" xfId="915" xr:uid="{00000000-0005-0000-0000-000009040000}"/>
    <cellStyle name="Standard 3 5 3 3 3" xfId="642" xr:uid="{00000000-0005-0000-0000-00000A040000}"/>
    <cellStyle name="Standard 3 5 3 3 3 2" xfId="643" xr:uid="{00000000-0005-0000-0000-00000B040000}"/>
    <cellStyle name="Standard 3 5 3 3 3 3" xfId="1051" xr:uid="{00000000-0005-0000-0000-00000C040000}"/>
    <cellStyle name="Standard 3 5 3 3 4" xfId="644" xr:uid="{00000000-0005-0000-0000-00000D040000}"/>
    <cellStyle name="Standard 3 5 3 3 4 2" xfId="1192" xr:uid="{00000000-0005-0000-0000-00000E040000}"/>
    <cellStyle name="Standard 3 5 3 3 5" xfId="645" xr:uid="{00000000-0005-0000-0000-00000F040000}"/>
    <cellStyle name="Standard 3 5 3 3 5 2" xfId="983" xr:uid="{00000000-0005-0000-0000-000010040000}"/>
    <cellStyle name="Standard 3 5 3 3 6" xfId="646" xr:uid="{00000000-0005-0000-0000-000011040000}"/>
    <cellStyle name="Standard 3 5 3 3 7" xfId="847" xr:uid="{00000000-0005-0000-0000-000012040000}"/>
    <cellStyle name="Standard 3 5 3 4" xfId="647" xr:uid="{00000000-0005-0000-0000-000013040000}"/>
    <cellStyle name="Standard 3 5 3 4 2" xfId="648" xr:uid="{00000000-0005-0000-0000-000014040000}"/>
    <cellStyle name="Standard 3 5 3 4 2 2" xfId="1263" xr:uid="{00000000-0005-0000-0000-000015040000}"/>
    <cellStyle name="Standard 3 5 3 4 3" xfId="649" xr:uid="{00000000-0005-0000-0000-000016040000}"/>
    <cellStyle name="Standard 3 5 3 4 3 2" xfId="1085" xr:uid="{00000000-0005-0000-0000-000017040000}"/>
    <cellStyle name="Standard 3 5 3 4 4" xfId="650" xr:uid="{00000000-0005-0000-0000-000018040000}"/>
    <cellStyle name="Standard 3 5 3 4 5" xfId="881" xr:uid="{00000000-0005-0000-0000-000019040000}"/>
    <cellStyle name="Standard 3 5 3 5" xfId="651" xr:uid="{00000000-0005-0000-0000-00001A040000}"/>
    <cellStyle name="Standard 3 5 3 5 2" xfId="652" xr:uid="{00000000-0005-0000-0000-00001B040000}"/>
    <cellStyle name="Standard 3 5 3 5 3" xfId="1017" xr:uid="{00000000-0005-0000-0000-00001C040000}"/>
    <cellStyle name="Standard 3 5 3 6" xfId="653" xr:uid="{00000000-0005-0000-0000-00001D040000}"/>
    <cellStyle name="Standard 3 5 3 6 2" xfId="1158" xr:uid="{00000000-0005-0000-0000-00001E040000}"/>
    <cellStyle name="Standard 3 5 3 7" xfId="654" xr:uid="{00000000-0005-0000-0000-00001F040000}"/>
    <cellStyle name="Standard 3 5 3 7 2" xfId="949" xr:uid="{00000000-0005-0000-0000-000020040000}"/>
    <cellStyle name="Standard 3 5 3 8" xfId="655" xr:uid="{00000000-0005-0000-0000-000021040000}"/>
    <cellStyle name="Standard 3 5 3 9" xfId="813" xr:uid="{00000000-0005-0000-0000-000022040000}"/>
    <cellStyle name="Standard 3 5 4" xfId="656" xr:uid="{00000000-0005-0000-0000-000023040000}"/>
    <cellStyle name="Standard 3 5 4 2" xfId="657" xr:uid="{00000000-0005-0000-0000-000024040000}"/>
    <cellStyle name="Standard 3 5 4 2 2" xfId="658" xr:uid="{00000000-0005-0000-0000-000025040000}"/>
    <cellStyle name="Standard 3 5 4 2 2 2" xfId="659" xr:uid="{00000000-0005-0000-0000-000026040000}"/>
    <cellStyle name="Standard 3 5 4 2 2 2 2" xfId="1264" xr:uid="{00000000-0005-0000-0000-000027040000}"/>
    <cellStyle name="Standard 3 5 4 2 2 3" xfId="660" xr:uid="{00000000-0005-0000-0000-000028040000}"/>
    <cellStyle name="Standard 3 5 4 2 2 3 2" xfId="1126" xr:uid="{00000000-0005-0000-0000-000029040000}"/>
    <cellStyle name="Standard 3 5 4 2 2 4" xfId="661" xr:uid="{00000000-0005-0000-0000-00002A040000}"/>
    <cellStyle name="Standard 3 5 4 2 2 5" xfId="922" xr:uid="{00000000-0005-0000-0000-00002B040000}"/>
    <cellStyle name="Standard 3 5 4 2 3" xfId="662" xr:uid="{00000000-0005-0000-0000-00002C040000}"/>
    <cellStyle name="Standard 3 5 4 2 3 2" xfId="663" xr:uid="{00000000-0005-0000-0000-00002D040000}"/>
    <cellStyle name="Standard 3 5 4 2 3 3" xfId="1058" xr:uid="{00000000-0005-0000-0000-00002E040000}"/>
    <cellStyle name="Standard 3 5 4 2 4" xfId="664" xr:uid="{00000000-0005-0000-0000-00002F040000}"/>
    <cellStyle name="Standard 3 5 4 2 4 2" xfId="1199" xr:uid="{00000000-0005-0000-0000-000030040000}"/>
    <cellStyle name="Standard 3 5 4 2 5" xfId="665" xr:uid="{00000000-0005-0000-0000-000031040000}"/>
    <cellStyle name="Standard 3 5 4 2 5 2" xfId="990" xr:uid="{00000000-0005-0000-0000-000032040000}"/>
    <cellStyle name="Standard 3 5 4 2 6" xfId="666" xr:uid="{00000000-0005-0000-0000-000033040000}"/>
    <cellStyle name="Standard 3 5 4 2 7" xfId="854" xr:uid="{00000000-0005-0000-0000-000034040000}"/>
    <cellStyle name="Standard 3 5 4 3" xfId="667" xr:uid="{00000000-0005-0000-0000-000035040000}"/>
    <cellStyle name="Standard 3 5 4 3 2" xfId="668" xr:uid="{00000000-0005-0000-0000-000036040000}"/>
    <cellStyle name="Standard 3 5 4 3 2 2" xfId="1265" xr:uid="{00000000-0005-0000-0000-000037040000}"/>
    <cellStyle name="Standard 3 5 4 3 3" xfId="669" xr:uid="{00000000-0005-0000-0000-000038040000}"/>
    <cellStyle name="Standard 3 5 4 3 3 2" xfId="1092" xr:uid="{00000000-0005-0000-0000-000039040000}"/>
    <cellStyle name="Standard 3 5 4 3 4" xfId="670" xr:uid="{00000000-0005-0000-0000-00003A040000}"/>
    <cellStyle name="Standard 3 5 4 3 5" xfId="888" xr:uid="{00000000-0005-0000-0000-00003B040000}"/>
    <cellStyle name="Standard 3 5 4 4" xfId="671" xr:uid="{00000000-0005-0000-0000-00003C040000}"/>
    <cellStyle name="Standard 3 5 4 4 2" xfId="672" xr:uid="{00000000-0005-0000-0000-00003D040000}"/>
    <cellStyle name="Standard 3 5 4 4 3" xfId="1024" xr:uid="{00000000-0005-0000-0000-00003E040000}"/>
    <cellStyle name="Standard 3 5 4 5" xfId="673" xr:uid="{00000000-0005-0000-0000-00003F040000}"/>
    <cellStyle name="Standard 3 5 4 5 2" xfId="1165" xr:uid="{00000000-0005-0000-0000-000040040000}"/>
    <cellStyle name="Standard 3 5 4 6" xfId="674" xr:uid="{00000000-0005-0000-0000-000041040000}"/>
    <cellStyle name="Standard 3 5 4 6 2" xfId="956" xr:uid="{00000000-0005-0000-0000-000042040000}"/>
    <cellStyle name="Standard 3 5 4 7" xfId="675" xr:uid="{00000000-0005-0000-0000-000043040000}"/>
    <cellStyle name="Standard 3 5 4 8" xfId="820" xr:uid="{00000000-0005-0000-0000-000044040000}"/>
    <cellStyle name="Standard 3 5 5" xfId="676" xr:uid="{00000000-0005-0000-0000-000045040000}"/>
    <cellStyle name="Standard 3 5 5 2" xfId="677" xr:uid="{00000000-0005-0000-0000-000046040000}"/>
    <cellStyle name="Standard 3 5 5 2 2" xfId="678" xr:uid="{00000000-0005-0000-0000-000047040000}"/>
    <cellStyle name="Standard 3 5 5 2 2 2" xfId="1266" xr:uid="{00000000-0005-0000-0000-000048040000}"/>
    <cellStyle name="Standard 3 5 5 2 3" xfId="679" xr:uid="{00000000-0005-0000-0000-000049040000}"/>
    <cellStyle name="Standard 3 5 5 2 3 2" xfId="1109" xr:uid="{00000000-0005-0000-0000-00004A040000}"/>
    <cellStyle name="Standard 3 5 5 2 4" xfId="680" xr:uid="{00000000-0005-0000-0000-00004B040000}"/>
    <cellStyle name="Standard 3 5 5 2 5" xfId="905" xr:uid="{00000000-0005-0000-0000-00004C040000}"/>
    <cellStyle name="Standard 3 5 5 3" xfId="681" xr:uid="{00000000-0005-0000-0000-00004D040000}"/>
    <cellStyle name="Standard 3 5 5 3 2" xfId="682" xr:uid="{00000000-0005-0000-0000-00004E040000}"/>
    <cellStyle name="Standard 3 5 5 3 3" xfId="1041" xr:uid="{00000000-0005-0000-0000-00004F040000}"/>
    <cellStyle name="Standard 3 5 5 4" xfId="683" xr:uid="{00000000-0005-0000-0000-000050040000}"/>
    <cellStyle name="Standard 3 5 5 4 2" xfId="1182" xr:uid="{00000000-0005-0000-0000-000051040000}"/>
    <cellStyle name="Standard 3 5 5 5" xfId="684" xr:uid="{00000000-0005-0000-0000-000052040000}"/>
    <cellStyle name="Standard 3 5 5 5 2" xfId="973" xr:uid="{00000000-0005-0000-0000-000053040000}"/>
    <cellStyle name="Standard 3 5 5 6" xfId="685" xr:uid="{00000000-0005-0000-0000-000054040000}"/>
    <cellStyle name="Standard 3 5 5 7" xfId="837" xr:uid="{00000000-0005-0000-0000-000055040000}"/>
    <cellStyle name="Standard 3 5 6" xfId="686" xr:uid="{00000000-0005-0000-0000-000056040000}"/>
    <cellStyle name="Standard 3 5 6 2" xfId="687" xr:uid="{00000000-0005-0000-0000-000057040000}"/>
    <cellStyle name="Standard 3 5 6 2 2" xfId="1267" xr:uid="{00000000-0005-0000-0000-000058040000}"/>
    <cellStyle name="Standard 3 5 6 3" xfId="688" xr:uid="{00000000-0005-0000-0000-000059040000}"/>
    <cellStyle name="Standard 3 5 6 3 2" xfId="1075" xr:uid="{00000000-0005-0000-0000-00005A040000}"/>
    <cellStyle name="Standard 3 5 6 4" xfId="689" xr:uid="{00000000-0005-0000-0000-00005B040000}"/>
    <cellStyle name="Standard 3 5 6 5" xfId="871" xr:uid="{00000000-0005-0000-0000-00005C040000}"/>
    <cellStyle name="Standard 3 5 7" xfId="690" xr:uid="{00000000-0005-0000-0000-00005D040000}"/>
    <cellStyle name="Standard 3 5 7 2" xfId="691" xr:uid="{00000000-0005-0000-0000-00005E040000}"/>
    <cellStyle name="Standard 3 5 7 3" xfId="1007" xr:uid="{00000000-0005-0000-0000-00005F040000}"/>
    <cellStyle name="Standard 3 5 8" xfId="692" xr:uid="{00000000-0005-0000-0000-000060040000}"/>
    <cellStyle name="Standard 3 5 8 2" xfId="1148" xr:uid="{00000000-0005-0000-0000-000061040000}"/>
    <cellStyle name="Standard 3 5 9" xfId="693" xr:uid="{00000000-0005-0000-0000-000062040000}"/>
    <cellStyle name="Standard 3 5 9 2" xfId="939" xr:uid="{00000000-0005-0000-0000-000063040000}"/>
    <cellStyle name="Standard 3 6" xfId="694" xr:uid="{00000000-0005-0000-0000-000064040000}"/>
    <cellStyle name="Standard 3 7" xfId="695" xr:uid="{00000000-0005-0000-0000-000065040000}"/>
    <cellStyle name="Standard 3 7 2" xfId="696" xr:uid="{00000000-0005-0000-0000-000066040000}"/>
    <cellStyle name="Standard 3 7 2 2" xfId="697" xr:uid="{00000000-0005-0000-0000-000067040000}"/>
    <cellStyle name="Standard 3 7 2 2 2" xfId="698" xr:uid="{00000000-0005-0000-0000-000068040000}"/>
    <cellStyle name="Standard 3 7 2 2 2 2" xfId="1268" xr:uid="{00000000-0005-0000-0000-000069040000}"/>
    <cellStyle name="Standard 3 7 2 2 3" xfId="699" xr:uid="{00000000-0005-0000-0000-00006A040000}"/>
    <cellStyle name="Standard 3 7 2 2 3 2" xfId="1120" xr:uid="{00000000-0005-0000-0000-00006B040000}"/>
    <cellStyle name="Standard 3 7 2 2 4" xfId="700" xr:uid="{00000000-0005-0000-0000-00006C040000}"/>
    <cellStyle name="Standard 3 7 2 2 5" xfId="916" xr:uid="{00000000-0005-0000-0000-00006D040000}"/>
    <cellStyle name="Standard 3 7 2 3" xfId="701" xr:uid="{00000000-0005-0000-0000-00006E040000}"/>
    <cellStyle name="Standard 3 7 2 3 2" xfId="702" xr:uid="{00000000-0005-0000-0000-00006F040000}"/>
    <cellStyle name="Standard 3 7 2 3 3" xfId="1052" xr:uid="{00000000-0005-0000-0000-000070040000}"/>
    <cellStyle name="Standard 3 7 2 4" xfId="703" xr:uid="{00000000-0005-0000-0000-000071040000}"/>
    <cellStyle name="Standard 3 7 2 4 2" xfId="1193" xr:uid="{00000000-0005-0000-0000-000072040000}"/>
    <cellStyle name="Standard 3 7 2 5" xfId="704" xr:uid="{00000000-0005-0000-0000-000073040000}"/>
    <cellStyle name="Standard 3 7 2 5 2" xfId="984" xr:uid="{00000000-0005-0000-0000-000074040000}"/>
    <cellStyle name="Standard 3 7 2 6" xfId="705" xr:uid="{00000000-0005-0000-0000-000075040000}"/>
    <cellStyle name="Standard 3 7 2 7" xfId="848" xr:uid="{00000000-0005-0000-0000-000076040000}"/>
    <cellStyle name="Standard 3 7 3" xfId="706" xr:uid="{00000000-0005-0000-0000-000077040000}"/>
    <cellStyle name="Standard 3 7 3 2" xfId="707" xr:uid="{00000000-0005-0000-0000-000078040000}"/>
    <cellStyle name="Standard 3 7 3 2 2" xfId="1269" xr:uid="{00000000-0005-0000-0000-000079040000}"/>
    <cellStyle name="Standard 3 7 3 3" xfId="708" xr:uid="{00000000-0005-0000-0000-00007A040000}"/>
    <cellStyle name="Standard 3 7 3 3 2" xfId="1086" xr:uid="{00000000-0005-0000-0000-00007B040000}"/>
    <cellStyle name="Standard 3 7 3 4" xfId="709" xr:uid="{00000000-0005-0000-0000-00007C040000}"/>
    <cellStyle name="Standard 3 7 3 5" xfId="882" xr:uid="{00000000-0005-0000-0000-00007D040000}"/>
    <cellStyle name="Standard 3 7 4" xfId="710" xr:uid="{00000000-0005-0000-0000-00007E040000}"/>
    <cellStyle name="Standard 3 7 4 2" xfId="711" xr:uid="{00000000-0005-0000-0000-00007F040000}"/>
    <cellStyle name="Standard 3 7 4 3" xfId="1018" xr:uid="{00000000-0005-0000-0000-000080040000}"/>
    <cellStyle name="Standard 3 7 5" xfId="712" xr:uid="{00000000-0005-0000-0000-000081040000}"/>
    <cellStyle name="Standard 3 7 5 2" xfId="1159" xr:uid="{00000000-0005-0000-0000-000082040000}"/>
    <cellStyle name="Standard 3 7 6" xfId="713" xr:uid="{00000000-0005-0000-0000-000083040000}"/>
    <cellStyle name="Standard 3 7 6 2" xfId="950" xr:uid="{00000000-0005-0000-0000-000084040000}"/>
    <cellStyle name="Standard 3 7 7" xfId="714" xr:uid="{00000000-0005-0000-0000-000085040000}"/>
    <cellStyle name="Standard 3 7 8" xfId="814" xr:uid="{00000000-0005-0000-0000-000086040000}"/>
    <cellStyle name="Standard 3 8" xfId="715" xr:uid="{00000000-0005-0000-0000-000087040000}"/>
    <cellStyle name="Standard 3 8 2" xfId="716" xr:uid="{00000000-0005-0000-0000-000088040000}"/>
    <cellStyle name="Standard 3 8 2 2" xfId="717" xr:uid="{00000000-0005-0000-0000-000089040000}"/>
    <cellStyle name="Standard 3 8 2 2 2" xfId="718" xr:uid="{00000000-0005-0000-0000-00008A040000}"/>
    <cellStyle name="Standard 3 8 2 2 2 2" xfId="1270" xr:uid="{00000000-0005-0000-0000-00008B040000}"/>
    <cellStyle name="Standard 3 8 2 2 3" xfId="719" xr:uid="{00000000-0005-0000-0000-00008C040000}"/>
    <cellStyle name="Standard 3 8 2 2 3 2" xfId="1121" xr:uid="{00000000-0005-0000-0000-00008D040000}"/>
    <cellStyle name="Standard 3 8 2 2 4" xfId="720" xr:uid="{00000000-0005-0000-0000-00008E040000}"/>
    <cellStyle name="Standard 3 8 2 2 5" xfId="917" xr:uid="{00000000-0005-0000-0000-00008F040000}"/>
    <cellStyle name="Standard 3 8 2 3" xfId="721" xr:uid="{00000000-0005-0000-0000-000090040000}"/>
    <cellStyle name="Standard 3 8 2 3 2" xfId="722" xr:uid="{00000000-0005-0000-0000-000091040000}"/>
    <cellStyle name="Standard 3 8 2 3 3" xfId="1053" xr:uid="{00000000-0005-0000-0000-000092040000}"/>
    <cellStyle name="Standard 3 8 2 4" xfId="723" xr:uid="{00000000-0005-0000-0000-000093040000}"/>
    <cellStyle name="Standard 3 8 2 4 2" xfId="1194" xr:uid="{00000000-0005-0000-0000-000094040000}"/>
    <cellStyle name="Standard 3 8 2 5" xfId="724" xr:uid="{00000000-0005-0000-0000-000095040000}"/>
    <cellStyle name="Standard 3 8 2 5 2" xfId="985" xr:uid="{00000000-0005-0000-0000-000096040000}"/>
    <cellStyle name="Standard 3 8 2 6" xfId="725" xr:uid="{00000000-0005-0000-0000-000097040000}"/>
    <cellStyle name="Standard 3 8 2 7" xfId="849" xr:uid="{00000000-0005-0000-0000-000098040000}"/>
    <cellStyle name="Standard 3 8 3" xfId="726" xr:uid="{00000000-0005-0000-0000-000099040000}"/>
    <cellStyle name="Standard 3 8 3 2" xfId="727" xr:uid="{00000000-0005-0000-0000-00009A040000}"/>
    <cellStyle name="Standard 3 8 3 2 2" xfId="1271" xr:uid="{00000000-0005-0000-0000-00009B040000}"/>
    <cellStyle name="Standard 3 8 3 3" xfId="728" xr:uid="{00000000-0005-0000-0000-00009C040000}"/>
    <cellStyle name="Standard 3 8 3 3 2" xfId="1087" xr:uid="{00000000-0005-0000-0000-00009D040000}"/>
    <cellStyle name="Standard 3 8 3 4" xfId="729" xr:uid="{00000000-0005-0000-0000-00009E040000}"/>
    <cellStyle name="Standard 3 8 3 5" xfId="883" xr:uid="{00000000-0005-0000-0000-00009F040000}"/>
    <cellStyle name="Standard 3 8 4" xfId="730" xr:uid="{00000000-0005-0000-0000-0000A0040000}"/>
    <cellStyle name="Standard 3 8 4 2" xfId="731" xr:uid="{00000000-0005-0000-0000-0000A1040000}"/>
    <cellStyle name="Standard 3 8 4 3" xfId="1019" xr:uid="{00000000-0005-0000-0000-0000A2040000}"/>
    <cellStyle name="Standard 3 8 5" xfId="732" xr:uid="{00000000-0005-0000-0000-0000A3040000}"/>
    <cellStyle name="Standard 3 8 5 2" xfId="1160" xr:uid="{00000000-0005-0000-0000-0000A4040000}"/>
    <cellStyle name="Standard 3 8 6" xfId="733" xr:uid="{00000000-0005-0000-0000-0000A5040000}"/>
    <cellStyle name="Standard 3 8 6 2" xfId="951" xr:uid="{00000000-0005-0000-0000-0000A6040000}"/>
    <cellStyle name="Standard 3 8 7" xfId="734" xr:uid="{00000000-0005-0000-0000-0000A7040000}"/>
    <cellStyle name="Standard 3 8 8" xfId="815" xr:uid="{00000000-0005-0000-0000-0000A8040000}"/>
    <cellStyle name="Standard 3 9" xfId="735" xr:uid="{00000000-0005-0000-0000-0000A9040000}"/>
    <cellStyle name="Standard 3 9 2" xfId="736" xr:uid="{00000000-0005-0000-0000-0000AA040000}"/>
    <cellStyle name="Standard 3 9 2 2" xfId="737" xr:uid="{00000000-0005-0000-0000-0000AB040000}"/>
    <cellStyle name="Standard 3 9 2 2 2" xfId="738" xr:uid="{00000000-0005-0000-0000-0000AC040000}"/>
    <cellStyle name="Standard 3 9 2 2 2 2" xfId="1272" xr:uid="{00000000-0005-0000-0000-0000AD040000}"/>
    <cellStyle name="Standard 3 9 2 2 3" xfId="739" xr:uid="{00000000-0005-0000-0000-0000AE040000}"/>
    <cellStyle name="Standard 3 9 2 2 3 2" xfId="1137" xr:uid="{00000000-0005-0000-0000-0000AF040000}"/>
    <cellStyle name="Standard 3 9 2 2 4" xfId="740" xr:uid="{00000000-0005-0000-0000-0000B0040000}"/>
    <cellStyle name="Standard 3 9 2 2 5" xfId="933" xr:uid="{00000000-0005-0000-0000-0000B1040000}"/>
    <cellStyle name="Standard 3 9 2 3" xfId="741" xr:uid="{00000000-0005-0000-0000-0000B2040000}"/>
    <cellStyle name="Standard 3 9 2 3 2" xfId="742" xr:uid="{00000000-0005-0000-0000-0000B3040000}"/>
    <cellStyle name="Standard 3 9 2 3 3" xfId="1069" xr:uid="{00000000-0005-0000-0000-0000B4040000}"/>
    <cellStyle name="Standard 3 9 2 4" xfId="743" xr:uid="{00000000-0005-0000-0000-0000B5040000}"/>
    <cellStyle name="Standard 3 9 2 4 2" xfId="1210" xr:uid="{00000000-0005-0000-0000-0000B6040000}"/>
    <cellStyle name="Standard 3 9 2 5" xfId="744" xr:uid="{00000000-0005-0000-0000-0000B7040000}"/>
    <cellStyle name="Standard 3 9 2 5 2" xfId="1001" xr:uid="{00000000-0005-0000-0000-0000B8040000}"/>
    <cellStyle name="Standard 3 9 2 6" xfId="745" xr:uid="{00000000-0005-0000-0000-0000B9040000}"/>
    <cellStyle name="Standard 3 9 2 7" xfId="865" xr:uid="{00000000-0005-0000-0000-0000BA040000}"/>
    <cellStyle name="Standard 3 9 3" xfId="746" xr:uid="{00000000-0005-0000-0000-0000BB040000}"/>
    <cellStyle name="Standard 3 9 3 2" xfId="747" xr:uid="{00000000-0005-0000-0000-0000BC040000}"/>
    <cellStyle name="Standard 3 9 3 2 2" xfId="1273" xr:uid="{00000000-0005-0000-0000-0000BD040000}"/>
    <cellStyle name="Standard 3 9 3 3" xfId="748" xr:uid="{00000000-0005-0000-0000-0000BE040000}"/>
    <cellStyle name="Standard 3 9 3 3 2" xfId="1103" xr:uid="{00000000-0005-0000-0000-0000BF040000}"/>
    <cellStyle name="Standard 3 9 3 4" xfId="749" xr:uid="{00000000-0005-0000-0000-0000C0040000}"/>
    <cellStyle name="Standard 3 9 3 5" xfId="899" xr:uid="{00000000-0005-0000-0000-0000C1040000}"/>
    <cellStyle name="Standard 3 9 4" xfId="750" xr:uid="{00000000-0005-0000-0000-0000C2040000}"/>
    <cellStyle name="Standard 3 9 4 2" xfId="751" xr:uid="{00000000-0005-0000-0000-0000C3040000}"/>
    <cellStyle name="Standard 3 9 4 3" xfId="1035" xr:uid="{00000000-0005-0000-0000-0000C4040000}"/>
    <cellStyle name="Standard 3 9 5" xfId="752" xr:uid="{00000000-0005-0000-0000-0000C5040000}"/>
    <cellStyle name="Standard 3 9 5 2" xfId="1176" xr:uid="{00000000-0005-0000-0000-0000C6040000}"/>
    <cellStyle name="Standard 3 9 6" xfId="753" xr:uid="{00000000-0005-0000-0000-0000C7040000}"/>
    <cellStyle name="Standard 3 9 6 2" xfId="967" xr:uid="{00000000-0005-0000-0000-0000C8040000}"/>
    <cellStyle name="Standard 3 9 7" xfId="754" xr:uid="{00000000-0005-0000-0000-0000C9040000}"/>
    <cellStyle name="Standard 3 9 8" xfId="831" xr:uid="{00000000-0005-0000-0000-0000CA040000}"/>
    <cellStyle name="Standard 4" xfId="9" xr:uid="{00000000-0005-0000-0000-0000CB040000}"/>
    <cellStyle name="Standard 4 2" xfId="755" xr:uid="{00000000-0005-0000-0000-0000CC040000}"/>
    <cellStyle name="Standard 4 2 2" xfId="756" xr:uid="{00000000-0005-0000-0000-0000CD040000}"/>
    <cellStyle name="Standard 4 2 2 2" xfId="757" xr:uid="{00000000-0005-0000-0000-0000CE040000}"/>
    <cellStyle name="Standard 4 2 3" xfId="758" xr:uid="{00000000-0005-0000-0000-0000CF040000}"/>
    <cellStyle name="Standard 4 3" xfId="759" xr:uid="{00000000-0005-0000-0000-0000D0040000}"/>
    <cellStyle name="Standard 4 4" xfId="760" xr:uid="{00000000-0005-0000-0000-0000D1040000}"/>
    <cellStyle name="Standard 5" xfId="761" xr:uid="{00000000-0005-0000-0000-0000D2040000}"/>
    <cellStyle name="Standard 6" xfId="762" xr:uid="{00000000-0005-0000-0000-0000D3040000}"/>
    <cellStyle name="Standard 6 10" xfId="792" xr:uid="{00000000-0005-0000-0000-0000D4040000}"/>
    <cellStyle name="Standard 6 2" xfId="763" xr:uid="{00000000-0005-0000-0000-0000D5040000}"/>
    <cellStyle name="Standard 6 2 2" xfId="764" xr:uid="{00000000-0005-0000-0000-0000D6040000}"/>
    <cellStyle name="Standard 6 2 2 2" xfId="765" xr:uid="{00000000-0005-0000-0000-0000D7040000}"/>
    <cellStyle name="Standard 6 2 2 3" xfId="766" xr:uid="{00000000-0005-0000-0000-0000D8040000}"/>
    <cellStyle name="Standard 6 2 2 4" xfId="767" xr:uid="{00000000-0005-0000-0000-0000D9040000}"/>
    <cellStyle name="Standard 6 2 2 5" xfId="794" xr:uid="{00000000-0005-0000-0000-0000DA040000}"/>
    <cellStyle name="Standard 6 2 3" xfId="768" xr:uid="{00000000-0005-0000-0000-0000DB040000}"/>
    <cellStyle name="Standard 6 2 3 2" xfId="769" xr:uid="{00000000-0005-0000-0000-0000DC040000}"/>
    <cellStyle name="Standard 6 2 3 3" xfId="770" xr:uid="{00000000-0005-0000-0000-0000DD040000}"/>
    <cellStyle name="Standard 6 2 3 4" xfId="771" xr:uid="{00000000-0005-0000-0000-0000DE040000}"/>
    <cellStyle name="Standard 6 2 3 5" xfId="795" xr:uid="{00000000-0005-0000-0000-0000DF040000}"/>
    <cellStyle name="Standard 6 2 4" xfId="772" xr:uid="{00000000-0005-0000-0000-0000E0040000}"/>
    <cellStyle name="Standard 6 2 5" xfId="773" xr:uid="{00000000-0005-0000-0000-0000E1040000}"/>
    <cellStyle name="Standard 6 2 6" xfId="774" xr:uid="{00000000-0005-0000-0000-0000E2040000}"/>
    <cellStyle name="Standard 6 2 7" xfId="793" xr:uid="{00000000-0005-0000-0000-0000E3040000}"/>
    <cellStyle name="Standard 6 3" xfId="775" xr:uid="{00000000-0005-0000-0000-0000E4040000}"/>
    <cellStyle name="Standard 6 3 2" xfId="776" xr:uid="{00000000-0005-0000-0000-0000E5040000}"/>
    <cellStyle name="Standard 6 3 3" xfId="777" xr:uid="{00000000-0005-0000-0000-0000E6040000}"/>
    <cellStyle name="Standard 6 3 4" xfId="778" xr:uid="{00000000-0005-0000-0000-0000E7040000}"/>
    <cellStyle name="Standard 6 3 5" xfId="796" xr:uid="{00000000-0005-0000-0000-0000E8040000}"/>
    <cellStyle name="Standard 6 4" xfId="779" xr:uid="{00000000-0005-0000-0000-0000E9040000}"/>
    <cellStyle name="Standard 6 5" xfId="780" xr:uid="{00000000-0005-0000-0000-0000EA040000}"/>
    <cellStyle name="Standard 6 5 2" xfId="781" xr:uid="{00000000-0005-0000-0000-0000EB040000}"/>
    <cellStyle name="Standard 6 5 3" xfId="782" xr:uid="{00000000-0005-0000-0000-0000EC040000}"/>
    <cellStyle name="Standard 6 5 4" xfId="783" xr:uid="{00000000-0005-0000-0000-0000ED040000}"/>
    <cellStyle name="Standard 6 5 5" xfId="797" xr:uid="{00000000-0005-0000-0000-0000EE040000}"/>
    <cellStyle name="Standard 6 6" xfId="784" xr:uid="{00000000-0005-0000-0000-0000EF040000}"/>
    <cellStyle name="Standard 6 6 2" xfId="785" xr:uid="{00000000-0005-0000-0000-0000F0040000}"/>
    <cellStyle name="Standard 6 7" xfId="786" xr:uid="{00000000-0005-0000-0000-0000F1040000}"/>
    <cellStyle name="Standard 6 8" xfId="787" xr:uid="{00000000-0005-0000-0000-0000F2040000}"/>
    <cellStyle name="Standard 6 9" xfId="788" xr:uid="{00000000-0005-0000-0000-0000F3040000}"/>
    <cellStyle name="Standard 7" xfId="18" xr:uid="{00000000-0005-0000-0000-0000F4040000}"/>
    <cellStyle name="Standard 7 2" xfId="789" xr:uid="{00000000-0005-0000-0000-0000F5040000}"/>
    <cellStyle name="Standard_Gas2007Jahr_PnSp" xfId="3" xr:uid="{00000000-0005-0000-0000-0000F6040000}"/>
    <cellStyle name="Standard_Gas2008Mon" xfId="17" xr:uid="{00000000-0005-0000-0000-0000F7040000}"/>
    <cellStyle name="Standard_TestGas2007Jahr_Net" xfId="4" xr:uid="{00000000-0005-0000-0000-0000F8040000}"/>
    <cellStyle name="Standard_TestGas2008Mon" xfId="5" xr:uid="{00000000-0005-0000-0000-0000F9040000}"/>
  </cellStyles>
  <dxfs count="10">
    <dxf>
      <fill>
        <patternFill>
          <bgColor rgb="FFFF0000"/>
        </patternFill>
      </fill>
    </dxf>
    <dxf>
      <fill>
        <patternFill>
          <bgColor rgb="FFFF5050"/>
        </patternFill>
      </fill>
    </dxf>
    <dxf>
      <fill>
        <patternFill>
          <bgColor rgb="FFFF505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A6A6A6"/>
      <color rgb="FFFFFF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0</xdr:row>
      <xdr:rowOff>578956</xdr:rowOff>
    </xdr:to>
    <xdr:pic>
      <xdr:nvPicPr>
        <xdr:cNvPr id="3" name="Grafik 2">
          <a:extLst>
            <a:ext uri="{FF2B5EF4-FFF2-40B4-BE49-F238E27FC236}">
              <a16:creationId xmlns:a16="http://schemas.microsoft.com/office/drawing/2014/main" id="{CE22CC76-08FB-41B3-91A4-80FA1292648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2</xdr:col>
      <xdr:colOff>159217</xdr:colOff>
      <xdr:row>2</xdr:row>
      <xdr:rowOff>169381</xdr:rowOff>
    </xdr:to>
    <xdr:pic>
      <xdr:nvPicPr>
        <xdr:cNvPr id="3" name="Grafik 2">
          <a:extLst>
            <a:ext uri="{FF2B5EF4-FFF2-40B4-BE49-F238E27FC236}">
              <a16:creationId xmlns:a16="http://schemas.microsoft.com/office/drawing/2014/main" id="{F6BC8A4C-37D3-4772-A841-AFBB068F7998}"/>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0713CF2C-7F50-4CD0-A425-1559182731FC}"/>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1</xdr:col>
      <xdr:colOff>6817</xdr:colOff>
      <xdr:row>2</xdr:row>
      <xdr:rowOff>169381</xdr:rowOff>
    </xdr:to>
    <xdr:pic>
      <xdr:nvPicPr>
        <xdr:cNvPr id="3" name="Grafik 2">
          <a:extLst>
            <a:ext uri="{FF2B5EF4-FFF2-40B4-BE49-F238E27FC236}">
              <a16:creationId xmlns:a16="http://schemas.microsoft.com/office/drawing/2014/main" id="{D09AD661-8409-4DC3-B55C-AEE8DA0BC4EA}"/>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5A90A4F0-9E65-41D8-9A59-E990E5BCDB51}"/>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2</xdr:row>
      <xdr:rowOff>178906</xdr:rowOff>
    </xdr:to>
    <xdr:pic>
      <xdr:nvPicPr>
        <xdr:cNvPr id="5" name="Grafik 4">
          <a:extLst>
            <a:ext uri="{FF2B5EF4-FFF2-40B4-BE49-F238E27FC236}">
              <a16:creationId xmlns:a16="http://schemas.microsoft.com/office/drawing/2014/main" id="{167AB9AC-DCDF-4C1A-A9A7-76944A3ADA74}"/>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2054692</xdr:colOff>
      <xdr:row>2</xdr:row>
      <xdr:rowOff>169381</xdr:rowOff>
    </xdr:to>
    <xdr:pic>
      <xdr:nvPicPr>
        <xdr:cNvPr id="4" name="Grafik 3">
          <a:extLst>
            <a:ext uri="{FF2B5EF4-FFF2-40B4-BE49-F238E27FC236}">
              <a16:creationId xmlns:a16="http://schemas.microsoft.com/office/drawing/2014/main" id="{75B04C9E-125E-4040-97C1-9B7F5A8A834A}"/>
            </a:ext>
          </a:extLst>
        </xdr:cNvPr>
        <xdr:cNvPicPr>
          <a:picLocks noChangeAspect="1"/>
        </xdr:cNvPicPr>
      </xdr:nvPicPr>
      <xdr:blipFill>
        <a:blip xmlns:r="http://schemas.openxmlformats.org/officeDocument/2006/relationships" r:embed="rId1"/>
        <a:stretch>
          <a:fillRect/>
        </a:stretch>
      </xdr:blipFill>
      <xdr:spPr>
        <a:xfrm>
          <a:off x="142875" y="571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48"/>
  <sheetViews>
    <sheetView showGridLines="0" tabSelected="1" showOutlineSymbols="0" zoomScaleNormal="100" workbookViewId="0"/>
  </sheetViews>
  <sheetFormatPr baseColWidth="10" defaultColWidth="10.6640625" defaultRowHeight="13.2" x14ac:dyDescent="0.25"/>
  <cols>
    <col min="1" max="1" width="31.33203125" style="6" bestFit="1" customWidth="1"/>
    <col min="2" max="2" width="55.6640625" style="6" customWidth="1"/>
    <col min="3" max="3" width="12.6640625" style="6" customWidth="1"/>
    <col min="4" max="4" width="20.6640625" style="2" customWidth="1"/>
    <col min="5" max="5" width="50.6640625" style="2" customWidth="1"/>
    <col min="6" max="16384" width="10.6640625" style="2"/>
  </cols>
  <sheetData>
    <row r="1" spans="1:5" ht="50.1" customHeight="1" x14ac:dyDescent="0.25">
      <c r="B1" s="1"/>
    </row>
    <row r="2" spans="1:5" ht="15.75" customHeight="1" x14ac:dyDescent="0.25">
      <c r="A2" s="8" t="s">
        <v>0</v>
      </c>
    </row>
    <row r="4" spans="1:5" x14ac:dyDescent="0.25">
      <c r="A4" s="7" t="s">
        <v>3</v>
      </c>
      <c r="B4" s="150" t="s">
        <v>396</v>
      </c>
      <c r="D4" s="25" t="s">
        <v>395</v>
      </c>
    </row>
    <row r="5" spans="1:5" x14ac:dyDescent="0.25">
      <c r="A5" s="2"/>
      <c r="B5" s="151" t="s">
        <v>12</v>
      </c>
      <c r="D5" s="11" t="s">
        <v>129</v>
      </c>
    </row>
    <row r="6" spans="1:5" x14ac:dyDescent="0.25">
      <c r="B6" s="150" t="str">
        <f>"15. Februar "&amp;B11+1&amp;" sowie gegebenenfalls Aktualisierung"</f>
        <v>15. Februar 2023 sowie gegebenenfalls Aktualisierung</v>
      </c>
      <c r="D6" s="54" t="s">
        <v>130</v>
      </c>
    </row>
    <row r="7" spans="1:5" x14ac:dyDescent="0.25">
      <c r="A7" s="146" t="s">
        <v>487</v>
      </c>
      <c r="B7" s="147" t="s">
        <v>2</v>
      </c>
    </row>
    <row r="8" spans="1:5" x14ac:dyDescent="0.25">
      <c r="A8" s="146" t="s">
        <v>4</v>
      </c>
      <c r="B8" s="148" t="s">
        <v>450</v>
      </c>
      <c r="C8" s="2"/>
    </row>
    <row r="9" spans="1:5" s="4" customFormat="1" x14ac:dyDescent="0.25">
      <c r="A9" s="146" t="s">
        <v>488</v>
      </c>
      <c r="B9" s="149" t="s">
        <v>489</v>
      </c>
    </row>
    <row r="10" spans="1:5" s="4" customFormat="1" ht="15.6" x14ac:dyDescent="0.25">
      <c r="A10" s="158" t="s">
        <v>98</v>
      </c>
      <c r="B10" s="159"/>
      <c r="C10" s="2"/>
      <c r="D10" s="152" t="s">
        <v>10</v>
      </c>
      <c r="E10" s="155"/>
    </row>
    <row r="11" spans="1:5" ht="15.6" x14ac:dyDescent="0.25">
      <c r="A11" s="47" t="s">
        <v>5</v>
      </c>
      <c r="B11" s="69">
        <v>2022</v>
      </c>
      <c r="C11" s="6" t="str">
        <f>IF(B11="","Pflichtfeld!","")</f>
        <v/>
      </c>
      <c r="D11" s="153"/>
      <c r="E11" s="156"/>
    </row>
    <row r="12" spans="1:5" ht="15.6" x14ac:dyDescent="0.25">
      <c r="A12" s="48" t="s">
        <v>6</v>
      </c>
      <c r="B12" s="32"/>
      <c r="C12" s="35" t="str">
        <f>IF(B12="","Pflichtfeld!","")</f>
        <v>Pflichtfeld!</v>
      </c>
      <c r="D12" s="153"/>
      <c r="E12" s="156"/>
    </row>
    <row r="13" spans="1:5" s="4" customFormat="1" ht="15" x14ac:dyDescent="0.25">
      <c r="A13" s="130" t="s">
        <v>200</v>
      </c>
      <c r="B13" s="36" t="str">
        <f>IFERROR(VLOOKUP(B12,L!$A$11:$B$20,2,0),"")</f>
        <v/>
      </c>
      <c r="C13" s="35" t="str">
        <f>IF(AND($B$12&lt;&gt;"",B13=""),"Pflichtfeld!","")</f>
        <v/>
      </c>
      <c r="D13" s="153"/>
      <c r="E13" s="156"/>
    </row>
    <row r="14" spans="1:5" s="4" customFormat="1" x14ac:dyDescent="0.25">
      <c r="A14" s="49" t="s">
        <v>1</v>
      </c>
      <c r="B14" s="33"/>
      <c r="C14" s="35" t="str">
        <f>IF(AND($B$12&lt;&gt;"",B14=""),"Pflichtfeld!","")</f>
        <v/>
      </c>
      <c r="D14" s="153"/>
      <c r="E14" s="156"/>
    </row>
    <row r="15" spans="1:5" s="4" customFormat="1" x14ac:dyDescent="0.25">
      <c r="A15" s="50" t="s">
        <v>7</v>
      </c>
      <c r="B15" s="33"/>
      <c r="C15" s="35" t="str">
        <f>IF(AND($B$12&lt;&gt;"",B15=""),"Pflichtfeld!","")</f>
        <v/>
      </c>
      <c r="D15" s="153"/>
      <c r="E15" s="156"/>
    </row>
    <row r="16" spans="1:5" x14ac:dyDescent="0.25">
      <c r="A16" s="51" t="s">
        <v>8</v>
      </c>
      <c r="B16" s="34"/>
      <c r="C16" s="35" t="str">
        <f>IF(AND($B$12&lt;&gt;"",B16=""),"Pflichtfeld!","")</f>
        <v/>
      </c>
      <c r="D16" s="154"/>
      <c r="E16" s="157"/>
    </row>
    <row r="19" spans="1:5" ht="12.75" customHeight="1" x14ac:dyDescent="0.25">
      <c r="A19" s="164" t="s">
        <v>132</v>
      </c>
      <c r="B19" s="165"/>
      <c r="C19" s="168"/>
      <c r="D19" s="170" t="str">
        <f>IF(AND(COUNTA(JJ_GK!$A$11:$E$29)=0,C19=""),"Pflichtfeld!","")</f>
        <v>Pflichtfeld!</v>
      </c>
    </row>
    <row r="20" spans="1:5" x14ac:dyDescent="0.25">
      <c r="A20" s="166"/>
      <c r="B20" s="167"/>
      <c r="C20" s="169"/>
      <c r="D20" s="170"/>
    </row>
    <row r="21" spans="1:5" x14ac:dyDescent="0.25">
      <c r="C21" s="2"/>
    </row>
    <row r="22" spans="1:5" x14ac:dyDescent="0.25">
      <c r="A22" s="164" t="s">
        <v>133</v>
      </c>
      <c r="B22" s="165"/>
      <c r="C22" s="171"/>
      <c r="D22" s="170" t="str">
        <f>IF(OR(C22="Leermeldung",MM_ImEx!B11&lt;&gt;"",MM_ImEx!B19&lt;&gt;"",SUM(MM_ImEx!$D$11:$O$26)&gt;0),"","Pflichtfeld!")</f>
        <v>Pflichtfeld!</v>
      </c>
    </row>
    <row r="23" spans="1:5" x14ac:dyDescent="0.25">
      <c r="A23" s="166"/>
      <c r="B23" s="167"/>
      <c r="C23" s="172"/>
      <c r="D23" s="170"/>
    </row>
    <row r="24" spans="1:5" x14ac:dyDescent="0.25">
      <c r="A24" s="136"/>
      <c r="B24" s="136"/>
      <c r="C24" s="136"/>
      <c r="D24" s="137"/>
    </row>
    <row r="25" spans="1:5" ht="33" customHeight="1" x14ac:dyDescent="0.25">
      <c r="A25" s="160" t="s">
        <v>448</v>
      </c>
      <c r="B25" s="160"/>
      <c r="C25" s="160"/>
      <c r="D25" s="160"/>
      <c r="E25" s="160"/>
    </row>
    <row r="26" spans="1:5" x14ac:dyDescent="0.25">
      <c r="A26" s="134"/>
      <c r="B26" s="135"/>
      <c r="C26" s="2"/>
    </row>
    <row r="27" spans="1:5" ht="249.9" customHeight="1" x14ac:dyDescent="0.25">
      <c r="A27" s="161" t="s">
        <v>449</v>
      </c>
      <c r="B27" s="162"/>
      <c r="C27" s="162"/>
      <c r="D27" s="162"/>
      <c r="E27" s="163"/>
    </row>
    <row r="28" spans="1:5" x14ac:dyDescent="0.25">
      <c r="A28" s="135"/>
      <c r="B28" s="135"/>
      <c r="C28" s="2"/>
    </row>
    <row r="29" spans="1:5" x14ac:dyDescent="0.25">
      <c r="C29" s="2"/>
    </row>
    <row r="30" spans="1:5" x14ac:dyDescent="0.25">
      <c r="A30" s="2"/>
      <c r="B30" s="2"/>
      <c r="C30" s="2"/>
    </row>
    <row r="31" spans="1:5" x14ac:dyDescent="0.25">
      <c r="A31" s="2"/>
      <c r="B31" s="2"/>
      <c r="C31" s="2"/>
    </row>
    <row r="32" spans="1:5" x14ac:dyDescent="0.25">
      <c r="A32" s="2"/>
      <c r="B32" s="2"/>
      <c r="C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sheetData>
  <sheetProtection algorithmName="SHA-512" hashValue="7zhREw2p0SWdENnsDoAC63hL81g2NQ6t3H8R7F0nxQWxpvLCWHfFmN/Jh5otnJ4vvz0eFnGjEdwf+adKG9+tkg==" saltValue="KHZQRE9f99OhMiu1lvcjZQ==" spinCount="100000" sheet="1" objects="1" scenarios="1" formatCells="0" formatColumns="0" formatRows="0"/>
  <mergeCells count="11">
    <mergeCell ref="D10:D16"/>
    <mergeCell ref="E10:E16"/>
    <mergeCell ref="A10:B10"/>
    <mergeCell ref="A25:E25"/>
    <mergeCell ref="A27:E27"/>
    <mergeCell ref="A19:B20"/>
    <mergeCell ref="C19:C20"/>
    <mergeCell ref="D19:D20"/>
    <mergeCell ref="A22:B23"/>
    <mergeCell ref="C22:C23"/>
    <mergeCell ref="D22:D23"/>
  </mergeCells>
  <phoneticPr fontId="4" type="noConversion"/>
  <conditionalFormatting sqref="B14:B16">
    <cfRule type="expression" dxfId="9" priority="7" stopIfTrue="1">
      <formula>AND($B$12&lt;&gt;"",B14="")</formula>
    </cfRule>
  </conditionalFormatting>
  <conditionalFormatting sqref="B12">
    <cfRule type="expression" dxfId="8" priority="8" stopIfTrue="1">
      <formula>$B$12=""</formula>
    </cfRule>
  </conditionalFormatting>
  <dataValidations count="2">
    <dataValidation type="list" allowBlank="1" showInputMessage="1" showErrorMessage="1" sqref="C19" xr:uid="{00000000-0002-0000-0000-000000000000}">
      <formula1>"Leermeldung, "</formula1>
    </dataValidation>
    <dataValidation type="list" allowBlank="1" showInputMessage="1" showErrorMessage="1" sqref="C22" xr:uid="{00000000-0002-0000-0000-000001000000}">
      <formula1>"Leermeldung,  "</formula1>
    </dataValidation>
  </dataValidations>
  <hyperlinks>
    <hyperlink ref="B9" r:id="rId1" xr:uid="{A6A0EDB0-E6BF-42E5-BC19-2964F41A981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2" id="{825E0094-18A3-40FB-B4BF-740535DD810A}">
            <xm:f>AND(COUNTA(JJ_GK!$A$11:$D$30)=0,$C$19="")</xm:f>
            <x14:dxf>
              <fill>
                <patternFill>
                  <bgColor rgb="FFFF6969"/>
                </patternFill>
              </fill>
            </x14:dxf>
          </x14:cfRule>
          <xm:sqref>C19</xm:sqref>
        </x14:conditionalFormatting>
        <x14:conditionalFormatting xmlns:xm="http://schemas.microsoft.com/office/excel/2006/main">
          <x14:cfRule type="expression" priority="1" stopIfTrue="1" id="{63B61365-1E1F-4D36-B650-958CD3B1B037}">
            <xm:f>AND(SUM(MM_ImEx!$D$11:$O$26)=0,C22="")</xm:f>
            <x14:dxf>
              <fill>
                <patternFill>
                  <bgColor rgb="FFFF6969"/>
                </patternFill>
              </fill>
            </x14:dxf>
          </x14:cfRule>
          <xm:sqref>C22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Unternehmen auswählen" prompt="Änderungen der Liste_x000a_im Blatt &quot;L&quot; möglich!" xr:uid="{00000000-0002-0000-0000-000002000000}">
          <x14:formula1>
            <xm:f>L!$A$10:$A$20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AZ380"/>
  <sheetViews>
    <sheetView showGridLines="0" showOutlineSymbols="0" zoomScaleNormal="100" workbookViewId="0"/>
  </sheetViews>
  <sheetFormatPr baseColWidth="10" defaultColWidth="15.6640625" defaultRowHeight="13.2" x14ac:dyDescent="0.25"/>
  <cols>
    <col min="1" max="1" width="15.6640625" style="9" customWidth="1"/>
    <col min="2" max="2" width="12.6640625" style="9" customWidth="1"/>
    <col min="3" max="8" width="15.6640625" style="29" customWidth="1"/>
    <col min="9" max="9" width="15.6640625" style="55" customWidth="1"/>
    <col min="10" max="14" width="15.6640625" style="9" customWidth="1"/>
    <col min="15" max="16384" width="15.6640625" style="29"/>
  </cols>
  <sheetData>
    <row r="1" spans="1:52" ht="15.75" customHeight="1" x14ac:dyDescent="0.25">
      <c r="A1" s="26"/>
      <c r="B1" s="26"/>
      <c r="C1" s="9"/>
      <c r="D1" s="9"/>
      <c r="E1" s="9"/>
      <c r="F1" s="9"/>
      <c r="G1" s="9"/>
      <c r="H1" s="9"/>
    </row>
    <row r="2" spans="1:52" ht="15.75" customHeight="1" x14ac:dyDescent="0.25">
      <c r="B2" s="27"/>
      <c r="C2" s="9"/>
      <c r="D2" s="9"/>
      <c r="E2" s="9"/>
      <c r="F2" s="9"/>
      <c r="G2" s="9"/>
      <c r="H2" s="9"/>
    </row>
    <row r="3" spans="1:52" ht="15.75" customHeight="1" x14ac:dyDescent="0.25">
      <c r="A3" s="26"/>
      <c r="B3" s="26"/>
      <c r="C3" s="9"/>
      <c r="D3" s="9"/>
      <c r="E3" s="9"/>
      <c r="F3" s="9"/>
      <c r="G3" s="9"/>
      <c r="H3" s="9"/>
    </row>
    <row r="4" spans="1:52" ht="15.75" customHeight="1" x14ac:dyDescent="0.25">
      <c r="A4" s="27" t="s">
        <v>0</v>
      </c>
      <c r="C4" s="55"/>
      <c r="D4" s="55"/>
      <c r="E4" s="55"/>
      <c r="F4" s="55"/>
      <c r="G4" s="55"/>
      <c r="H4" s="55"/>
      <c r="J4" s="55"/>
      <c r="K4" s="55"/>
      <c r="L4" s="55"/>
      <c r="M4" s="55"/>
      <c r="N4" s="55"/>
    </row>
    <row r="5" spans="1:52" ht="15.6" x14ac:dyDescent="0.25">
      <c r="A5" s="112" t="str">
        <f>"Tages- / Wochenerhebung "&amp;" Speicherunternehmen " &amp;U!$B$11</f>
        <v>Tages- / Wochenerhebung  Speicherunternehmen 2022</v>
      </c>
      <c r="B5" s="108"/>
      <c r="C5" s="109"/>
      <c r="D5" s="110"/>
      <c r="E5" s="110"/>
      <c r="F5" s="110"/>
      <c r="G5" s="110"/>
      <c r="H5" s="111"/>
    </row>
    <row r="6" spans="1:52" ht="15.6" x14ac:dyDescent="0.25">
      <c r="A6" s="173" t="s">
        <v>6</v>
      </c>
      <c r="B6" s="174"/>
      <c r="C6" s="173" t="str">
        <f>IF(U!$B$12&lt;&gt;"",U!$B$12,"")</f>
        <v/>
      </c>
      <c r="D6" s="175"/>
      <c r="E6" s="175"/>
      <c r="F6" s="175"/>
      <c r="G6" s="175"/>
      <c r="H6" s="176"/>
      <c r="I6" s="138" t="s">
        <v>451</v>
      </c>
      <c r="O6" s="75" t="s">
        <v>95</v>
      </c>
    </row>
    <row r="7" spans="1:52" ht="15.75" customHeight="1" x14ac:dyDescent="0.25">
      <c r="A7" s="177" t="s">
        <v>93</v>
      </c>
      <c r="B7" s="178"/>
      <c r="C7" s="179" t="s">
        <v>94</v>
      </c>
      <c r="D7" s="180"/>
      <c r="E7" s="180"/>
      <c r="F7" s="180"/>
      <c r="G7" s="180"/>
      <c r="H7" s="181"/>
      <c r="I7" s="182" t="s">
        <v>97</v>
      </c>
      <c r="J7" s="83" t="s">
        <v>452</v>
      </c>
      <c r="K7" s="84"/>
      <c r="L7" s="84"/>
      <c r="M7" s="84"/>
      <c r="N7" s="85"/>
      <c r="O7" s="85"/>
      <c r="P7" s="85"/>
      <c r="Q7" s="85"/>
      <c r="R7" s="85"/>
      <c r="S7" s="85"/>
      <c r="T7" s="85"/>
      <c r="U7" s="85"/>
      <c r="V7" s="85"/>
      <c r="W7" s="85"/>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x14ac:dyDescent="0.25">
      <c r="A8" s="187" t="s">
        <v>44</v>
      </c>
      <c r="B8" s="188"/>
      <c r="C8" s="185" t="s">
        <v>89</v>
      </c>
      <c r="D8" s="185" t="s">
        <v>91</v>
      </c>
      <c r="E8" s="185" t="s">
        <v>90</v>
      </c>
      <c r="F8" s="185" t="s">
        <v>92</v>
      </c>
      <c r="G8" s="185" t="s">
        <v>60</v>
      </c>
      <c r="H8" s="185" t="s">
        <v>115</v>
      </c>
      <c r="I8" s="183"/>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row>
    <row r="9" spans="1:52" ht="42" customHeight="1" x14ac:dyDescent="0.25">
      <c r="A9" s="189"/>
      <c r="B9" s="190"/>
      <c r="C9" s="191"/>
      <c r="D9" s="191"/>
      <c r="E9" s="191"/>
      <c r="F9" s="191"/>
      <c r="G9" s="186"/>
      <c r="H9" s="186"/>
      <c r="I9" s="184"/>
      <c r="J9" s="39" t="str">
        <f>IF(J8&lt;&gt;"",IFERROR(VLOOKUP(J$8,L!$M$11:$N$250,2,FALSE),"Eingabeart wurde geändert"),"")</f>
        <v/>
      </c>
      <c r="K9" s="39" t="str">
        <f>IF(K8&lt;&gt;"",IFERROR(VLOOKUP(K$8,L!$M$11:$N$250,2,FALSE),"Eingabeart wurde geändert"),"")</f>
        <v/>
      </c>
      <c r="L9" s="39" t="str">
        <f>IF(L8&lt;&gt;"",IFERROR(VLOOKUP(L$8,L!$M$11:$N$250,2,FALSE),"Eingabeart wurde geändert"),"")</f>
        <v/>
      </c>
      <c r="M9" s="39" t="str">
        <f>IF(M8&lt;&gt;"",IFERROR(VLOOKUP(M$8,L!$M$11:$N$250,2,FALSE),"Eingabeart wurde geändert"),"")</f>
        <v/>
      </c>
      <c r="N9" s="39" t="str">
        <f>IF(N8&lt;&gt;"",IFERROR(VLOOKUP(N$8,L!$M$11:$N$250,2,FALSE),"Eingabeart wurde geändert"),"")</f>
        <v/>
      </c>
      <c r="O9" s="39" t="str">
        <f>IF(O8&lt;&gt;"",IFERROR(VLOOKUP(O$8,L!$M$11:$N$250,2,FALSE),"Eingabeart wurde geändert"),"")</f>
        <v/>
      </c>
      <c r="P9" s="39" t="str">
        <f>IF(P8&lt;&gt;"",IFERROR(VLOOKUP(P$8,L!$M$11:$N$250,2,FALSE),"Eingabeart wurde geändert"),"")</f>
        <v/>
      </c>
      <c r="Q9" s="39" t="str">
        <f>IF(Q8&lt;&gt;"",IFERROR(VLOOKUP(Q$8,L!$M$11:$N$250,2,FALSE),"Eingabeart wurde geändert"),"")</f>
        <v/>
      </c>
      <c r="R9" s="39" t="str">
        <f>IF(R8&lt;&gt;"",IFERROR(VLOOKUP(R$8,L!$M$11:$N$250,2,FALSE),"Eingabeart wurde geändert"),"")</f>
        <v/>
      </c>
      <c r="S9" s="39" t="str">
        <f>IF(S8&lt;&gt;"",IFERROR(VLOOKUP(S$8,L!$M$11:$N$250,2,FALSE),"Eingabeart wurde geändert"),"")</f>
        <v/>
      </c>
      <c r="T9" s="39" t="str">
        <f>IF(T8&lt;&gt;"",IFERROR(VLOOKUP(T$8,L!$M$11:$N$250,2,FALSE),"Eingabeart wurde geändert"),"")</f>
        <v/>
      </c>
      <c r="U9" s="39" t="str">
        <f>IF(U8&lt;&gt;"",IFERROR(VLOOKUP(U$8,L!$M$11:$N$250,2,FALSE),"Eingabeart wurde geändert"),"")</f>
        <v/>
      </c>
      <c r="V9" s="39" t="str">
        <f>IF(V8&lt;&gt;"",IFERROR(VLOOKUP(V$8,L!$M$11:$N$250,2,FALSE),"Eingabeart wurde geändert"),"")</f>
        <v/>
      </c>
      <c r="W9" s="39" t="str">
        <f>IF(W8&lt;&gt;"",IFERROR(VLOOKUP(W$8,L!$M$11:$N$250,2,FALSE),"Eingabeart wurde geändert"),"")</f>
        <v/>
      </c>
      <c r="X9" s="39" t="str">
        <f>IF(X8&lt;&gt;"",IFERROR(VLOOKUP(X$8,L!$M$11:$N$250,2,FALSE),"Eingabeart wurde geändert"),"")</f>
        <v/>
      </c>
      <c r="Y9" s="39" t="str">
        <f>IF(Y8&lt;&gt;"",IFERROR(VLOOKUP(Y$8,L!$M$11:$N$250,2,FALSE),"Eingabeart wurde geändert"),"")</f>
        <v/>
      </c>
      <c r="Z9" s="39" t="str">
        <f>IF(Z8&lt;&gt;"",IFERROR(VLOOKUP(Z$8,L!$M$11:$N$250,2,FALSE),"Eingabeart wurde geändert"),"")</f>
        <v/>
      </c>
      <c r="AA9" s="39" t="str">
        <f>IF(AA8&lt;&gt;"",IFERROR(VLOOKUP(AA$8,L!$M$11:$N$250,2,FALSE),"Eingabeart wurde geändert"),"")</f>
        <v/>
      </c>
      <c r="AB9" s="39" t="str">
        <f>IF(AB8&lt;&gt;"",IFERROR(VLOOKUP(AB$8,L!$M$11:$N$250,2,FALSE),"Eingabeart wurde geändert"),"")</f>
        <v/>
      </c>
      <c r="AC9" s="39" t="str">
        <f>IF(AC8&lt;&gt;"",IFERROR(VLOOKUP(AC$8,L!$M$11:$N$250,2,FALSE),"Eingabeart wurde geändert"),"")</f>
        <v/>
      </c>
      <c r="AD9" s="39" t="str">
        <f>IF(AD8&lt;&gt;"",IFERROR(VLOOKUP(AD$8,L!$M$11:$N$250,2,FALSE),"Eingabeart wurde geändert"),"")</f>
        <v/>
      </c>
      <c r="AE9" s="39" t="str">
        <f>IF(AE8&lt;&gt;"",IFERROR(VLOOKUP(AE$8,L!$M$11:$N$250,2,FALSE),"Eingabeart wurde geändert"),"")</f>
        <v/>
      </c>
      <c r="AF9" s="39" t="str">
        <f>IF(AF8&lt;&gt;"",IFERROR(VLOOKUP(AF$8,L!$M$11:$N$250,2,FALSE),"Eingabeart wurde geändert"),"")</f>
        <v/>
      </c>
      <c r="AG9" s="39" t="str">
        <f>IF(AG8&lt;&gt;"",IFERROR(VLOOKUP(AG$8,L!$M$11:$N$250,2,FALSE),"Eingabeart wurde geändert"),"")</f>
        <v/>
      </c>
      <c r="AH9" s="39" t="str">
        <f>IF(AH8&lt;&gt;"",IFERROR(VLOOKUP(AH$8,L!$M$11:$N$250,2,FALSE),"Eingabeart wurde geändert"),"")</f>
        <v/>
      </c>
      <c r="AI9" s="39" t="str">
        <f>IF(AI8&lt;&gt;"",IFERROR(VLOOKUP(AI$8,L!$M$11:$N$250,2,FALSE),"Eingabeart wurde geändert"),"")</f>
        <v/>
      </c>
      <c r="AJ9" s="39" t="str">
        <f>IF(AJ8&lt;&gt;"",IFERROR(VLOOKUP(AJ$8,L!$M$11:$N$250,2,FALSE),"Eingabeart wurde geändert"),"")</f>
        <v/>
      </c>
      <c r="AK9" s="39" t="str">
        <f>IF(AK8&lt;&gt;"",IFERROR(VLOOKUP(AK$8,L!$M$11:$N$250,2,FALSE),"Eingabeart wurde geändert"),"")</f>
        <v/>
      </c>
      <c r="AL9" s="39" t="str">
        <f>IF(AL8&lt;&gt;"",IFERROR(VLOOKUP(AL$8,L!$M$11:$N$250,2,FALSE),"Eingabeart wurde geändert"),"")</f>
        <v/>
      </c>
      <c r="AM9" s="39" t="str">
        <f>IF(AM8&lt;&gt;"",IFERROR(VLOOKUP(AM$8,L!$M$11:$N$250,2,FALSE),"Eingabeart wurde geändert"),"")</f>
        <v/>
      </c>
      <c r="AN9" s="39" t="str">
        <f>IF(AN8&lt;&gt;"",IFERROR(VLOOKUP(AN$8,L!$M$11:$N$250,2,FALSE),"Eingabeart wurde geändert"),"")</f>
        <v/>
      </c>
      <c r="AO9" s="39" t="str">
        <f>IF(AO8&lt;&gt;"",IFERROR(VLOOKUP(AO$8,L!$M$11:$N$250,2,FALSE),"Eingabeart wurde geändert"),"")</f>
        <v/>
      </c>
      <c r="AP9" s="39" t="str">
        <f>IF(AP8&lt;&gt;"",IFERROR(VLOOKUP(AP$8,L!$M$11:$N$250,2,FALSE),"Eingabeart wurde geändert"),"")</f>
        <v/>
      </c>
      <c r="AQ9" s="39" t="str">
        <f>IF(AQ8&lt;&gt;"",IFERROR(VLOOKUP(AQ$8,L!$M$11:$N$250,2,FALSE),"Eingabeart wurde geändert"),"")</f>
        <v/>
      </c>
      <c r="AR9" s="39" t="str">
        <f>IF(AR8&lt;&gt;"",IFERROR(VLOOKUP(AR$8,L!$M$11:$N$250,2,FALSE),"Eingabeart wurde geändert"),"")</f>
        <v/>
      </c>
      <c r="AS9" s="39" t="str">
        <f>IF(AS8&lt;&gt;"",IFERROR(VLOOKUP(AS$8,L!$M$11:$N$250,2,FALSE),"Eingabeart wurde geändert"),"")</f>
        <v/>
      </c>
      <c r="AT9" s="39" t="str">
        <f>IF(AT8&lt;&gt;"",IFERROR(VLOOKUP(AT$8,L!$M$11:$N$250,2,FALSE),"Eingabeart wurde geändert"),"")</f>
        <v/>
      </c>
      <c r="AU9" s="39" t="str">
        <f>IF(AU8&lt;&gt;"",IFERROR(VLOOKUP(AU$8,L!$M$11:$N$250,2,FALSE),"Eingabeart wurde geändert"),"")</f>
        <v/>
      </c>
      <c r="AV9" s="39" t="str">
        <f>IF(AV8&lt;&gt;"",IFERROR(VLOOKUP(AV$8,L!$M$11:$N$250,2,FALSE),"Eingabeart wurde geändert"),"")</f>
        <v/>
      </c>
      <c r="AW9" s="39" t="str">
        <f>IF(AW8&lt;&gt;"",IFERROR(VLOOKUP(AW$8,L!$M$11:$N$250,2,FALSE),"Eingabeart wurde geändert"),"")</f>
        <v/>
      </c>
      <c r="AX9" s="39" t="str">
        <f>IF(AX8&lt;&gt;"",IFERROR(VLOOKUP(AX$8,L!$M$11:$N$250,2,FALSE),"Eingabeart wurde geändert"),"")</f>
        <v/>
      </c>
      <c r="AY9" s="39" t="str">
        <f>IF(AY8&lt;&gt;"",IFERROR(VLOOKUP(AY$8,L!$M$11:$N$250,2,FALSE),"Eingabeart wurde geändert"),"")</f>
        <v/>
      </c>
      <c r="AZ9" s="39" t="str">
        <f>IF(AZ8&lt;&gt;"",IFERROR(VLOOKUP(AZ$8,L!$M$11:$N$250,2,FALSE),"Eingabeart wurde geändert"),"")</f>
        <v/>
      </c>
    </row>
    <row r="10" spans="1:52" x14ac:dyDescent="0.25">
      <c r="A10" s="37" t="s">
        <v>43</v>
      </c>
      <c r="B10" s="37" t="s">
        <v>122</v>
      </c>
      <c r="C10" s="37" t="s">
        <v>59</v>
      </c>
      <c r="D10" s="37" t="s">
        <v>59</v>
      </c>
      <c r="E10" s="37" t="s">
        <v>59</v>
      </c>
      <c r="F10" s="37" t="s">
        <v>59</v>
      </c>
      <c r="G10" s="37" t="s">
        <v>16</v>
      </c>
      <c r="H10" s="37" t="s">
        <v>16</v>
      </c>
      <c r="I10" s="37" t="s">
        <v>16</v>
      </c>
      <c r="J10" s="37" t="s">
        <v>16</v>
      </c>
      <c r="K10" s="37" t="s">
        <v>16</v>
      </c>
      <c r="L10" s="37" t="s">
        <v>16</v>
      </c>
      <c r="M10" s="37" t="s">
        <v>16</v>
      </c>
      <c r="N10" s="37" t="s">
        <v>16</v>
      </c>
      <c r="O10" s="37" t="s">
        <v>16</v>
      </c>
      <c r="P10" s="37" t="s">
        <v>16</v>
      </c>
      <c r="Q10" s="37" t="s">
        <v>16</v>
      </c>
      <c r="R10" s="37" t="s">
        <v>16</v>
      </c>
      <c r="S10" s="37" t="s">
        <v>16</v>
      </c>
      <c r="T10" s="37" t="s">
        <v>16</v>
      </c>
      <c r="U10" s="37" t="s">
        <v>16</v>
      </c>
      <c r="V10" s="37" t="s">
        <v>16</v>
      </c>
      <c r="W10" s="37" t="s">
        <v>16</v>
      </c>
      <c r="X10" s="37" t="s">
        <v>16</v>
      </c>
      <c r="Y10" s="37" t="s">
        <v>16</v>
      </c>
      <c r="Z10" s="37" t="s">
        <v>16</v>
      </c>
      <c r="AA10" s="37" t="s">
        <v>16</v>
      </c>
      <c r="AB10" s="37" t="s">
        <v>16</v>
      </c>
      <c r="AC10" s="37" t="s">
        <v>16</v>
      </c>
      <c r="AD10" s="37" t="s">
        <v>16</v>
      </c>
      <c r="AE10" s="37" t="s">
        <v>16</v>
      </c>
      <c r="AF10" s="37" t="s">
        <v>16</v>
      </c>
      <c r="AG10" s="37" t="s">
        <v>16</v>
      </c>
      <c r="AH10" s="37" t="s">
        <v>16</v>
      </c>
      <c r="AI10" s="37" t="s">
        <v>16</v>
      </c>
      <c r="AJ10" s="37" t="s">
        <v>16</v>
      </c>
      <c r="AK10" s="37" t="s">
        <v>16</v>
      </c>
      <c r="AL10" s="37" t="s">
        <v>16</v>
      </c>
      <c r="AM10" s="37" t="s">
        <v>16</v>
      </c>
      <c r="AN10" s="37" t="s">
        <v>16</v>
      </c>
      <c r="AO10" s="37" t="s">
        <v>16</v>
      </c>
      <c r="AP10" s="37" t="s">
        <v>16</v>
      </c>
      <c r="AQ10" s="37" t="s">
        <v>16</v>
      </c>
      <c r="AR10" s="37" t="s">
        <v>16</v>
      </c>
      <c r="AS10" s="37" t="s">
        <v>16</v>
      </c>
      <c r="AT10" s="37" t="s">
        <v>16</v>
      </c>
      <c r="AU10" s="37" t="s">
        <v>16</v>
      </c>
      <c r="AV10" s="37" t="s">
        <v>16</v>
      </c>
      <c r="AW10" s="37" t="s">
        <v>16</v>
      </c>
      <c r="AX10" s="37" t="s">
        <v>16</v>
      </c>
      <c r="AY10" s="37" t="s">
        <v>16</v>
      </c>
      <c r="AZ10" s="37" t="s">
        <v>16</v>
      </c>
    </row>
    <row r="11" spans="1:52" x14ac:dyDescent="0.25">
      <c r="A11" s="120">
        <f>DATE(U!$B$11,1,1)</f>
        <v>44562</v>
      </c>
      <c r="B11" s="120" t="str">
        <f>IF(A11="","",IF(WEEKDAY(A11)=4,"Mittwoch",IF(MONTH(A11)&amp;DAY(A11)="1015","Test","")))</f>
        <v/>
      </c>
      <c r="C11" s="102"/>
      <c r="D11" s="102"/>
      <c r="E11" s="102"/>
      <c r="F11" s="102"/>
      <c r="G11" s="102"/>
      <c r="H11" s="102"/>
      <c r="I11" s="95" t="str">
        <f t="shared" ref="I11:I74" si="0">IF(SUM(J11:XFD11)&gt;0,SUM(J11:XFD11),"")</f>
        <v/>
      </c>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x14ac:dyDescent="0.25">
      <c r="A12" s="121">
        <f>A11+1</f>
        <v>44563</v>
      </c>
      <c r="B12" s="121" t="str">
        <f t="shared" ref="B12:B75" si="1">IF(A12="","",IF(WEEKDAY(A12)=4,"Mittwoch",IF(MONTH(A12)&amp;DAY(A12)="1015","Test","")))</f>
        <v/>
      </c>
      <c r="C12" s="103"/>
      <c r="D12" s="103"/>
      <c r="E12" s="103"/>
      <c r="F12" s="103"/>
      <c r="G12" s="103"/>
      <c r="H12" s="103"/>
      <c r="I12" s="99" t="str">
        <f t="shared" si="0"/>
        <v/>
      </c>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row>
    <row r="13" spans="1:52" x14ac:dyDescent="0.25">
      <c r="A13" s="121">
        <f t="shared" ref="A13:A76" si="2">A12+1</f>
        <v>44564</v>
      </c>
      <c r="B13" s="121" t="str">
        <f t="shared" si="1"/>
        <v/>
      </c>
      <c r="C13" s="103"/>
      <c r="D13" s="103"/>
      <c r="E13" s="103"/>
      <c r="F13" s="103"/>
      <c r="G13" s="103"/>
      <c r="H13" s="103"/>
      <c r="I13" s="99" t="str">
        <f t="shared" si="0"/>
        <v/>
      </c>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row>
    <row r="14" spans="1:52" x14ac:dyDescent="0.25">
      <c r="A14" s="121">
        <f t="shared" si="2"/>
        <v>44565</v>
      </c>
      <c r="B14" s="121" t="str">
        <f t="shared" si="1"/>
        <v/>
      </c>
      <c r="C14" s="103"/>
      <c r="D14" s="103"/>
      <c r="E14" s="103"/>
      <c r="F14" s="103"/>
      <c r="G14" s="103"/>
      <c r="H14" s="103"/>
      <c r="I14" s="99" t="str">
        <f t="shared" si="0"/>
        <v/>
      </c>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row>
    <row r="15" spans="1:52" x14ac:dyDescent="0.25">
      <c r="A15" s="121">
        <f t="shared" si="2"/>
        <v>44566</v>
      </c>
      <c r="B15" s="121" t="str">
        <f t="shared" si="1"/>
        <v>Mittwoch</v>
      </c>
      <c r="C15" s="103"/>
      <c r="D15" s="103"/>
      <c r="E15" s="103"/>
      <c r="F15" s="103"/>
      <c r="G15" s="103"/>
      <c r="H15" s="103"/>
      <c r="I15" s="99" t="str">
        <f t="shared" si="0"/>
        <v/>
      </c>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row>
    <row r="16" spans="1:52" x14ac:dyDescent="0.25">
      <c r="A16" s="121">
        <f t="shared" si="2"/>
        <v>44567</v>
      </c>
      <c r="B16" s="121" t="str">
        <f t="shared" si="1"/>
        <v/>
      </c>
      <c r="C16" s="103"/>
      <c r="D16" s="103"/>
      <c r="E16" s="103"/>
      <c r="F16" s="103"/>
      <c r="G16" s="103"/>
      <c r="H16" s="103"/>
      <c r="I16" s="99" t="str">
        <f t="shared" si="0"/>
        <v/>
      </c>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row>
    <row r="17" spans="1:52" x14ac:dyDescent="0.25">
      <c r="A17" s="121">
        <f t="shared" si="2"/>
        <v>44568</v>
      </c>
      <c r="B17" s="121" t="str">
        <f t="shared" si="1"/>
        <v/>
      </c>
      <c r="C17" s="103"/>
      <c r="D17" s="103"/>
      <c r="E17" s="103"/>
      <c r="F17" s="103"/>
      <c r="G17" s="103"/>
      <c r="H17" s="103"/>
      <c r="I17" s="99" t="str">
        <f t="shared" si="0"/>
        <v/>
      </c>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row>
    <row r="18" spans="1:52" x14ac:dyDescent="0.25">
      <c r="A18" s="121">
        <f t="shared" si="2"/>
        <v>44569</v>
      </c>
      <c r="B18" s="121" t="str">
        <f t="shared" si="1"/>
        <v/>
      </c>
      <c r="C18" s="103"/>
      <c r="D18" s="103"/>
      <c r="E18" s="103"/>
      <c r="F18" s="103"/>
      <c r="G18" s="103"/>
      <c r="H18" s="103"/>
      <c r="I18" s="99" t="str">
        <f t="shared" si="0"/>
        <v/>
      </c>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row>
    <row r="19" spans="1:52" x14ac:dyDescent="0.25">
      <c r="A19" s="121">
        <f t="shared" si="2"/>
        <v>44570</v>
      </c>
      <c r="B19" s="121" t="str">
        <f t="shared" si="1"/>
        <v/>
      </c>
      <c r="C19" s="103"/>
      <c r="D19" s="103"/>
      <c r="E19" s="103"/>
      <c r="F19" s="103"/>
      <c r="G19" s="103"/>
      <c r="H19" s="103"/>
      <c r="I19" s="99" t="str">
        <f t="shared" si="0"/>
        <v/>
      </c>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row>
    <row r="20" spans="1:52" x14ac:dyDescent="0.25">
      <c r="A20" s="121">
        <f t="shared" si="2"/>
        <v>44571</v>
      </c>
      <c r="B20" s="121" t="str">
        <f t="shared" si="1"/>
        <v/>
      </c>
      <c r="C20" s="103"/>
      <c r="D20" s="103"/>
      <c r="E20" s="103"/>
      <c r="F20" s="103"/>
      <c r="G20" s="103"/>
      <c r="H20" s="103"/>
      <c r="I20" s="99" t="str">
        <f t="shared" si="0"/>
        <v/>
      </c>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row>
    <row r="21" spans="1:52" x14ac:dyDescent="0.25">
      <c r="A21" s="121">
        <f t="shared" si="2"/>
        <v>44572</v>
      </c>
      <c r="B21" s="121" t="str">
        <f t="shared" si="1"/>
        <v/>
      </c>
      <c r="C21" s="103"/>
      <c r="D21" s="103"/>
      <c r="E21" s="103"/>
      <c r="F21" s="103"/>
      <c r="G21" s="103"/>
      <c r="H21" s="103"/>
      <c r="I21" s="99" t="str">
        <f t="shared" si="0"/>
        <v/>
      </c>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row>
    <row r="22" spans="1:52" x14ac:dyDescent="0.25">
      <c r="A22" s="121">
        <f t="shared" si="2"/>
        <v>44573</v>
      </c>
      <c r="B22" s="121" t="str">
        <f t="shared" si="1"/>
        <v>Mittwoch</v>
      </c>
      <c r="C22" s="103"/>
      <c r="D22" s="103"/>
      <c r="E22" s="103"/>
      <c r="F22" s="103"/>
      <c r="G22" s="103"/>
      <c r="H22" s="103"/>
      <c r="I22" s="99" t="str">
        <f t="shared" si="0"/>
        <v/>
      </c>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row>
    <row r="23" spans="1:52" x14ac:dyDescent="0.25">
      <c r="A23" s="121">
        <f t="shared" si="2"/>
        <v>44574</v>
      </c>
      <c r="B23" s="121" t="str">
        <f t="shared" si="1"/>
        <v/>
      </c>
      <c r="C23" s="103"/>
      <c r="D23" s="103"/>
      <c r="E23" s="103"/>
      <c r="F23" s="103"/>
      <c r="G23" s="103"/>
      <c r="H23" s="103"/>
      <c r="I23" s="99" t="str">
        <f t="shared" si="0"/>
        <v/>
      </c>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row>
    <row r="24" spans="1:52" x14ac:dyDescent="0.25">
      <c r="A24" s="121">
        <f t="shared" si="2"/>
        <v>44575</v>
      </c>
      <c r="B24" s="121" t="str">
        <f t="shared" si="1"/>
        <v/>
      </c>
      <c r="C24" s="103"/>
      <c r="D24" s="103"/>
      <c r="E24" s="103"/>
      <c r="F24" s="103"/>
      <c r="G24" s="103"/>
      <c r="H24" s="103"/>
      <c r="I24" s="99" t="str">
        <f t="shared" si="0"/>
        <v/>
      </c>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row>
    <row r="25" spans="1:52" x14ac:dyDescent="0.25">
      <c r="A25" s="121">
        <f t="shared" si="2"/>
        <v>44576</v>
      </c>
      <c r="B25" s="121" t="str">
        <f t="shared" si="1"/>
        <v/>
      </c>
      <c r="C25" s="103"/>
      <c r="D25" s="103"/>
      <c r="E25" s="103"/>
      <c r="F25" s="103"/>
      <c r="G25" s="103"/>
      <c r="H25" s="103"/>
      <c r="I25" s="99" t="str">
        <f t="shared" si="0"/>
        <v/>
      </c>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row>
    <row r="26" spans="1:52" x14ac:dyDescent="0.25">
      <c r="A26" s="121">
        <f t="shared" si="2"/>
        <v>44577</v>
      </c>
      <c r="B26" s="121" t="str">
        <f t="shared" si="1"/>
        <v/>
      </c>
      <c r="C26" s="103"/>
      <c r="D26" s="103"/>
      <c r="E26" s="103"/>
      <c r="F26" s="103"/>
      <c r="G26" s="103"/>
      <c r="H26" s="103"/>
      <c r="I26" s="99" t="str">
        <f t="shared" si="0"/>
        <v/>
      </c>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row>
    <row r="27" spans="1:52" x14ac:dyDescent="0.25">
      <c r="A27" s="121">
        <f t="shared" si="2"/>
        <v>44578</v>
      </c>
      <c r="B27" s="121" t="str">
        <f t="shared" si="1"/>
        <v/>
      </c>
      <c r="C27" s="103"/>
      <c r="D27" s="103"/>
      <c r="E27" s="103"/>
      <c r="F27" s="103"/>
      <c r="G27" s="103"/>
      <c r="H27" s="103"/>
      <c r="I27" s="99" t="str">
        <f t="shared" si="0"/>
        <v/>
      </c>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row>
    <row r="28" spans="1:52" x14ac:dyDescent="0.25">
      <c r="A28" s="121">
        <f t="shared" si="2"/>
        <v>44579</v>
      </c>
      <c r="B28" s="121" t="str">
        <f t="shared" si="1"/>
        <v/>
      </c>
      <c r="C28" s="103"/>
      <c r="D28" s="103"/>
      <c r="E28" s="103"/>
      <c r="F28" s="103"/>
      <c r="G28" s="103"/>
      <c r="H28" s="103"/>
      <c r="I28" s="99" t="str">
        <f t="shared" si="0"/>
        <v/>
      </c>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row>
    <row r="29" spans="1:52" x14ac:dyDescent="0.25">
      <c r="A29" s="121">
        <f t="shared" si="2"/>
        <v>44580</v>
      </c>
      <c r="B29" s="121" t="str">
        <f t="shared" si="1"/>
        <v>Mittwoch</v>
      </c>
      <c r="C29" s="103"/>
      <c r="D29" s="103"/>
      <c r="E29" s="103"/>
      <c r="F29" s="103"/>
      <c r="G29" s="103"/>
      <c r="H29" s="103"/>
      <c r="I29" s="99" t="str">
        <f t="shared" si="0"/>
        <v/>
      </c>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row>
    <row r="30" spans="1:52" x14ac:dyDescent="0.25">
      <c r="A30" s="121">
        <f t="shared" si="2"/>
        <v>44581</v>
      </c>
      <c r="B30" s="121" t="str">
        <f t="shared" si="1"/>
        <v/>
      </c>
      <c r="C30" s="103"/>
      <c r="D30" s="103"/>
      <c r="E30" s="103"/>
      <c r="F30" s="103"/>
      <c r="G30" s="103"/>
      <c r="H30" s="103"/>
      <c r="I30" s="99" t="str">
        <f t="shared" si="0"/>
        <v/>
      </c>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row>
    <row r="31" spans="1:52" x14ac:dyDescent="0.25">
      <c r="A31" s="121">
        <f t="shared" si="2"/>
        <v>44582</v>
      </c>
      <c r="B31" s="121" t="str">
        <f t="shared" si="1"/>
        <v/>
      </c>
      <c r="C31" s="103"/>
      <c r="D31" s="103"/>
      <c r="E31" s="103"/>
      <c r="F31" s="103"/>
      <c r="G31" s="103"/>
      <c r="H31" s="103"/>
      <c r="I31" s="99" t="str">
        <f t="shared" si="0"/>
        <v/>
      </c>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row>
    <row r="32" spans="1:52" x14ac:dyDescent="0.25">
      <c r="A32" s="121">
        <f t="shared" si="2"/>
        <v>44583</v>
      </c>
      <c r="B32" s="121" t="str">
        <f t="shared" si="1"/>
        <v/>
      </c>
      <c r="C32" s="103"/>
      <c r="D32" s="103"/>
      <c r="E32" s="103"/>
      <c r="F32" s="103"/>
      <c r="G32" s="103"/>
      <c r="H32" s="103"/>
      <c r="I32" s="99" t="str">
        <f t="shared" si="0"/>
        <v/>
      </c>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row>
    <row r="33" spans="1:52" x14ac:dyDescent="0.25">
      <c r="A33" s="121">
        <f t="shared" si="2"/>
        <v>44584</v>
      </c>
      <c r="B33" s="121" t="str">
        <f t="shared" si="1"/>
        <v/>
      </c>
      <c r="C33" s="103"/>
      <c r="D33" s="103"/>
      <c r="E33" s="103"/>
      <c r="F33" s="103"/>
      <c r="G33" s="103"/>
      <c r="H33" s="103"/>
      <c r="I33" s="99" t="str">
        <f t="shared" si="0"/>
        <v/>
      </c>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row>
    <row r="34" spans="1:52" x14ac:dyDescent="0.25">
      <c r="A34" s="121">
        <f t="shared" si="2"/>
        <v>44585</v>
      </c>
      <c r="B34" s="121" t="str">
        <f t="shared" si="1"/>
        <v/>
      </c>
      <c r="C34" s="103"/>
      <c r="D34" s="103"/>
      <c r="E34" s="103"/>
      <c r="F34" s="103"/>
      <c r="G34" s="103"/>
      <c r="H34" s="103"/>
      <c r="I34" s="99" t="str">
        <f t="shared" si="0"/>
        <v/>
      </c>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row>
    <row r="35" spans="1:52" x14ac:dyDescent="0.25">
      <c r="A35" s="121">
        <f t="shared" si="2"/>
        <v>44586</v>
      </c>
      <c r="B35" s="121" t="str">
        <f t="shared" si="1"/>
        <v/>
      </c>
      <c r="C35" s="103"/>
      <c r="D35" s="103"/>
      <c r="E35" s="103"/>
      <c r="F35" s="103"/>
      <c r="G35" s="103"/>
      <c r="H35" s="103"/>
      <c r="I35" s="99" t="str">
        <f t="shared" si="0"/>
        <v/>
      </c>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row>
    <row r="36" spans="1:52" x14ac:dyDescent="0.25">
      <c r="A36" s="121">
        <f t="shared" si="2"/>
        <v>44587</v>
      </c>
      <c r="B36" s="121" t="str">
        <f t="shared" si="1"/>
        <v>Mittwoch</v>
      </c>
      <c r="C36" s="103"/>
      <c r="D36" s="103"/>
      <c r="E36" s="103"/>
      <c r="F36" s="103"/>
      <c r="G36" s="103"/>
      <c r="H36" s="103"/>
      <c r="I36" s="99" t="str">
        <f t="shared" si="0"/>
        <v/>
      </c>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row>
    <row r="37" spans="1:52" x14ac:dyDescent="0.25">
      <c r="A37" s="121">
        <f t="shared" si="2"/>
        <v>44588</v>
      </c>
      <c r="B37" s="121" t="str">
        <f t="shared" si="1"/>
        <v/>
      </c>
      <c r="C37" s="103"/>
      <c r="D37" s="103"/>
      <c r="E37" s="103"/>
      <c r="F37" s="103"/>
      <c r="G37" s="103"/>
      <c r="H37" s="103"/>
      <c r="I37" s="99" t="str">
        <f t="shared" si="0"/>
        <v/>
      </c>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row>
    <row r="38" spans="1:52" x14ac:dyDescent="0.25">
      <c r="A38" s="121">
        <f t="shared" si="2"/>
        <v>44589</v>
      </c>
      <c r="B38" s="121" t="str">
        <f t="shared" si="1"/>
        <v/>
      </c>
      <c r="C38" s="103"/>
      <c r="D38" s="103"/>
      <c r="E38" s="103"/>
      <c r="F38" s="103"/>
      <c r="G38" s="103"/>
      <c r="H38" s="103"/>
      <c r="I38" s="99" t="str">
        <f t="shared" si="0"/>
        <v/>
      </c>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row>
    <row r="39" spans="1:52" x14ac:dyDescent="0.25">
      <c r="A39" s="121">
        <f t="shared" si="2"/>
        <v>44590</v>
      </c>
      <c r="B39" s="121" t="str">
        <f t="shared" si="1"/>
        <v/>
      </c>
      <c r="C39" s="103"/>
      <c r="D39" s="103"/>
      <c r="E39" s="103"/>
      <c r="F39" s="103"/>
      <c r="G39" s="103"/>
      <c r="H39" s="103"/>
      <c r="I39" s="99" t="str">
        <f t="shared" si="0"/>
        <v/>
      </c>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row>
    <row r="40" spans="1:52" x14ac:dyDescent="0.25">
      <c r="A40" s="121">
        <f t="shared" si="2"/>
        <v>44591</v>
      </c>
      <c r="B40" s="121" t="str">
        <f t="shared" si="1"/>
        <v/>
      </c>
      <c r="C40" s="103"/>
      <c r="D40" s="103"/>
      <c r="E40" s="103"/>
      <c r="F40" s="103"/>
      <c r="G40" s="103"/>
      <c r="H40" s="103"/>
      <c r="I40" s="99" t="str">
        <f t="shared" si="0"/>
        <v/>
      </c>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row>
    <row r="41" spans="1:52" x14ac:dyDescent="0.25">
      <c r="A41" s="121">
        <f t="shared" si="2"/>
        <v>44592</v>
      </c>
      <c r="B41" s="121" t="str">
        <f t="shared" si="1"/>
        <v/>
      </c>
      <c r="C41" s="103"/>
      <c r="D41" s="103"/>
      <c r="E41" s="103"/>
      <c r="F41" s="103"/>
      <c r="G41" s="103"/>
      <c r="H41" s="103"/>
      <c r="I41" s="99" t="str">
        <f t="shared" si="0"/>
        <v/>
      </c>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row>
    <row r="42" spans="1:52" x14ac:dyDescent="0.25">
      <c r="A42" s="121">
        <f t="shared" si="2"/>
        <v>44593</v>
      </c>
      <c r="B42" s="121" t="str">
        <f t="shared" si="1"/>
        <v/>
      </c>
      <c r="C42" s="103"/>
      <c r="D42" s="103"/>
      <c r="E42" s="103"/>
      <c r="F42" s="103"/>
      <c r="G42" s="103"/>
      <c r="H42" s="103"/>
      <c r="I42" s="99" t="str">
        <f t="shared" si="0"/>
        <v/>
      </c>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row>
    <row r="43" spans="1:52" x14ac:dyDescent="0.25">
      <c r="A43" s="121">
        <f t="shared" si="2"/>
        <v>44594</v>
      </c>
      <c r="B43" s="121" t="str">
        <f t="shared" si="1"/>
        <v>Mittwoch</v>
      </c>
      <c r="C43" s="103"/>
      <c r="D43" s="103"/>
      <c r="E43" s="103"/>
      <c r="F43" s="103"/>
      <c r="G43" s="103"/>
      <c r="H43" s="103"/>
      <c r="I43" s="99" t="str">
        <f t="shared" si="0"/>
        <v/>
      </c>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row>
    <row r="44" spans="1:52" x14ac:dyDescent="0.25">
      <c r="A44" s="121">
        <f t="shared" si="2"/>
        <v>44595</v>
      </c>
      <c r="B44" s="121" t="str">
        <f t="shared" si="1"/>
        <v/>
      </c>
      <c r="C44" s="103"/>
      <c r="D44" s="103"/>
      <c r="E44" s="103"/>
      <c r="F44" s="103"/>
      <c r="G44" s="103"/>
      <c r="H44" s="103"/>
      <c r="I44" s="99" t="str">
        <f t="shared" si="0"/>
        <v/>
      </c>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row>
    <row r="45" spans="1:52" x14ac:dyDescent="0.25">
      <c r="A45" s="121">
        <f t="shared" si="2"/>
        <v>44596</v>
      </c>
      <c r="B45" s="121" t="str">
        <f t="shared" si="1"/>
        <v/>
      </c>
      <c r="C45" s="103"/>
      <c r="D45" s="103"/>
      <c r="E45" s="103"/>
      <c r="F45" s="103"/>
      <c r="G45" s="103"/>
      <c r="H45" s="103"/>
      <c r="I45" s="99" t="str">
        <f t="shared" si="0"/>
        <v/>
      </c>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row>
    <row r="46" spans="1:52" x14ac:dyDescent="0.25">
      <c r="A46" s="121">
        <f t="shared" si="2"/>
        <v>44597</v>
      </c>
      <c r="B46" s="121" t="str">
        <f t="shared" si="1"/>
        <v/>
      </c>
      <c r="C46" s="103"/>
      <c r="D46" s="103"/>
      <c r="E46" s="103"/>
      <c r="F46" s="103"/>
      <c r="G46" s="103"/>
      <c r="H46" s="103"/>
      <c r="I46" s="99" t="str">
        <f t="shared" si="0"/>
        <v/>
      </c>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row>
    <row r="47" spans="1:52" x14ac:dyDescent="0.25">
      <c r="A47" s="121">
        <f t="shared" si="2"/>
        <v>44598</v>
      </c>
      <c r="B47" s="121" t="str">
        <f t="shared" si="1"/>
        <v/>
      </c>
      <c r="C47" s="103"/>
      <c r="D47" s="103"/>
      <c r="E47" s="103"/>
      <c r="F47" s="103"/>
      <c r="G47" s="103"/>
      <c r="H47" s="103"/>
      <c r="I47" s="99" t="str">
        <f t="shared" si="0"/>
        <v/>
      </c>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121">
        <f t="shared" si="2"/>
        <v>44599</v>
      </c>
      <c r="B48" s="121" t="str">
        <f t="shared" si="1"/>
        <v/>
      </c>
      <c r="C48" s="103"/>
      <c r="D48" s="103"/>
      <c r="E48" s="103"/>
      <c r="F48" s="103"/>
      <c r="G48" s="103"/>
      <c r="H48" s="103"/>
      <c r="I48" s="99" t="str">
        <f t="shared" si="0"/>
        <v/>
      </c>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121">
        <f t="shared" si="2"/>
        <v>44600</v>
      </c>
      <c r="B49" s="121" t="str">
        <f t="shared" si="1"/>
        <v/>
      </c>
      <c r="C49" s="103"/>
      <c r="D49" s="103"/>
      <c r="E49" s="103"/>
      <c r="F49" s="103"/>
      <c r="G49" s="103"/>
      <c r="H49" s="103"/>
      <c r="I49" s="99" t="str">
        <f t="shared" si="0"/>
        <v/>
      </c>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121">
        <f t="shared" si="2"/>
        <v>44601</v>
      </c>
      <c r="B50" s="121" t="str">
        <f t="shared" si="1"/>
        <v>Mittwoch</v>
      </c>
      <c r="C50" s="103"/>
      <c r="D50" s="103"/>
      <c r="E50" s="103"/>
      <c r="F50" s="103"/>
      <c r="G50" s="103"/>
      <c r="H50" s="103"/>
      <c r="I50" s="99" t="str">
        <f t="shared" si="0"/>
        <v/>
      </c>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121">
        <f t="shared" si="2"/>
        <v>44602</v>
      </c>
      <c r="B51" s="121" t="str">
        <f t="shared" si="1"/>
        <v/>
      </c>
      <c r="C51" s="103"/>
      <c r="D51" s="103"/>
      <c r="E51" s="103"/>
      <c r="F51" s="103"/>
      <c r="G51" s="103"/>
      <c r="H51" s="103"/>
      <c r="I51" s="99" t="str">
        <f t="shared" si="0"/>
        <v/>
      </c>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121">
        <f t="shared" si="2"/>
        <v>44603</v>
      </c>
      <c r="B52" s="121" t="str">
        <f t="shared" si="1"/>
        <v/>
      </c>
      <c r="C52" s="103"/>
      <c r="D52" s="103"/>
      <c r="E52" s="103"/>
      <c r="F52" s="103"/>
      <c r="G52" s="103"/>
      <c r="H52" s="103"/>
      <c r="I52" s="99" t="str">
        <f t="shared" si="0"/>
        <v/>
      </c>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121">
        <f t="shared" si="2"/>
        <v>44604</v>
      </c>
      <c r="B53" s="121" t="str">
        <f t="shared" si="1"/>
        <v/>
      </c>
      <c r="C53" s="103"/>
      <c r="D53" s="103"/>
      <c r="E53" s="103"/>
      <c r="F53" s="103"/>
      <c r="G53" s="103"/>
      <c r="H53" s="103"/>
      <c r="I53" s="99" t="str">
        <f t="shared" si="0"/>
        <v/>
      </c>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121">
        <f t="shared" si="2"/>
        <v>44605</v>
      </c>
      <c r="B54" s="121" t="str">
        <f t="shared" si="1"/>
        <v/>
      </c>
      <c r="C54" s="103"/>
      <c r="D54" s="103"/>
      <c r="E54" s="103"/>
      <c r="F54" s="103"/>
      <c r="G54" s="103"/>
      <c r="H54" s="103"/>
      <c r="I54" s="99" t="str">
        <f t="shared" si="0"/>
        <v/>
      </c>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121">
        <f t="shared" si="2"/>
        <v>44606</v>
      </c>
      <c r="B55" s="121" t="str">
        <f t="shared" si="1"/>
        <v/>
      </c>
      <c r="C55" s="103"/>
      <c r="D55" s="103"/>
      <c r="E55" s="103"/>
      <c r="F55" s="103"/>
      <c r="G55" s="103"/>
      <c r="H55" s="103"/>
      <c r="I55" s="99" t="str">
        <f t="shared" si="0"/>
        <v/>
      </c>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121">
        <f t="shared" si="2"/>
        <v>44607</v>
      </c>
      <c r="B56" s="121" t="str">
        <f t="shared" si="1"/>
        <v/>
      </c>
      <c r="C56" s="103"/>
      <c r="D56" s="103"/>
      <c r="E56" s="103"/>
      <c r="F56" s="103"/>
      <c r="G56" s="103"/>
      <c r="H56" s="103"/>
      <c r="I56" s="99" t="str">
        <f t="shared" si="0"/>
        <v/>
      </c>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121">
        <f t="shared" si="2"/>
        <v>44608</v>
      </c>
      <c r="B57" s="121" t="str">
        <f t="shared" si="1"/>
        <v>Mittwoch</v>
      </c>
      <c r="C57" s="103"/>
      <c r="D57" s="103"/>
      <c r="E57" s="103"/>
      <c r="F57" s="103"/>
      <c r="G57" s="103"/>
      <c r="H57" s="103"/>
      <c r="I57" s="99" t="str">
        <f t="shared" si="0"/>
        <v/>
      </c>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121">
        <f t="shared" si="2"/>
        <v>44609</v>
      </c>
      <c r="B58" s="121" t="str">
        <f t="shared" si="1"/>
        <v/>
      </c>
      <c r="C58" s="103"/>
      <c r="D58" s="103"/>
      <c r="E58" s="103"/>
      <c r="F58" s="103"/>
      <c r="G58" s="103"/>
      <c r="H58" s="103"/>
      <c r="I58" s="99" t="str">
        <f t="shared" si="0"/>
        <v/>
      </c>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121">
        <f t="shared" si="2"/>
        <v>44610</v>
      </c>
      <c r="B59" s="121" t="str">
        <f t="shared" si="1"/>
        <v/>
      </c>
      <c r="C59" s="103"/>
      <c r="D59" s="103"/>
      <c r="E59" s="103"/>
      <c r="F59" s="103"/>
      <c r="G59" s="103"/>
      <c r="H59" s="103"/>
      <c r="I59" s="99" t="str">
        <f t="shared" si="0"/>
        <v/>
      </c>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121">
        <f t="shared" si="2"/>
        <v>44611</v>
      </c>
      <c r="B60" s="121" t="str">
        <f t="shared" si="1"/>
        <v/>
      </c>
      <c r="C60" s="103"/>
      <c r="D60" s="103"/>
      <c r="E60" s="103"/>
      <c r="F60" s="103"/>
      <c r="G60" s="103"/>
      <c r="H60" s="103"/>
      <c r="I60" s="99" t="str">
        <f t="shared" si="0"/>
        <v/>
      </c>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121">
        <f t="shared" si="2"/>
        <v>44612</v>
      </c>
      <c r="B61" s="121" t="str">
        <f t="shared" si="1"/>
        <v/>
      </c>
      <c r="C61" s="103"/>
      <c r="D61" s="103"/>
      <c r="E61" s="103"/>
      <c r="F61" s="103"/>
      <c r="G61" s="103"/>
      <c r="H61" s="103"/>
      <c r="I61" s="99" t="str">
        <f t="shared" si="0"/>
        <v/>
      </c>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121">
        <f t="shared" si="2"/>
        <v>44613</v>
      </c>
      <c r="B62" s="121" t="str">
        <f t="shared" si="1"/>
        <v/>
      </c>
      <c r="C62" s="103"/>
      <c r="D62" s="103"/>
      <c r="E62" s="103"/>
      <c r="F62" s="103"/>
      <c r="G62" s="103"/>
      <c r="H62" s="103"/>
      <c r="I62" s="99" t="str">
        <f t="shared" si="0"/>
        <v/>
      </c>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121">
        <f t="shared" si="2"/>
        <v>44614</v>
      </c>
      <c r="B63" s="121" t="str">
        <f t="shared" si="1"/>
        <v/>
      </c>
      <c r="C63" s="103"/>
      <c r="D63" s="103"/>
      <c r="E63" s="103"/>
      <c r="F63" s="103"/>
      <c r="G63" s="103"/>
      <c r="H63" s="103"/>
      <c r="I63" s="99" t="str">
        <f t="shared" si="0"/>
        <v/>
      </c>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121">
        <f t="shared" si="2"/>
        <v>44615</v>
      </c>
      <c r="B64" s="121" t="str">
        <f t="shared" si="1"/>
        <v>Mittwoch</v>
      </c>
      <c r="C64" s="103"/>
      <c r="D64" s="103"/>
      <c r="E64" s="103"/>
      <c r="F64" s="103"/>
      <c r="G64" s="103"/>
      <c r="H64" s="103"/>
      <c r="I64" s="99" t="str">
        <f t="shared" si="0"/>
        <v/>
      </c>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121">
        <f t="shared" si="2"/>
        <v>44616</v>
      </c>
      <c r="B65" s="121" t="str">
        <f t="shared" si="1"/>
        <v/>
      </c>
      <c r="C65" s="103"/>
      <c r="D65" s="103"/>
      <c r="E65" s="103"/>
      <c r="F65" s="103"/>
      <c r="G65" s="103"/>
      <c r="H65" s="103"/>
      <c r="I65" s="99" t="str">
        <f t="shared" si="0"/>
        <v/>
      </c>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121">
        <f t="shared" si="2"/>
        <v>44617</v>
      </c>
      <c r="B66" s="121" t="str">
        <f t="shared" si="1"/>
        <v/>
      </c>
      <c r="C66" s="103"/>
      <c r="D66" s="103"/>
      <c r="E66" s="103"/>
      <c r="F66" s="103"/>
      <c r="G66" s="103"/>
      <c r="H66" s="103"/>
      <c r="I66" s="99" t="str">
        <f t="shared" si="0"/>
        <v/>
      </c>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121">
        <f t="shared" si="2"/>
        <v>44618</v>
      </c>
      <c r="B67" s="121" t="str">
        <f t="shared" si="1"/>
        <v/>
      </c>
      <c r="C67" s="103"/>
      <c r="D67" s="103"/>
      <c r="E67" s="103"/>
      <c r="F67" s="103"/>
      <c r="G67" s="103"/>
      <c r="H67" s="103"/>
      <c r="I67" s="99" t="str">
        <f t="shared" si="0"/>
        <v/>
      </c>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121">
        <f t="shared" si="2"/>
        <v>44619</v>
      </c>
      <c r="B68" s="121" t="str">
        <f t="shared" si="1"/>
        <v/>
      </c>
      <c r="C68" s="103"/>
      <c r="D68" s="103"/>
      <c r="E68" s="103"/>
      <c r="F68" s="103"/>
      <c r="G68" s="103"/>
      <c r="H68" s="103"/>
      <c r="I68" s="99" t="str">
        <f t="shared" si="0"/>
        <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121">
        <f t="shared" si="2"/>
        <v>44620</v>
      </c>
      <c r="B69" s="121" t="str">
        <f t="shared" si="1"/>
        <v/>
      </c>
      <c r="C69" s="103"/>
      <c r="D69" s="103"/>
      <c r="E69" s="103"/>
      <c r="F69" s="103"/>
      <c r="G69" s="103"/>
      <c r="H69" s="103"/>
      <c r="I69" s="99" t="str">
        <f t="shared" si="0"/>
        <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121">
        <f t="shared" si="2"/>
        <v>44621</v>
      </c>
      <c r="B70" s="121" t="str">
        <f t="shared" si="1"/>
        <v/>
      </c>
      <c r="C70" s="103"/>
      <c r="D70" s="103"/>
      <c r="E70" s="103"/>
      <c r="F70" s="103"/>
      <c r="G70" s="103"/>
      <c r="H70" s="103"/>
      <c r="I70" s="99" t="str">
        <f t="shared" si="0"/>
        <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121">
        <f t="shared" si="2"/>
        <v>44622</v>
      </c>
      <c r="B71" s="121" t="str">
        <f t="shared" si="1"/>
        <v>Mittwoch</v>
      </c>
      <c r="C71" s="103"/>
      <c r="D71" s="103"/>
      <c r="E71" s="103"/>
      <c r="F71" s="103"/>
      <c r="G71" s="103"/>
      <c r="H71" s="103"/>
      <c r="I71" s="99" t="str">
        <f t="shared" si="0"/>
        <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121">
        <f t="shared" si="2"/>
        <v>44623</v>
      </c>
      <c r="B72" s="121" t="str">
        <f t="shared" si="1"/>
        <v/>
      </c>
      <c r="C72" s="103"/>
      <c r="D72" s="103"/>
      <c r="E72" s="103"/>
      <c r="F72" s="103"/>
      <c r="G72" s="103"/>
      <c r="H72" s="103"/>
      <c r="I72" s="99" t="str">
        <f t="shared" si="0"/>
        <v/>
      </c>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121">
        <f t="shared" si="2"/>
        <v>44624</v>
      </c>
      <c r="B73" s="121" t="str">
        <f t="shared" si="1"/>
        <v/>
      </c>
      <c r="C73" s="103"/>
      <c r="D73" s="103"/>
      <c r="E73" s="103"/>
      <c r="F73" s="103"/>
      <c r="G73" s="103"/>
      <c r="H73" s="103"/>
      <c r="I73" s="99" t="str">
        <f t="shared" si="0"/>
        <v/>
      </c>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121">
        <f t="shared" si="2"/>
        <v>44625</v>
      </c>
      <c r="B74" s="121" t="str">
        <f t="shared" si="1"/>
        <v/>
      </c>
      <c r="C74" s="103"/>
      <c r="D74" s="103"/>
      <c r="E74" s="103"/>
      <c r="F74" s="103"/>
      <c r="G74" s="103"/>
      <c r="H74" s="103"/>
      <c r="I74" s="99" t="str">
        <f t="shared" si="0"/>
        <v/>
      </c>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121">
        <f t="shared" si="2"/>
        <v>44626</v>
      </c>
      <c r="B75" s="121" t="str">
        <f t="shared" si="1"/>
        <v/>
      </c>
      <c r="C75" s="103"/>
      <c r="D75" s="103"/>
      <c r="E75" s="103"/>
      <c r="F75" s="103"/>
      <c r="G75" s="103"/>
      <c r="H75" s="103"/>
      <c r="I75" s="99" t="str">
        <f t="shared" ref="I75:I138" si="3">IF(SUM(J75:XFD75)&gt;0,SUM(J75:XFD75),"")</f>
        <v/>
      </c>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121">
        <f t="shared" si="2"/>
        <v>44627</v>
      </c>
      <c r="B76" s="121" t="str">
        <f t="shared" ref="B76:B139" si="4">IF(A76="","",IF(WEEKDAY(A76)=4,"Mittwoch",IF(MONTH(A76)&amp;DAY(A76)="1015","Test","")))</f>
        <v/>
      </c>
      <c r="C76" s="103"/>
      <c r="D76" s="103"/>
      <c r="E76" s="103"/>
      <c r="F76" s="103"/>
      <c r="G76" s="103"/>
      <c r="H76" s="103"/>
      <c r="I76" s="99" t="str">
        <f t="shared" si="3"/>
        <v/>
      </c>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121">
        <f t="shared" ref="A77:A140" si="5">A76+1</f>
        <v>44628</v>
      </c>
      <c r="B77" s="121" t="str">
        <f t="shared" si="4"/>
        <v/>
      </c>
      <c r="C77" s="103"/>
      <c r="D77" s="103"/>
      <c r="E77" s="103"/>
      <c r="F77" s="103"/>
      <c r="G77" s="103"/>
      <c r="H77" s="103"/>
      <c r="I77" s="99" t="str">
        <f t="shared" si="3"/>
        <v/>
      </c>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row r="78" spans="1:52" x14ac:dyDescent="0.25">
      <c r="A78" s="121">
        <f t="shared" si="5"/>
        <v>44629</v>
      </c>
      <c r="B78" s="121" t="str">
        <f t="shared" si="4"/>
        <v>Mittwoch</v>
      </c>
      <c r="C78" s="103"/>
      <c r="D78" s="103"/>
      <c r="E78" s="103"/>
      <c r="F78" s="103"/>
      <c r="G78" s="103"/>
      <c r="H78" s="103"/>
      <c r="I78" s="99" t="str">
        <f t="shared" si="3"/>
        <v/>
      </c>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row>
    <row r="79" spans="1:52" x14ac:dyDescent="0.25">
      <c r="A79" s="121">
        <f t="shared" si="5"/>
        <v>44630</v>
      </c>
      <c r="B79" s="121" t="str">
        <f t="shared" si="4"/>
        <v/>
      </c>
      <c r="C79" s="103"/>
      <c r="D79" s="103"/>
      <c r="E79" s="103"/>
      <c r="F79" s="103"/>
      <c r="G79" s="103"/>
      <c r="H79" s="103"/>
      <c r="I79" s="99" t="str">
        <f t="shared" si="3"/>
        <v/>
      </c>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row>
    <row r="80" spans="1:52" x14ac:dyDescent="0.25">
      <c r="A80" s="121">
        <f t="shared" si="5"/>
        <v>44631</v>
      </c>
      <c r="B80" s="121" t="str">
        <f t="shared" si="4"/>
        <v/>
      </c>
      <c r="C80" s="103"/>
      <c r="D80" s="103"/>
      <c r="E80" s="103"/>
      <c r="F80" s="103"/>
      <c r="G80" s="103"/>
      <c r="H80" s="103"/>
      <c r="I80" s="99" t="str">
        <f t="shared" si="3"/>
        <v/>
      </c>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row>
    <row r="81" spans="1:52" x14ac:dyDescent="0.25">
      <c r="A81" s="121">
        <f t="shared" si="5"/>
        <v>44632</v>
      </c>
      <c r="B81" s="121" t="str">
        <f t="shared" si="4"/>
        <v/>
      </c>
      <c r="C81" s="103"/>
      <c r="D81" s="103"/>
      <c r="E81" s="103"/>
      <c r="F81" s="103"/>
      <c r="G81" s="103"/>
      <c r="H81" s="103"/>
      <c r="I81" s="99" t="str">
        <f t="shared" si="3"/>
        <v/>
      </c>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row>
    <row r="82" spans="1:52" x14ac:dyDescent="0.25">
      <c r="A82" s="121">
        <f t="shared" si="5"/>
        <v>44633</v>
      </c>
      <c r="B82" s="121" t="str">
        <f t="shared" si="4"/>
        <v/>
      </c>
      <c r="C82" s="103"/>
      <c r="D82" s="103"/>
      <c r="E82" s="103"/>
      <c r="F82" s="103"/>
      <c r="G82" s="103"/>
      <c r="H82" s="103"/>
      <c r="I82" s="99" t="str">
        <f t="shared" si="3"/>
        <v/>
      </c>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row>
    <row r="83" spans="1:52" x14ac:dyDescent="0.25">
      <c r="A83" s="121">
        <f t="shared" si="5"/>
        <v>44634</v>
      </c>
      <c r="B83" s="121" t="str">
        <f t="shared" si="4"/>
        <v/>
      </c>
      <c r="C83" s="103"/>
      <c r="D83" s="103"/>
      <c r="E83" s="103"/>
      <c r="F83" s="103"/>
      <c r="G83" s="103"/>
      <c r="H83" s="103"/>
      <c r="I83" s="99" t="str">
        <f t="shared" si="3"/>
        <v/>
      </c>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row>
    <row r="84" spans="1:52" x14ac:dyDescent="0.25">
      <c r="A84" s="121">
        <f t="shared" si="5"/>
        <v>44635</v>
      </c>
      <c r="B84" s="121" t="str">
        <f t="shared" si="4"/>
        <v/>
      </c>
      <c r="C84" s="103"/>
      <c r="D84" s="103"/>
      <c r="E84" s="103"/>
      <c r="F84" s="103"/>
      <c r="G84" s="103"/>
      <c r="H84" s="103"/>
      <c r="I84" s="99" t="str">
        <f t="shared" si="3"/>
        <v/>
      </c>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row>
    <row r="85" spans="1:52" x14ac:dyDescent="0.25">
      <c r="A85" s="121">
        <f t="shared" si="5"/>
        <v>44636</v>
      </c>
      <c r="B85" s="121" t="str">
        <f t="shared" si="4"/>
        <v>Mittwoch</v>
      </c>
      <c r="C85" s="103"/>
      <c r="D85" s="103"/>
      <c r="E85" s="103"/>
      <c r="F85" s="103"/>
      <c r="G85" s="103"/>
      <c r="H85" s="103"/>
      <c r="I85" s="99" t="str">
        <f t="shared" si="3"/>
        <v/>
      </c>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row>
    <row r="86" spans="1:52" x14ac:dyDescent="0.25">
      <c r="A86" s="121">
        <f t="shared" si="5"/>
        <v>44637</v>
      </c>
      <c r="B86" s="121" t="str">
        <f t="shared" si="4"/>
        <v/>
      </c>
      <c r="C86" s="103"/>
      <c r="D86" s="103"/>
      <c r="E86" s="103"/>
      <c r="F86" s="103"/>
      <c r="G86" s="103"/>
      <c r="H86" s="103"/>
      <c r="I86" s="99" t="str">
        <f t="shared" si="3"/>
        <v/>
      </c>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row>
    <row r="87" spans="1:52" x14ac:dyDescent="0.25">
      <c r="A87" s="121">
        <f t="shared" si="5"/>
        <v>44638</v>
      </c>
      <c r="B87" s="121" t="str">
        <f t="shared" si="4"/>
        <v/>
      </c>
      <c r="C87" s="103"/>
      <c r="D87" s="103"/>
      <c r="E87" s="103"/>
      <c r="F87" s="103"/>
      <c r="G87" s="103"/>
      <c r="H87" s="103"/>
      <c r="I87" s="99" t="str">
        <f t="shared" si="3"/>
        <v/>
      </c>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row>
    <row r="88" spans="1:52" x14ac:dyDescent="0.25">
      <c r="A88" s="121">
        <f t="shared" si="5"/>
        <v>44639</v>
      </c>
      <c r="B88" s="121" t="str">
        <f t="shared" si="4"/>
        <v/>
      </c>
      <c r="C88" s="103"/>
      <c r="D88" s="103"/>
      <c r="E88" s="103"/>
      <c r="F88" s="103"/>
      <c r="G88" s="103"/>
      <c r="H88" s="103"/>
      <c r="I88" s="99" t="str">
        <f t="shared" si="3"/>
        <v/>
      </c>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row>
    <row r="89" spans="1:52" x14ac:dyDescent="0.25">
      <c r="A89" s="121">
        <f t="shared" si="5"/>
        <v>44640</v>
      </c>
      <c r="B89" s="121" t="str">
        <f t="shared" si="4"/>
        <v/>
      </c>
      <c r="C89" s="103"/>
      <c r="D89" s="103"/>
      <c r="E89" s="103"/>
      <c r="F89" s="103"/>
      <c r="G89" s="103"/>
      <c r="H89" s="103"/>
      <c r="I89" s="99" t="str">
        <f t="shared" si="3"/>
        <v/>
      </c>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row>
    <row r="90" spans="1:52" x14ac:dyDescent="0.25">
      <c r="A90" s="121">
        <f t="shared" si="5"/>
        <v>44641</v>
      </c>
      <c r="B90" s="121" t="str">
        <f t="shared" si="4"/>
        <v/>
      </c>
      <c r="C90" s="103"/>
      <c r="D90" s="103"/>
      <c r="E90" s="103"/>
      <c r="F90" s="103"/>
      <c r="G90" s="103"/>
      <c r="H90" s="103"/>
      <c r="I90" s="99" t="str">
        <f t="shared" si="3"/>
        <v/>
      </c>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row>
    <row r="91" spans="1:52" x14ac:dyDescent="0.25">
      <c r="A91" s="121">
        <f t="shared" si="5"/>
        <v>44642</v>
      </c>
      <c r="B91" s="121" t="str">
        <f t="shared" si="4"/>
        <v/>
      </c>
      <c r="C91" s="103"/>
      <c r="D91" s="103"/>
      <c r="E91" s="103"/>
      <c r="F91" s="103"/>
      <c r="G91" s="103"/>
      <c r="H91" s="103"/>
      <c r="I91" s="99" t="str">
        <f t="shared" si="3"/>
        <v/>
      </c>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row>
    <row r="92" spans="1:52" x14ac:dyDescent="0.25">
      <c r="A92" s="121">
        <f t="shared" si="5"/>
        <v>44643</v>
      </c>
      <c r="B92" s="121" t="str">
        <f t="shared" si="4"/>
        <v>Mittwoch</v>
      </c>
      <c r="C92" s="103"/>
      <c r="D92" s="103"/>
      <c r="E92" s="103"/>
      <c r="F92" s="103"/>
      <c r="G92" s="103"/>
      <c r="H92" s="103"/>
      <c r="I92" s="99" t="str">
        <f t="shared" si="3"/>
        <v/>
      </c>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row>
    <row r="93" spans="1:52" x14ac:dyDescent="0.25">
      <c r="A93" s="121">
        <f t="shared" si="5"/>
        <v>44644</v>
      </c>
      <c r="B93" s="121" t="str">
        <f t="shared" si="4"/>
        <v/>
      </c>
      <c r="C93" s="103"/>
      <c r="D93" s="103"/>
      <c r="E93" s="103"/>
      <c r="F93" s="103"/>
      <c r="G93" s="103"/>
      <c r="H93" s="103"/>
      <c r="I93" s="99" t="str">
        <f t="shared" si="3"/>
        <v/>
      </c>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row>
    <row r="94" spans="1:52" x14ac:dyDescent="0.25">
      <c r="A94" s="121">
        <f t="shared" si="5"/>
        <v>44645</v>
      </c>
      <c r="B94" s="121" t="str">
        <f t="shared" si="4"/>
        <v/>
      </c>
      <c r="C94" s="103"/>
      <c r="D94" s="103"/>
      <c r="E94" s="103"/>
      <c r="F94" s="103"/>
      <c r="G94" s="103"/>
      <c r="H94" s="103"/>
      <c r="I94" s="99" t="str">
        <f t="shared" si="3"/>
        <v/>
      </c>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row>
    <row r="95" spans="1:52" x14ac:dyDescent="0.25">
      <c r="A95" s="121">
        <f t="shared" si="5"/>
        <v>44646</v>
      </c>
      <c r="B95" s="121" t="str">
        <f t="shared" si="4"/>
        <v/>
      </c>
      <c r="C95" s="103"/>
      <c r="D95" s="103"/>
      <c r="E95" s="103"/>
      <c r="F95" s="103"/>
      <c r="G95" s="103"/>
      <c r="H95" s="103"/>
      <c r="I95" s="99" t="str">
        <f t="shared" si="3"/>
        <v/>
      </c>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row>
    <row r="96" spans="1:52" x14ac:dyDescent="0.25">
      <c r="A96" s="121">
        <f t="shared" si="5"/>
        <v>44647</v>
      </c>
      <c r="B96" s="121" t="str">
        <f t="shared" si="4"/>
        <v/>
      </c>
      <c r="C96" s="103"/>
      <c r="D96" s="103"/>
      <c r="E96" s="103"/>
      <c r="F96" s="103"/>
      <c r="G96" s="103"/>
      <c r="H96" s="103"/>
      <c r="I96" s="99" t="str">
        <f t="shared" si="3"/>
        <v/>
      </c>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row>
    <row r="97" spans="1:52" x14ac:dyDescent="0.25">
      <c r="A97" s="121">
        <f t="shared" si="5"/>
        <v>44648</v>
      </c>
      <c r="B97" s="121" t="str">
        <f t="shared" si="4"/>
        <v/>
      </c>
      <c r="C97" s="103"/>
      <c r="D97" s="103"/>
      <c r="E97" s="103"/>
      <c r="F97" s="103"/>
      <c r="G97" s="103"/>
      <c r="H97" s="103"/>
      <c r="I97" s="99" t="str">
        <f t="shared" si="3"/>
        <v/>
      </c>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row>
    <row r="98" spans="1:52" x14ac:dyDescent="0.25">
      <c r="A98" s="121">
        <f t="shared" si="5"/>
        <v>44649</v>
      </c>
      <c r="B98" s="121" t="str">
        <f t="shared" si="4"/>
        <v/>
      </c>
      <c r="C98" s="103"/>
      <c r="D98" s="103"/>
      <c r="E98" s="103"/>
      <c r="F98" s="103"/>
      <c r="G98" s="103"/>
      <c r="H98" s="103"/>
      <c r="I98" s="99" t="str">
        <f t="shared" si="3"/>
        <v/>
      </c>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row>
    <row r="99" spans="1:52" x14ac:dyDescent="0.25">
      <c r="A99" s="121">
        <f t="shared" si="5"/>
        <v>44650</v>
      </c>
      <c r="B99" s="121" t="str">
        <f t="shared" si="4"/>
        <v>Mittwoch</v>
      </c>
      <c r="C99" s="103"/>
      <c r="D99" s="103"/>
      <c r="E99" s="103"/>
      <c r="F99" s="103"/>
      <c r="G99" s="103"/>
      <c r="H99" s="103"/>
      <c r="I99" s="99" t="str">
        <f t="shared" si="3"/>
        <v/>
      </c>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row>
    <row r="100" spans="1:52" x14ac:dyDescent="0.25">
      <c r="A100" s="121">
        <f t="shared" si="5"/>
        <v>44651</v>
      </c>
      <c r="B100" s="121" t="str">
        <f t="shared" si="4"/>
        <v/>
      </c>
      <c r="C100" s="103"/>
      <c r="D100" s="103"/>
      <c r="E100" s="103"/>
      <c r="F100" s="103"/>
      <c r="G100" s="103"/>
      <c r="H100" s="103"/>
      <c r="I100" s="99" t="str">
        <f t="shared" si="3"/>
        <v/>
      </c>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row>
    <row r="101" spans="1:52" x14ac:dyDescent="0.25">
      <c r="A101" s="121">
        <f t="shared" si="5"/>
        <v>44652</v>
      </c>
      <c r="B101" s="121" t="str">
        <f t="shared" si="4"/>
        <v/>
      </c>
      <c r="C101" s="103"/>
      <c r="D101" s="103"/>
      <c r="E101" s="103"/>
      <c r="F101" s="103"/>
      <c r="G101" s="103"/>
      <c r="H101" s="103"/>
      <c r="I101" s="99" t="str">
        <f t="shared" si="3"/>
        <v/>
      </c>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row>
    <row r="102" spans="1:52" x14ac:dyDescent="0.25">
      <c r="A102" s="121">
        <f t="shared" si="5"/>
        <v>44653</v>
      </c>
      <c r="B102" s="121" t="str">
        <f t="shared" si="4"/>
        <v/>
      </c>
      <c r="C102" s="103"/>
      <c r="D102" s="103"/>
      <c r="E102" s="103"/>
      <c r="F102" s="103"/>
      <c r="G102" s="103"/>
      <c r="H102" s="103"/>
      <c r="I102" s="99" t="str">
        <f t="shared" si="3"/>
        <v/>
      </c>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row>
    <row r="103" spans="1:52" x14ac:dyDescent="0.25">
      <c r="A103" s="121">
        <f t="shared" si="5"/>
        <v>44654</v>
      </c>
      <c r="B103" s="121" t="str">
        <f t="shared" si="4"/>
        <v/>
      </c>
      <c r="C103" s="103"/>
      <c r="D103" s="103"/>
      <c r="E103" s="103"/>
      <c r="F103" s="103"/>
      <c r="G103" s="103"/>
      <c r="H103" s="103"/>
      <c r="I103" s="99" t="str">
        <f t="shared" si="3"/>
        <v/>
      </c>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row>
    <row r="104" spans="1:52" x14ac:dyDescent="0.25">
      <c r="A104" s="121">
        <f t="shared" si="5"/>
        <v>44655</v>
      </c>
      <c r="B104" s="121" t="str">
        <f t="shared" si="4"/>
        <v/>
      </c>
      <c r="C104" s="103"/>
      <c r="D104" s="103"/>
      <c r="E104" s="103"/>
      <c r="F104" s="103"/>
      <c r="G104" s="103"/>
      <c r="H104" s="103"/>
      <c r="I104" s="99" t="str">
        <f t="shared" si="3"/>
        <v/>
      </c>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row>
    <row r="105" spans="1:52" x14ac:dyDescent="0.25">
      <c r="A105" s="121">
        <f t="shared" si="5"/>
        <v>44656</v>
      </c>
      <c r="B105" s="121" t="str">
        <f t="shared" si="4"/>
        <v/>
      </c>
      <c r="C105" s="103"/>
      <c r="D105" s="103"/>
      <c r="E105" s="103"/>
      <c r="F105" s="103"/>
      <c r="G105" s="103"/>
      <c r="H105" s="103"/>
      <c r="I105" s="99" t="str">
        <f t="shared" si="3"/>
        <v/>
      </c>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row>
    <row r="106" spans="1:52" x14ac:dyDescent="0.25">
      <c r="A106" s="121">
        <f t="shared" si="5"/>
        <v>44657</v>
      </c>
      <c r="B106" s="121" t="str">
        <f t="shared" si="4"/>
        <v>Mittwoch</v>
      </c>
      <c r="C106" s="103"/>
      <c r="D106" s="103"/>
      <c r="E106" s="103"/>
      <c r="F106" s="103"/>
      <c r="G106" s="103"/>
      <c r="H106" s="103"/>
      <c r="I106" s="99" t="str">
        <f t="shared" si="3"/>
        <v/>
      </c>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row>
    <row r="107" spans="1:52" x14ac:dyDescent="0.25">
      <c r="A107" s="121">
        <f t="shared" si="5"/>
        <v>44658</v>
      </c>
      <c r="B107" s="121" t="str">
        <f t="shared" si="4"/>
        <v/>
      </c>
      <c r="C107" s="103"/>
      <c r="D107" s="103"/>
      <c r="E107" s="103"/>
      <c r="F107" s="103"/>
      <c r="G107" s="103"/>
      <c r="H107" s="103"/>
      <c r="I107" s="99" t="str">
        <f t="shared" si="3"/>
        <v/>
      </c>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row>
    <row r="108" spans="1:52" x14ac:dyDescent="0.25">
      <c r="A108" s="121">
        <f t="shared" si="5"/>
        <v>44659</v>
      </c>
      <c r="B108" s="121" t="str">
        <f t="shared" si="4"/>
        <v/>
      </c>
      <c r="C108" s="103"/>
      <c r="D108" s="103"/>
      <c r="E108" s="103"/>
      <c r="F108" s="103"/>
      <c r="G108" s="103"/>
      <c r="H108" s="103"/>
      <c r="I108" s="99" t="str">
        <f t="shared" si="3"/>
        <v/>
      </c>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row>
    <row r="109" spans="1:52" x14ac:dyDescent="0.25">
      <c r="A109" s="121">
        <f t="shared" si="5"/>
        <v>44660</v>
      </c>
      <c r="B109" s="121" t="str">
        <f t="shared" si="4"/>
        <v/>
      </c>
      <c r="C109" s="103"/>
      <c r="D109" s="103"/>
      <c r="E109" s="103"/>
      <c r="F109" s="103"/>
      <c r="G109" s="103"/>
      <c r="H109" s="103"/>
      <c r="I109" s="99" t="str">
        <f t="shared" si="3"/>
        <v/>
      </c>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row>
    <row r="110" spans="1:52" x14ac:dyDescent="0.25">
      <c r="A110" s="121">
        <f t="shared" si="5"/>
        <v>44661</v>
      </c>
      <c r="B110" s="121" t="str">
        <f t="shared" si="4"/>
        <v/>
      </c>
      <c r="C110" s="103"/>
      <c r="D110" s="103"/>
      <c r="E110" s="103"/>
      <c r="F110" s="103"/>
      <c r="G110" s="103"/>
      <c r="H110" s="103"/>
      <c r="I110" s="99" t="str">
        <f t="shared" si="3"/>
        <v/>
      </c>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row>
    <row r="111" spans="1:52" x14ac:dyDescent="0.25">
      <c r="A111" s="121">
        <f t="shared" si="5"/>
        <v>44662</v>
      </c>
      <c r="B111" s="121" t="str">
        <f t="shared" si="4"/>
        <v/>
      </c>
      <c r="C111" s="103"/>
      <c r="D111" s="103"/>
      <c r="E111" s="103"/>
      <c r="F111" s="103"/>
      <c r="G111" s="103"/>
      <c r="H111" s="103"/>
      <c r="I111" s="99" t="str">
        <f t="shared" si="3"/>
        <v/>
      </c>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row>
    <row r="112" spans="1:52" x14ac:dyDescent="0.25">
      <c r="A112" s="121">
        <f t="shared" si="5"/>
        <v>44663</v>
      </c>
      <c r="B112" s="121" t="str">
        <f t="shared" si="4"/>
        <v/>
      </c>
      <c r="C112" s="103"/>
      <c r="D112" s="103"/>
      <c r="E112" s="103"/>
      <c r="F112" s="103"/>
      <c r="G112" s="103"/>
      <c r="H112" s="103"/>
      <c r="I112" s="99" t="str">
        <f t="shared" si="3"/>
        <v/>
      </c>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row>
    <row r="113" spans="1:52" x14ac:dyDescent="0.25">
      <c r="A113" s="121">
        <f t="shared" si="5"/>
        <v>44664</v>
      </c>
      <c r="B113" s="121" t="str">
        <f t="shared" si="4"/>
        <v>Mittwoch</v>
      </c>
      <c r="C113" s="103"/>
      <c r="D113" s="103"/>
      <c r="E113" s="103"/>
      <c r="F113" s="103"/>
      <c r="G113" s="103"/>
      <c r="H113" s="103"/>
      <c r="I113" s="99" t="str">
        <f t="shared" si="3"/>
        <v/>
      </c>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row>
    <row r="114" spans="1:52" x14ac:dyDescent="0.25">
      <c r="A114" s="121">
        <f t="shared" si="5"/>
        <v>44665</v>
      </c>
      <c r="B114" s="121" t="str">
        <f t="shared" si="4"/>
        <v/>
      </c>
      <c r="C114" s="103"/>
      <c r="D114" s="103"/>
      <c r="E114" s="103"/>
      <c r="F114" s="103"/>
      <c r="G114" s="103"/>
      <c r="H114" s="103"/>
      <c r="I114" s="99" t="str">
        <f t="shared" si="3"/>
        <v/>
      </c>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row>
    <row r="115" spans="1:52" x14ac:dyDescent="0.25">
      <c r="A115" s="121">
        <f t="shared" si="5"/>
        <v>44666</v>
      </c>
      <c r="B115" s="121" t="str">
        <f t="shared" si="4"/>
        <v/>
      </c>
      <c r="C115" s="103"/>
      <c r="D115" s="103"/>
      <c r="E115" s="103"/>
      <c r="F115" s="103"/>
      <c r="G115" s="103"/>
      <c r="H115" s="103"/>
      <c r="I115" s="99" t="str">
        <f t="shared" si="3"/>
        <v/>
      </c>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row>
    <row r="116" spans="1:52" x14ac:dyDescent="0.25">
      <c r="A116" s="121">
        <f t="shared" si="5"/>
        <v>44667</v>
      </c>
      <c r="B116" s="121" t="str">
        <f t="shared" si="4"/>
        <v/>
      </c>
      <c r="C116" s="103"/>
      <c r="D116" s="103"/>
      <c r="E116" s="103"/>
      <c r="F116" s="103"/>
      <c r="G116" s="103"/>
      <c r="H116" s="103"/>
      <c r="I116" s="99" t="str">
        <f t="shared" si="3"/>
        <v/>
      </c>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row>
    <row r="117" spans="1:52" x14ac:dyDescent="0.25">
      <c r="A117" s="121">
        <f t="shared" si="5"/>
        <v>44668</v>
      </c>
      <c r="B117" s="121" t="str">
        <f t="shared" si="4"/>
        <v/>
      </c>
      <c r="C117" s="103"/>
      <c r="D117" s="103"/>
      <c r="E117" s="103"/>
      <c r="F117" s="103"/>
      <c r="G117" s="103"/>
      <c r="H117" s="103"/>
      <c r="I117" s="99" t="str">
        <f t="shared" si="3"/>
        <v/>
      </c>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row>
    <row r="118" spans="1:52" x14ac:dyDescent="0.25">
      <c r="A118" s="121">
        <f t="shared" si="5"/>
        <v>44669</v>
      </c>
      <c r="B118" s="121" t="str">
        <f t="shared" si="4"/>
        <v/>
      </c>
      <c r="C118" s="103"/>
      <c r="D118" s="103"/>
      <c r="E118" s="103"/>
      <c r="F118" s="103"/>
      <c r="G118" s="103"/>
      <c r="H118" s="103"/>
      <c r="I118" s="99" t="str">
        <f t="shared" si="3"/>
        <v/>
      </c>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row>
    <row r="119" spans="1:52" x14ac:dyDescent="0.25">
      <c r="A119" s="121">
        <f t="shared" si="5"/>
        <v>44670</v>
      </c>
      <c r="B119" s="121" t="str">
        <f t="shared" si="4"/>
        <v/>
      </c>
      <c r="C119" s="103"/>
      <c r="D119" s="103"/>
      <c r="E119" s="103"/>
      <c r="F119" s="103"/>
      <c r="G119" s="103"/>
      <c r="H119" s="103"/>
      <c r="I119" s="99" t="str">
        <f t="shared" si="3"/>
        <v/>
      </c>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row>
    <row r="120" spans="1:52" x14ac:dyDescent="0.25">
      <c r="A120" s="121">
        <f t="shared" si="5"/>
        <v>44671</v>
      </c>
      <c r="B120" s="121" t="str">
        <f t="shared" si="4"/>
        <v>Mittwoch</v>
      </c>
      <c r="C120" s="103"/>
      <c r="D120" s="103"/>
      <c r="E120" s="103"/>
      <c r="F120" s="103"/>
      <c r="G120" s="103"/>
      <c r="H120" s="103"/>
      <c r="I120" s="99" t="str">
        <f t="shared" si="3"/>
        <v/>
      </c>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row>
    <row r="121" spans="1:52" x14ac:dyDescent="0.25">
      <c r="A121" s="121">
        <f t="shared" si="5"/>
        <v>44672</v>
      </c>
      <c r="B121" s="121" t="str">
        <f t="shared" si="4"/>
        <v/>
      </c>
      <c r="C121" s="103"/>
      <c r="D121" s="103"/>
      <c r="E121" s="103"/>
      <c r="F121" s="103"/>
      <c r="G121" s="103"/>
      <c r="H121" s="103"/>
      <c r="I121" s="99" t="str">
        <f t="shared" si="3"/>
        <v/>
      </c>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row>
    <row r="122" spans="1:52" x14ac:dyDescent="0.25">
      <c r="A122" s="121">
        <f t="shared" si="5"/>
        <v>44673</v>
      </c>
      <c r="B122" s="121" t="str">
        <f t="shared" si="4"/>
        <v/>
      </c>
      <c r="C122" s="103"/>
      <c r="D122" s="103"/>
      <c r="E122" s="103"/>
      <c r="F122" s="103"/>
      <c r="G122" s="103"/>
      <c r="H122" s="103"/>
      <c r="I122" s="99" t="str">
        <f t="shared" si="3"/>
        <v/>
      </c>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row>
    <row r="123" spans="1:52" x14ac:dyDescent="0.25">
      <c r="A123" s="121">
        <f t="shared" si="5"/>
        <v>44674</v>
      </c>
      <c r="B123" s="121" t="str">
        <f t="shared" si="4"/>
        <v/>
      </c>
      <c r="C123" s="103"/>
      <c r="D123" s="103"/>
      <c r="E123" s="103"/>
      <c r="F123" s="103"/>
      <c r="G123" s="103"/>
      <c r="H123" s="103"/>
      <c r="I123" s="99" t="str">
        <f t="shared" si="3"/>
        <v/>
      </c>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row>
    <row r="124" spans="1:52" x14ac:dyDescent="0.25">
      <c r="A124" s="121">
        <f t="shared" si="5"/>
        <v>44675</v>
      </c>
      <c r="B124" s="121" t="str">
        <f t="shared" si="4"/>
        <v/>
      </c>
      <c r="C124" s="103"/>
      <c r="D124" s="103"/>
      <c r="E124" s="103"/>
      <c r="F124" s="103"/>
      <c r="G124" s="103"/>
      <c r="H124" s="103"/>
      <c r="I124" s="99" t="str">
        <f t="shared" si="3"/>
        <v/>
      </c>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row>
    <row r="125" spans="1:52" x14ac:dyDescent="0.25">
      <c r="A125" s="121">
        <f t="shared" si="5"/>
        <v>44676</v>
      </c>
      <c r="B125" s="121" t="str">
        <f t="shared" si="4"/>
        <v/>
      </c>
      <c r="C125" s="103"/>
      <c r="D125" s="103"/>
      <c r="E125" s="103"/>
      <c r="F125" s="103"/>
      <c r="G125" s="103"/>
      <c r="H125" s="103"/>
      <c r="I125" s="99" t="str">
        <f t="shared" si="3"/>
        <v/>
      </c>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row>
    <row r="126" spans="1:52" x14ac:dyDescent="0.25">
      <c r="A126" s="121">
        <f t="shared" si="5"/>
        <v>44677</v>
      </c>
      <c r="B126" s="121" t="str">
        <f t="shared" si="4"/>
        <v/>
      </c>
      <c r="C126" s="103"/>
      <c r="D126" s="103"/>
      <c r="E126" s="103"/>
      <c r="F126" s="103"/>
      <c r="G126" s="103"/>
      <c r="H126" s="103"/>
      <c r="I126" s="99" t="str">
        <f t="shared" si="3"/>
        <v/>
      </c>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row>
    <row r="127" spans="1:52" x14ac:dyDescent="0.25">
      <c r="A127" s="121">
        <f t="shared" si="5"/>
        <v>44678</v>
      </c>
      <c r="B127" s="121" t="str">
        <f t="shared" si="4"/>
        <v>Mittwoch</v>
      </c>
      <c r="C127" s="103"/>
      <c r="D127" s="103"/>
      <c r="E127" s="103"/>
      <c r="F127" s="103"/>
      <c r="G127" s="103"/>
      <c r="H127" s="103"/>
      <c r="I127" s="99" t="str">
        <f t="shared" si="3"/>
        <v/>
      </c>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row>
    <row r="128" spans="1:52" x14ac:dyDescent="0.25">
      <c r="A128" s="121">
        <f t="shared" si="5"/>
        <v>44679</v>
      </c>
      <c r="B128" s="121" t="str">
        <f t="shared" si="4"/>
        <v/>
      </c>
      <c r="C128" s="103"/>
      <c r="D128" s="103"/>
      <c r="E128" s="103"/>
      <c r="F128" s="103"/>
      <c r="G128" s="103"/>
      <c r="H128" s="103"/>
      <c r="I128" s="99" t="str">
        <f t="shared" si="3"/>
        <v/>
      </c>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row>
    <row r="129" spans="1:52" x14ac:dyDescent="0.25">
      <c r="A129" s="121">
        <f t="shared" si="5"/>
        <v>44680</v>
      </c>
      <c r="B129" s="121" t="str">
        <f t="shared" si="4"/>
        <v/>
      </c>
      <c r="C129" s="103"/>
      <c r="D129" s="103"/>
      <c r="E129" s="103"/>
      <c r="F129" s="103"/>
      <c r="G129" s="103"/>
      <c r="H129" s="103"/>
      <c r="I129" s="99" t="str">
        <f t="shared" si="3"/>
        <v/>
      </c>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row>
    <row r="130" spans="1:52" x14ac:dyDescent="0.25">
      <c r="A130" s="121">
        <f t="shared" si="5"/>
        <v>44681</v>
      </c>
      <c r="B130" s="121" t="str">
        <f t="shared" si="4"/>
        <v/>
      </c>
      <c r="C130" s="103"/>
      <c r="D130" s="103"/>
      <c r="E130" s="103"/>
      <c r="F130" s="103"/>
      <c r="G130" s="103"/>
      <c r="H130" s="103"/>
      <c r="I130" s="99" t="str">
        <f t="shared" si="3"/>
        <v/>
      </c>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row>
    <row r="131" spans="1:52" x14ac:dyDescent="0.25">
      <c r="A131" s="121">
        <f t="shared" si="5"/>
        <v>44682</v>
      </c>
      <c r="B131" s="121" t="str">
        <f t="shared" si="4"/>
        <v/>
      </c>
      <c r="C131" s="103"/>
      <c r="D131" s="103"/>
      <c r="E131" s="103"/>
      <c r="F131" s="103"/>
      <c r="G131" s="103"/>
      <c r="H131" s="103"/>
      <c r="I131" s="99" t="str">
        <f t="shared" si="3"/>
        <v/>
      </c>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row>
    <row r="132" spans="1:52" x14ac:dyDescent="0.25">
      <c r="A132" s="121">
        <f t="shared" si="5"/>
        <v>44683</v>
      </c>
      <c r="B132" s="121" t="str">
        <f t="shared" si="4"/>
        <v/>
      </c>
      <c r="C132" s="103"/>
      <c r="D132" s="103"/>
      <c r="E132" s="103"/>
      <c r="F132" s="103"/>
      <c r="G132" s="103"/>
      <c r="H132" s="103"/>
      <c r="I132" s="99" t="str">
        <f t="shared" si="3"/>
        <v/>
      </c>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row>
    <row r="133" spans="1:52" x14ac:dyDescent="0.25">
      <c r="A133" s="121">
        <f t="shared" si="5"/>
        <v>44684</v>
      </c>
      <c r="B133" s="121" t="str">
        <f t="shared" si="4"/>
        <v/>
      </c>
      <c r="C133" s="103"/>
      <c r="D133" s="103"/>
      <c r="E133" s="103"/>
      <c r="F133" s="103"/>
      <c r="G133" s="103"/>
      <c r="H133" s="103"/>
      <c r="I133" s="99" t="str">
        <f t="shared" si="3"/>
        <v/>
      </c>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row>
    <row r="134" spans="1:52" x14ac:dyDescent="0.25">
      <c r="A134" s="121">
        <f t="shared" si="5"/>
        <v>44685</v>
      </c>
      <c r="B134" s="121" t="str">
        <f t="shared" si="4"/>
        <v>Mittwoch</v>
      </c>
      <c r="C134" s="103"/>
      <c r="D134" s="103"/>
      <c r="E134" s="103"/>
      <c r="F134" s="103"/>
      <c r="G134" s="103"/>
      <c r="H134" s="103"/>
      <c r="I134" s="99" t="str">
        <f t="shared" si="3"/>
        <v/>
      </c>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row>
    <row r="135" spans="1:52" x14ac:dyDescent="0.25">
      <c r="A135" s="121">
        <f t="shared" si="5"/>
        <v>44686</v>
      </c>
      <c r="B135" s="121" t="str">
        <f t="shared" si="4"/>
        <v/>
      </c>
      <c r="C135" s="103"/>
      <c r="D135" s="103"/>
      <c r="E135" s="103"/>
      <c r="F135" s="103"/>
      <c r="G135" s="103"/>
      <c r="H135" s="103"/>
      <c r="I135" s="99" t="str">
        <f t="shared" si="3"/>
        <v/>
      </c>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row>
    <row r="136" spans="1:52" x14ac:dyDescent="0.25">
      <c r="A136" s="121">
        <f t="shared" si="5"/>
        <v>44687</v>
      </c>
      <c r="B136" s="121" t="str">
        <f t="shared" si="4"/>
        <v/>
      </c>
      <c r="C136" s="103"/>
      <c r="D136" s="103"/>
      <c r="E136" s="103"/>
      <c r="F136" s="103"/>
      <c r="G136" s="103"/>
      <c r="H136" s="103"/>
      <c r="I136" s="99" t="str">
        <f t="shared" si="3"/>
        <v/>
      </c>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row>
    <row r="137" spans="1:52" x14ac:dyDescent="0.25">
      <c r="A137" s="121">
        <f t="shared" si="5"/>
        <v>44688</v>
      </c>
      <c r="B137" s="121" t="str">
        <f t="shared" si="4"/>
        <v/>
      </c>
      <c r="C137" s="103"/>
      <c r="D137" s="103"/>
      <c r="E137" s="103"/>
      <c r="F137" s="103"/>
      <c r="G137" s="103"/>
      <c r="H137" s="103"/>
      <c r="I137" s="99" t="str">
        <f t="shared" si="3"/>
        <v/>
      </c>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row>
    <row r="138" spans="1:52" x14ac:dyDescent="0.25">
      <c r="A138" s="121">
        <f t="shared" si="5"/>
        <v>44689</v>
      </c>
      <c r="B138" s="121" t="str">
        <f t="shared" si="4"/>
        <v/>
      </c>
      <c r="C138" s="103"/>
      <c r="D138" s="103"/>
      <c r="E138" s="103"/>
      <c r="F138" s="103"/>
      <c r="G138" s="103"/>
      <c r="H138" s="103"/>
      <c r="I138" s="99" t="str">
        <f t="shared" si="3"/>
        <v/>
      </c>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row>
    <row r="139" spans="1:52" x14ac:dyDescent="0.25">
      <c r="A139" s="121">
        <f t="shared" si="5"/>
        <v>44690</v>
      </c>
      <c r="B139" s="121" t="str">
        <f t="shared" si="4"/>
        <v/>
      </c>
      <c r="C139" s="103"/>
      <c r="D139" s="103"/>
      <c r="E139" s="103"/>
      <c r="F139" s="103"/>
      <c r="G139" s="103"/>
      <c r="H139" s="103"/>
      <c r="I139" s="99" t="str">
        <f t="shared" ref="I139:I202" si="6">IF(SUM(J139:XFD139)&gt;0,SUM(J139:XFD139),"")</f>
        <v/>
      </c>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row>
    <row r="140" spans="1:52" x14ac:dyDescent="0.25">
      <c r="A140" s="121">
        <f t="shared" si="5"/>
        <v>44691</v>
      </c>
      <c r="B140" s="121" t="str">
        <f t="shared" ref="B140:B203" si="7">IF(A140="","",IF(WEEKDAY(A140)=4,"Mittwoch",IF(MONTH(A140)&amp;DAY(A140)="1015","Test","")))</f>
        <v/>
      </c>
      <c r="C140" s="103"/>
      <c r="D140" s="103"/>
      <c r="E140" s="103"/>
      <c r="F140" s="103"/>
      <c r="G140" s="103"/>
      <c r="H140" s="103"/>
      <c r="I140" s="99" t="str">
        <f t="shared" si="6"/>
        <v/>
      </c>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row>
    <row r="141" spans="1:52" x14ac:dyDescent="0.25">
      <c r="A141" s="121">
        <f t="shared" ref="A141:A204" si="8">A140+1</f>
        <v>44692</v>
      </c>
      <c r="B141" s="121" t="str">
        <f t="shared" si="7"/>
        <v>Mittwoch</v>
      </c>
      <c r="C141" s="103"/>
      <c r="D141" s="103"/>
      <c r="E141" s="103"/>
      <c r="F141" s="103"/>
      <c r="G141" s="103"/>
      <c r="H141" s="103"/>
      <c r="I141" s="99" t="str">
        <f t="shared" si="6"/>
        <v/>
      </c>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row>
    <row r="142" spans="1:52" x14ac:dyDescent="0.25">
      <c r="A142" s="121">
        <f t="shared" si="8"/>
        <v>44693</v>
      </c>
      <c r="B142" s="121" t="str">
        <f t="shared" si="7"/>
        <v/>
      </c>
      <c r="C142" s="103"/>
      <c r="D142" s="103"/>
      <c r="E142" s="103"/>
      <c r="F142" s="103"/>
      <c r="G142" s="103"/>
      <c r="H142" s="103"/>
      <c r="I142" s="99" t="str">
        <f t="shared" si="6"/>
        <v/>
      </c>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row>
    <row r="143" spans="1:52" x14ac:dyDescent="0.25">
      <c r="A143" s="121">
        <f t="shared" si="8"/>
        <v>44694</v>
      </c>
      <c r="B143" s="121" t="str">
        <f t="shared" si="7"/>
        <v/>
      </c>
      <c r="C143" s="103"/>
      <c r="D143" s="103"/>
      <c r="E143" s="103"/>
      <c r="F143" s="103"/>
      <c r="G143" s="103"/>
      <c r="H143" s="103"/>
      <c r="I143" s="99" t="str">
        <f t="shared" si="6"/>
        <v/>
      </c>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row>
    <row r="144" spans="1:52" x14ac:dyDescent="0.25">
      <c r="A144" s="121">
        <f t="shared" si="8"/>
        <v>44695</v>
      </c>
      <c r="B144" s="121" t="str">
        <f t="shared" si="7"/>
        <v/>
      </c>
      <c r="C144" s="103"/>
      <c r="D144" s="103"/>
      <c r="E144" s="103"/>
      <c r="F144" s="103"/>
      <c r="G144" s="103"/>
      <c r="H144" s="103"/>
      <c r="I144" s="99" t="str">
        <f t="shared" si="6"/>
        <v/>
      </c>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row>
    <row r="145" spans="1:52" x14ac:dyDescent="0.25">
      <c r="A145" s="121">
        <f t="shared" si="8"/>
        <v>44696</v>
      </c>
      <c r="B145" s="121" t="str">
        <f t="shared" si="7"/>
        <v/>
      </c>
      <c r="C145" s="103"/>
      <c r="D145" s="103"/>
      <c r="E145" s="103"/>
      <c r="F145" s="103"/>
      <c r="G145" s="103"/>
      <c r="H145" s="103"/>
      <c r="I145" s="99" t="str">
        <f t="shared" si="6"/>
        <v/>
      </c>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row>
    <row r="146" spans="1:52" x14ac:dyDescent="0.25">
      <c r="A146" s="121">
        <f t="shared" si="8"/>
        <v>44697</v>
      </c>
      <c r="B146" s="121" t="str">
        <f t="shared" si="7"/>
        <v/>
      </c>
      <c r="C146" s="103"/>
      <c r="D146" s="103"/>
      <c r="E146" s="103"/>
      <c r="F146" s="103"/>
      <c r="G146" s="103"/>
      <c r="H146" s="103"/>
      <c r="I146" s="99" t="str">
        <f t="shared" si="6"/>
        <v/>
      </c>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row>
    <row r="147" spans="1:52" x14ac:dyDescent="0.25">
      <c r="A147" s="121">
        <f t="shared" si="8"/>
        <v>44698</v>
      </c>
      <c r="B147" s="121" t="str">
        <f t="shared" si="7"/>
        <v/>
      </c>
      <c r="C147" s="103"/>
      <c r="D147" s="103"/>
      <c r="E147" s="103"/>
      <c r="F147" s="103"/>
      <c r="G147" s="103"/>
      <c r="H147" s="103"/>
      <c r="I147" s="99" t="str">
        <f t="shared" si="6"/>
        <v/>
      </c>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row>
    <row r="148" spans="1:52" x14ac:dyDescent="0.25">
      <c r="A148" s="121">
        <f t="shared" si="8"/>
        <v>44699</v>
      </c>
      <c r="B148" s="121" t="str">
        <f t="shared" si="7"/>
        <v>Mittwoch</v>
      </c>
      <c r="C148" s="103"/>
      <c r="D148" s="103"/>
      <c r="E148" s="103"/>
      <c r="F148" s="103"/>
      <c r="G148" s="103"/>
      <c r="H148" s="103"/>
      <c r="I148" s="99" t="str">
        <f t="shared" si="6"/>
        <v/>
      </c>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row>
    <row r="149" spans="1:52" x14ac:dyDescent="0.25">
      <c r="A149" s="121">
        <f t="shared" si="8"/>
        <v>44700</v>
      </c>
      <c r="B149" s="121" t="str">
        <f t="shared" si="7"/>
        <v/>
      </c>
      <c r="C149" s="103"/>
      <c r="D149" s="103"/>
      <c r="E149" s="103"/>
      <c r="F149" s="103"/>
      <c r="G149" s="103"/>
      <c r="H149" s="103"/>
      <c r="I149" s="99" t="str">
        <f t="shared" si="6"/>
        <v/>
      </c>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row>
    <row r="150" spans="1:52" x14ac:dyDescent="0.25">
      <c r="A150" s="121">
        <f t="shared" si="8"/>
        <v>44701</v>
      </c>
      <c r="B150" s="121" t="str">
        <f t="shared" si="7"/>
        <v/>
      </c>
      <c r="C150" s="103"/>
      <c r="D150" s="103"/>
      <c r="E150" s="103"/>
      <c r="F150" s="103"/>
      <c r="G150" s="103"/>
      <c r="H150" s="103"/>
      <c r="I150" s="99" t="str">
        <f t="shared" si="6"/>
        <v/>
      </c>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row>
    <row r="151" spans="1:52" x14ac:dyDescent="0.25">
      <c r="A151" s="121">
        <f t="shared" si="8"/>
        <v>44702</v>
      </c>
      <c r="B151" s="121" t="str">
        <f t="shared" si="7"/>
        <v/>
      </c>
      <c r="C151" s="103"/>
      <c r="D151" s="103"/>
      <c r="E151" s="103"/>
      <c r="F151" s="103"/>
      <c r="G151" s="103"/>
      <c r="H151" s="103"/>
      <c r="I151" s="99" t="str">
        <f t="shared" si="6"/>
        <v/>
      </c>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row>
    <row r="152" spans="1:52" x14ac:dyDescent="0.25">
      <c r="A152" s="121">
        <f t="shared" si="8"/>
        <v>44703</v>
      </c>
      <c r="B152" s="121" t="str">
        <f t="shared" si="7"/>
        <v/>
      </c>
      <c r="C152" s="103"/>
      <c r="D152" s="103"/>
      <c r="E152" s="103"/>
      <c r="F152" s="103"/>
      <c r="G152" s="103"/>
      <c r="H152" s="103"/>
      <c r="I152" s="99" t="str">
        <f t="shared" si="6"/>
        <v/>
      </c>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row>
    <row r="153" spans="1:52" x14ac:dyDescent="0.25">
      <c r="A153" s="121">
        <f t="shared" si="8"/>
        <v>44704</v>
      </c>
      <c r="B153" s="121" t="str">
        <f t="shared" si="7"/>
        <v/>
      </c>
      <c r="C153" s="103"/>
      <c r="D153" s="103"/>
      <c r="E153" s="103"/>
      <c r="F153" s="103"/>
      <c r="G153" s="103"/>
      <c r="H153" s="103"/>
      <c r="I153" s="99" t="str">
        <f t="shared" si="6"/>
        <v/>
      </c>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row>
    <row r="154" spans="1:52" x14ac:dyDescent="0.25">
      <c r="A154" s="121">
        <f t="shared" si="8"/>
        <v>44705</v>
      </c>
      <c r="B154" s="121" t="str">
        <f t="shared" si="7"/>
        <v/>
      </c>
      <c r="C154" s="103"/>
      <c r="D154" s="103"/>
      <c r="E154" s="103"/>
      <c r="F154" s="103"/>
      <c r="G154" s="103"/>
      <c r="H154" s="103"/>
      <c r="I154" s="99" t="str">
        <f t="shared" si="6"/>
        <v/>
      </c>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row>
    <row r="155" spans="1:52" x14ac:dyDescent="0.25">
      <c r="A155" s="121">
        <f t="shared" si="8"/>
        <v>44706</v>
      </c>
      <c r="B155" s="121" t="str">
        <f t="shared" si="7"/>
        <v>Mittwoch</v>
      </c>
      <c r="C155" s="103"/>
      <c r="D155" s="103"/>
      <c r="E155" s="103"/>
      <c r="F155" s="103"/>
      <c r="G155" s="103"/>
      <c r="H155" s="103"/>
      <c r="I155" s="99" t="str">
        <f t="shared" si="6"/>
        <v/>
      </c>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row>
    <row r="156" spans="1:52" x14ac:dyDescent="0.25">
      <c r="A156" s="121">
        <f t="shared" si="8"/>
        <v>44707</v>
      </c>
      <c r="B156" s="121" t="str">
        <f t="shared" si="7"/>
        <v/>
      </c>
      <c r="C156" s="103"/>
      <c r="D156" s="103"/>
      <c r="E156" s="103"/>
      <c r="F156" s="103"/>
      <c r="G156" s="103"/>
      <c r="H156" s="103"/>
      <c r="I156" s="99" t="str">
        <f t="shared" si="6"/>
        <v/>
      </c>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row>
    <row r="157" spans="1:52" x14ac:dyDescent="0.25">
      <c r="A157" s="121">
        <f t="shared" si="8"/>
        <v>44708</v>
      </c>
      <c r="B157" s="121" t="str">
        <f t="shared" si="7"/>
        <v/>
      </c>
      <c r="C157" s="103"/>
      <c r="D157" s="103"/>
      <c r="E157" s="103"/>
      <c r="F157" s="103"/>
      <c r="G157" s="103"/>
      <c r="H157" s="103"/>
      <c r="I157" s="99" t="str">
        <f t="shared" si="6"/>
        <v/>
      </c>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row>
    <row r="158" spans="1:52" x14ac:dyDescent="0.25">
      <c r="A158" s="121">
        <f t="shared" si="8"/>
        <v>44709</v>
      </c>
      <c r="B158" s="121" t="str">
        <f t="shared" si="7"/>
        <v/>
      </c>
      <c r="C158" s="103"/>
      <c r="D158" s="103"/>
      <c r="E158" s="103"/>
      <c r="F158" s="103"/>
      <c r="G158" s="103"/>
      <c r="H158" s="103"/>
      <c r="I158" s="99" t="str">
        <f t="shared" si="6"/>
        <v/>
      </c>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row>
    <row r="159" spans="1:52" x14ac:dyDescent="0.25">
      <c r="A159" s="121">
        <f t="shared" si="8"/>
        <v>44710</v>
      </c>
      <c r="B159" s="121" t="str">
        <f t="shared" si="7"/>
        <v/>
      </c>
      <c r="C159" s="103"/>
      <c r="D159" s="103"/>
      <c r="E159" s="103"/>
      <c r="F159" s="103"/>
      <c r="G159" s="103"/>
      <c r="H159" s="103"/>
      <c r="I159" s="99" t="str">
        <f t="shared" si="6"/>
        <v/>
      </c>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row>
    <row r="160" spans="1:52" x14ac:dyDescent="0.25">
      <c r="A160" s="121">
        <f t="shared" si="8"/>
        <v>44711</v>
      </c>
      <c r="B160" s="121" t="str">
        <f t="shared" si="7"/>
        <v/>
      </c>
      <c r="C160" s="103"/>
      <c r="D160" s="103"/>
      <c r="E160" s="103"/>
      <c r="F160" s="103"/>
      <c r="G160" s="103"/>
      <c r="H160" s="103"/>
      <c r="I160" s="99" t="str">
        <f t="shared" si="6"/>
        <v/>
      </c>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row>
    <row r="161" spans="1:52" x14ac:dyDescent="0.25">
      <c r="A161" s="121">
        <f t="shared" si="8"/>
        <v>44712</v>
      </c>
      <c r="B161" s="121" t="str">
        <f t="shared" si="7"/>
        <v/>
      </c>
      <c r="C161" s="103"/>
      <c r="D161" s="103"/>
      <c r="E161" s="103"/>
      <c r="F161" s="103"/>
      <c r="G161" s="103"/>
      <c r="H161" s="103"/>
      <c r="I161" s="99" t="str">
        <f t="shared" si="6"/>
        <v/>
      </c>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row>
    <row r="162" spans="1:52" x14ac:dyDescent="0.25">
      <c r="A162" s="121">
        <f t="shared" si="8"/>
        <v>44713</v>
      </c>
      <c r="B162" s="121" t="str">
        <f t="shared" si="7"/>
        <v>Mittwoch</v>
      </c>
      <c r="C162" s="103"/>
      <c r="D162" s="103"/>
      <c r="E162" s="103"/>
      <c r="F162" s="103"/>
      <c r="G162" s="103"/>
      <c r="H162" s="103"/>
      <c r="I162" s="99" t="str">
        <f t="shared" si="6"/>
        <v/>
      </c>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row>
    <row r="163" spans="1:52" x14ac:dyDescent="0.25">
      <c r="A163" s="121">
        <f t="shared" si="8"/>
        <v>44714</v>
      </c>
      <c r="B163" s="121" t="str">
        <f t="shared" si="7"/>
        <v/>
      </c>
      <c r="C163" s="103"/>
      <c r="D163" s="103"/>
      <c r="E163" s="103"/>
      <c r="F163" s="103"/>
      <c r="G163" s="103"/>
      <c r="H163" s="103"/>
      <c r="I163" s="99" t="str">
        <f t="shared" si="6"/>
        <v/>
      </c>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row>
    <row r="164" spans="1:52" x14ac:dyDescent="0.25">
      <c r="A164" s="121">
        <f t="shared" si="8"/>
        <v>44715</v>
      </c>
      <c r="B164" s="121" t="str">
        <f t="shared" si="7"/>
        <v/>
      </c>
      <c r="C164" s="103"/>
      <c r="D164" s="103"/>
      <c r="E164" s="103"/>
      <c r="F164" s="103"/>
      <c r="G164" s="103"/>
      <c r="H164" s="103"/>
      <c r="I164" s="99" t="str">
        <f t="shared" si="6"/>
        <v/>
      </c>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row>
    <row r="165" spans="1:52" x14ac:dyDescent="0.25">
      <c r="A165" s="121">
        <f t="shared" si="8"/>
        <v>44716</v>
      </c>
      <c r="B165" s="121" t="str">
        <f t="shared" si="7"/>
        <v/>
      </c>
      <c r="C165" s="103"/>
      <c r="D165" s="103"/>
      <c r="E165" s="103"/>
      <c r="F165" s="103"/>
      <c r="G165" s="103"/>
      <c r="H165" s="103"/>
      <c r="I165" s="99" t="str">
        <f t="shared" si="6"/>
        <v/>
      </c>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row>
    <row r="166" spans="1:52" x14ac:dyDescent="0.25">
      <c r="A166" s="121">
        <f t="shared" si="8"/>
        <v>44717</v>
      </c>
      <c r="B166" s="121" t="str">
        <f t="shared" si="7"/>
        <v/>
      </c>
      <c r="C166" s="103"/>
      <c r="D166" s="103"/>
      <c r="E166" s="103"/>
      <c r="F166" s="103"/>
      <c r="G166" s="103"/>
      <c r="H166" s="103"/>
      <c r="I166" s="99" t="str">
        <f t="shared" si="6"/>
        <v/>
      </c>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row>
    <row r="167" spans="1:52" x14ac:dyDescent="0.25">
      <c r="A167" s="121">
        <f t="shared" si="8"/>
        <v>44718</v>
      </c>
      <c r="B167" s="121" t="str">
        <f t="shared" si="7"/>
        <v/>
      </c>
      <c r="C167" s="103"/>
      <c r="D167" s="103"/>
      <c r="E167" s="103"/>
      <c r="F167" s="103"/>
      <c r="G167" s="103"/>
      <c r="H167" s="103"/>
      <c r="I167" s="99" t="str">
        <f t="shared" si="6"/>
        <v/>
      </c>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row>
    <row r="168" spans="1:52" x14ac:dyDescent="0.25">
      <c r="A168" s="121">
        <f t="shared" si="8"/>
        <v>44719</v>
      </c>
      <c r="B168" s="121" t="str">
        <f t="shared" si="7"/>
        <v/>
      </c>
      <c r="C168" s="103"/>
      <c r="D168" s="103"/>
      <c r="E168" s="103"/>
      <c r="F168" s="103"/>
      <c r="G168" s="103"/>
      <c r="H168" s="103"/>
      <c r="I168" s="99" t="str">
        <f t="shared" si="6"/>
        <v/>
      </c>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row>
    <row r="169" spans="1:52" x14ac:dyDescent="0.25">
      <c r="A169" s="121">
        <f t="shared" si="8"/>
        <v>44720</v>
      </c>
      <c r="B169" s="121" t="str">
        <f t="shared" si="7"/>
        <v>Mittwoch</v>
      </c>
      <c r="C169" s="103"/>
      <c r="D169" s="103"/>
      <c r="E169" s="103"/>
      <c r="F169" s="103"/>
      <c r="G169" s="103"/>
      <c r="H169" s="103"/>
      <c r="I169" s="99" t="str">
        <f t="shared" si="6"/>
        <v/>
      </c>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row>
    <row r="170" spans="1:52" x14ac:dyDescent="0.25">
      <c r="A170" s="121">
        <f t="shared" si="8"/>
        <v>44721</v>
      </c>
      <c r="B170" s="121" t="str">
        <f t="shared" si="7"/>
        <v/>
      </c>
      <c r="C170" s="103"/>
      <c r="D170" s="103"/>
      <c r="E170" s="103"/>
      <c r="F170" s="103"/>
      <c r="G170" s="103"/>
      <c r="H170" s="103"/>
      <c r="I170" s="99" t="str">
        <f t="shared" si="6"/>
        <v/>
      </c>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row>
    <row r="171" spans="1:52" x14ac:dyDescent="0.25">
      <c r="A171" s="121">
        <f t="shared" si="8"/>
        <v>44722</v>
      </c>
      <c r="B171" s="121" t="str">
        <f t="shared" si="7"/>
        <v/>
      </c>
      <c r="C171" s="103"/>
      <c r="D171" s="103"/>
      <c r="E171" s="103"/>
      <c r="F171" s="103"/>
      <c r="G171" s="103"/>
      <c r="H171" s="103"/>
      <c r="I171" s="99" t="str">
        <f t="shared" si="6"/>
        <v/>
      </c>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row>
    <row r="172" spans="1:52" x14ac:dyDescent="0.25">
      <c r="A172" s="121">
        <f t="shared" si="8"/>
        <v>44723</v>
      </c>
      <c r="B172" s="121" t="str">
        <f t="shared" si="7"/>
        <v/>
      </c>
      <c r="C172" s="103"/>
      <c r="D172" s="103"/>
      <c r="E172" s="103"/>
      <c r="F172" s="103"/>
      <c r="G172" s="103"/>
      <c r="H172" s="103"/>
      <c r="I172" s="99" t="str">
        <f t="shared" si="6"/>
        <v/>
      </c>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row>
    <row r="173" spans="1:52" x14ac:dyDescent="0.25">
      <c r="A173" s="121">
        <f t="shared" si="8"/>
        <v>44724</v>
      </c>
      <c r="B173" s="121" t="str">
        <f t="shared" si="7"/>
        <v/>
      </c>
      <c r="C173" s="103"/>
      <c r="D173" s="103"/>
      <c r="E173" s="103"/>
      <c r="F173" s="103"/>
      <c r="G173" s="103"/>
      <c r="H173" s="103"/>
      <c r="I173" s="99" t="str">
        <f t="shared" si="6"/>
        <v/>
      </c>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row>
    <row r="174" spans="1:52" x14ac:dyDescent="0.25">
      <c r="A174" s="121">
        <f t="shared" si="8"/>
        <v>44725</v>
      </c>
      <c r="B174" s="121" t="str">
        <f t="shared" si="7"/>
        <v/>
      </c>
      <c r="C174" s="103"/>
      <c r="D174" s="103"/>
      <c r="E174" s="103"/>
      <c r="F174" s="103"/>
      <c r="G174" s="103"/>
      <c r="H174" s="103"/>
      <c r="I174" s="99" t="str">
        <f t="shared" si="6"/>
        <v/>
      </c>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row>
    <row r="175" spans="1:52" x14ac:dyDescent="0.25">
      <c r="A175" s="121">
        <f t="shared" si="8"/>
        <v>44726</v>
      </c>
      <c r="B175" s="121" t="str">
        <f t="shared" si="7"/>
        <v/>
      </c>
      <c r="C175" s="103"/>
      <c r="D175" s="103"/>
      <c r="E175" s="103"/>
      <c r="F175" s="103"/>
      <c r="G175" s="103"/>
      <c r="H175" s="103"/>
      <c r="I175" s="99" t="str">
        <f t="shared" si="6"/>
        <v/>
      </c>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row>
    <row r="176" spans="1:52" x14ac:dyDescent="0.25">
      <c r="A176" s="121">
        <f t="shared" si="8"/>
        <v>44727</v>
      </c>
      <c r="B176" s="121" t="str">
        <f t="shared" si="7"/>
        <v>Mittwoch</v>
      </c>
      <c r="C176" s="103"/>
      <c r="D176" s="103"/>
      <c r="E176" s="103"/>
      <c r="F176" s="103"/>
      <c r="G176" s="103"/>
      <c r="H176" s="103"/>
      <c r="I176" s="99" t="str">
        <f t="shared" si="6"/>
        <v/>
      </c>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row>
    <row r="177" spans="1:52" x14ac:dyDescent="0.25">
      <c r="A177" s="121">
        <f t="shared" si="8"/>
        <v>44728</v>
      </c>
      <c r="B177" s="121" t="str">
        <f t="shared" si="7"/>
        <v/>
      </c>
      <c r="C177" s="103"/>
      <c r="D177" s="103"/>
      <c r="E177" s="103"/>
      <c r="F177" s="103"/>
      <c r="G177" s="103"/>
      <c r="H177" s="103"/>
      <c r="I177" s="99" t="str">
        <f t="shared" si="6"/>
        <v/>
      </c>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row>
    <row r="178" spans="1:52" x14ac:dyDescent="0.25">
      <c r="A178" s="121">
        <f t="shared" si="8"/>
        <v>44729</v>
      </c>
      <c r="B178" s="121" t="str">
        <f t="shared" si="7"/>
        <v/>
      </c>
      <c r="C178" s="103"/>
      <c r="D178" s="103"/>
      <c r="E178" s="103"/>
      <c r="F178" s="103"/>
      <c r="G178" s="103"/>
      <c r="H178" s="103"/>
      <c r="I178" s="99" t="str">
        <f t="shared" si="6"/>
        <v/>
      </c>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row>
    <row r="179" spans="1:52" x14ac:dyDescent="0.25">
      <c r="A179" s="121">
        <f t="shared" si="8"/>
        <v>44730</v>
      </c>
      <c r="B179" s="121" t="str">
        <f t="shared" si="7"/>
        <v/>
      </c>
      <c r="C179" s="103"/>
      <c r="D179" s="103"/>
      <c r="E179" s="103"/>
      <c r="F179" s="103"/>
      <c r="G179" s="103"/>
      <c r="H179" s="103"/>
      <c r="I179" s="99" t="str">
        <f t="shared" si="6"/>
        <v/>
      </c>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row>
    <row r="180" spans="1:52" x14ac:dyDescent="0.25">
      <c r="A180" s="121">
        <f t="shared" si="8"/>
        <v>44731</v>
      </c>
      <c r="B180" s="121" t="str">
        <f t="shared" si="7"/>
        <v/>
      </c>
      <c r="C180" s="103"/>
      <c r="D180" s="103"/>
      <c r="E180" s="103"/>
      <c r="F180" s="103"/>
      <c r="G180" s="103"/>
      <c r="H180" s="103"/>
      <c r="I180" s="99" t="str">
        <f t="shared" si="6"/>
        <v/>
      </c>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row>
    <row r="181" spans="1:52" x14ac:dyDescent="0.25">
      <c r="A181" s="121">
        <f t="shared" si="8"/>
        <v>44732</v>
      </c>
      <c r="B181" s="121" t="str">
        <f t="shared" si="7"/>
        <v/>
      </c>
      <c r="C181" s="103"/>
      <c r="D181" s="103"/>
      <c r="E181" s="103"/>
      <c r="F181" s="103"/>
      <c r="G181" s="103"/>
      <c r="H181" s="103"/>
      <c r="I181" s="99" t="str">
        <f t="shared" si="6"/>
        <v/>
      </c>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row>
    <row r="182" spans="1:52" x14ac:dyDescent="0.25">
      <c r="A182" s="121">
        <f t="shared" si="8"/>
        <v>44733</v>
      </c>
      <c r="B182" s="121" t="str">
        <f t="shared" si="7"/>
        <v/>
      </c>
      <c r="C182" s="103"/>
      <c r="D182" s="103"/>
      <c r="E182" s="103"/>
      <c r="F182" s="103"/>
      <c r="G182" s="103"/>
      <c r="H182" s="103"/>
      <c r="I182" s="99" t="str">
        <f t="shared" si="6"/>
        <v/>
      </c>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row>
    <row r="183" spans="1:52" x14ac:dyDescent="0.25">
      <c r="A183" s="121">
        <f t="shared" si="8"/>
        <v>44734</v>
      </c>
      <c r="B183" s="121" t="str">
        <f t="shared" si="7"/>
        <v>Mittwoch</v>
      </c>
      <c r="C183" s="103"/>
      <c r="D183" s="103"/>
      <c r="E183" s="103"/>
      <c r="F183" s="103"/>
      <c r="G183" s="103"/>
      <c r="H183" s="103"/>
      <c r="I183" s="99" t="str">
        <f t="shared" si="6"/>
        <v/>
      </c>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row>
    <row r="184" spans="1:52" x14ac:dyDescent="0.25">
      <c r="A184" s="121">
        <f t="shared" si="8"/>
        <v>44735</v>
      </c>
      <c r="B184" s="121" t="str">
        <f t="shared" si="7"/>
        <v/>
      </c>
      <c r="C184" s="103"/>
      <c r="D184" s="103"/>
      <c r="E184" s="103"/>
      <c r="F184" s="103"/>
      <c r="G184" s="103"/>
      <c r="H184" s="103"/>
      <c r="I184" s="99" t="str">
        <f t="shared" si="6"/>
        <v/>
      </c>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row>
    <row r="185" spans="1:52" x14ac:dyDescent="0.25">
      <c r="A185" s="121">
        <f t="shared" si="8"/>
        <v>44736</v>
      </c>
      <c r="B185" s="121" t="str">
        <f t="shared" si="7"/>
        <v/>
      </c>
      <c r="C185" s="103"/>
      <c r="D185" s="103"/>
      <c r="E185" s="103"/>
      <c r="F185" s="103"/>
      <c r="G185" s="103"/>
      <c r="H185" s="103"/>
      <c r="I185" s="99" t="str">
        <f t="shared" si="6"/>
        <v/>
      </c>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row>
    <row r="186" spans="1:52" x14ac:dyDescent="0.25">
      <c r="A186" s="121">
        <f t="shared" si="8"/>
        <v>44737</v>
      </c>
      <c r="B186" s="121" t="str">
        <f t="shared" si="7"/>
        <v/>
      </c>
      <c r="C186" s="103"/>
      <c r="D186" s="103"/>
      <c r="E186" s="103"/>
      <c r="F186" s="103"/>
      <c r="G186" s="103"/>
      <c r="H186" s="103"/>
      <c r="I186" s="99" t="str">
        <f t="shared" si="6"/>
        <v/>
      </c>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row>
    <row r="187" spans="1:52" x14ac:dyDescent="0.25">
      <c r="A187" s="121">
        <f t="shared" si="8"/>
        <v>44738</v>
      </c>
      <c r="B187" s="121" t="str">
        <f t="shared" si="7"/>
        <v/>
      </c>
      <c r="C187" s="103"/>
      <c r="D187" s="103"/>
      <c r="E187" s="103"/>
      <c r="F187" s="103"/>
      <c r="G187" s="103"/>
      <c r="H187" s="103"/>
      <c r="I187" s="99" t="str">
        <f t="shared" si="6"/>
        <v/>
      </c>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row>
    <row r="188" spans="1:52" x14ac:dyDescent="0.25">
      <c r="A188" s="121">
        <f t="shared" si="8"/>
        <v>44739</v>
      </c>
      <c r="B188" s="121" t="str">
        <f t="shared" si="7"/>
        <v/>
      </c>
      <c r="C188" s="103"/>
      <c r="D188" s="103"/>
      <c r="E188" s="103"/>
      <c r="F188" s="103"/>
      <c r="G188" s="103"/>
      <c r="H188" s="103"/>
      <c r="I188" s="99" t="str">
        <f t="shared" si="6"/>
        <v/>
      </c>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row>
    <row r="189" spans="1:52" x14ac:dyDescent="0.25">
      <c r="A189" s="121">
        <f t="shared" si="8"/>
        <v>44740</v>
      </c>
      <c r="B189" s="121" t="str">
        <f t="shared" si="7"/>
        <v/>
      </c>
      <c r="C189" s="103"/>
      <c r="D189" s="103"/>
      <c r="E189" s="103"/>
      <c r="F189" s="103"/>
      <c r="G189" s="103"/>
      <c r="H189" s="103"/>
      <c r="I189" s="99" t="str">
        <f t="shared" si="6"/>
        <v/>
      </c>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row>
    <row r="190" spans="1:52" x14ac:dyDescent="0.25">
      <c r="A190" s="121">
        <f t="shared" si="8"/>
        <v>44741</v>
      </c>
      <c r="B190" s="121" t="str">
        <f t="shared" si="7"/>
        <v>Mittwoch</v>
      </c>
      <c r="C190" s="103"/>
      <c r="D190" s="103"/>
      <c r="E190" s="103"/>
      <c r="F190" s="103"/>
      <c r="G190" s="103"/>
      <c r="H190" s="103"/>
      <c r="I190" s="99" t="str">
        <f t="shared" si="6"/>
        <v/>
      </c>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row>
    <row r="191" spans="1:52" x14ac:dyDescent="0.25">
      <c r="A191" s="121">
        <f t="shared" si="8"/>
        <v>44742</v>
      </c>
      <c r="B191" s="121" t="str">
        <f t="shared" si="7"/>
        <v/>
      </c>
      <c r="C191" s="103"/>
      <c r="D191" s="103"/>
      <c r="E191" s="103"/>
      <c r="F191" s="103"/>
      <c r="G191" s="103"/>
      <c r="H191" s="103"/>
      <c r="I191" s="99" t="str">
        <f t="shared" si="6"/>
        <v/>
      </c>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row>
    <row r="192" spans="1:52" x14ac:dyDescent="0.25">
      <c r="A192" s="121">
        <f t="shared" si="8"/>
        <v>44743</v>
      </c>
      <c r="B192" s="121" t="str">
        <f t="shared" si="7"/>
        <v/>
      </c>
      <c r="C192" s="103"/>
      <c r="D192" s="103"/>
      <c r="E192" s="103"/>
      <c r="F192" s="103"/>
      <c r="G192" s="103"/>
      <c r="H192" s="103"/>
      <c r="I192" s="99" t="str">
        <f t="shared" si="6"/>
        <v/>
      </c>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row>
    <row r="193" spans="1:52" x14ac:dyDescent="0.25">
      <c r="A193" s="121">
        <f t="shared" si="8"/>
        <v>44744</v>
      </c>
      <c r="B193" s="121" t="str">
        <f t="shared" si="7"/>
        <v/>
      </c>
      <c r="C193" s="103"/>
      <c r="D193" s="103"/>
      <c r="E193" s="103"/>
      <c r="F193" s="103"/>
      <c r="G193" s="103"/>
      <c r="H193" s="103"/>
      <c r="I193" s="99" t="str">
        <f t="shared" si="6"/>
        <v/>
      </c>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row>
    <row r="194" spans="1:52" x14ac:dyDescent="0.25">
      <c r="A194" s="121">
        <f t="shared" si="8"/>
        <v>44745</v>
      </c>
      <c r="B194" s="121" t="str">
        <f t="shared" si="7"/>
        <v/>
      </c>
      <c r="C194" s="103"/>
      <c r="D194" s="103"/>
      <c r="E194" s="103"/>
      <c r="F194" s="103"/>
      <c r="G194" s="103"/>
      <c r="H194" s="103"/>
      <c r="I194" s="99" t="str">
        <f t="shared" si="6"/>
        <v/>
      </c>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row>
    <row r="195" spans="1:52" x14ac:dyDescent="0.25">
      <c r="A195" s="121">
        <f t="shared" si="8"/>
        <v>44746</v>
      </c>
      <c r="B195" s="121" t="str">
        <f t="shared" si="7"/>
        <v/>
      </c>
      <c r="C195" s="103"/>
      <c r="D195" s="103"/>
      <c r="E195" s="103"/>
      <c r="F195" s="103"/>
      <c r="G195" s="103"/>
      <c r="H195" s="103"/>
      <c r="I195" s="99" t="str">
        <f t="shared" si="6"/>
        <v/>
      </c>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row>
    <row r="196" spans="1:52" x14ac:dyDescent="0.25">
      <c r="A196" s="121">
        <f t="shared" si="8"/>
        <v>44747</v>
      </c>
      <c r="B196" s="121" t="str">
        <f t="shared" si="7"/>
        <v/>
      </c>
      <c r="C196" s="103"/>
      <c r="D196" s="103"/>
      <c r="E196" s="103"/>
      <c r="F196" s="103"/>
      <c r="G196" s="103"/>
      <c r="H196" s="103"/>
      <c r="I196" s="99" t="str">
        <f t="shared" si="6"/>
        <v/>
      </c>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row>
    <row r="197" spans="1:52" x14ac:dyDescent="0.25">
      <c r="A197" s="121">
        <f t="shared" si="8"/>
        <v>44748</v>
      </c>
      <c r="B197" s="121" t="str">
        <f t="shared" si="7"/>
        <v>Mittwoch</v>
      </c>
      <c r="C197" s="103"/>
      <c r="D197" s="103"/>
      <c r="E197" s="103"/>
      <c r="F197" s="103"/>
      <c r="G197" s="103"/>
      <c r="H197" s="103"/>
      <c r="I197" s="99" t="str">
        <f t="shared" si="6"/>
        <v/>
      </c>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row>
    <row r="198" spans="1:52" x14ac:dyDescent="0.25">
      <c r="A198" s="121">
        <f t="shared" si="8"/>
        <v>44749</v>
      </c>
      <c r="B198" s="121" t="str">
        <f t="shared" si="7"/>
        <v/>
      </c>
      <c r="C198" s="103"/>
      <c r="D198" s="103"/>
      <c r="E198" s="103"/>
      <c r="F198" s="103"/>
      <c r="G198" s="103"/>
      <c r="H198" s="103"/>
      <c r="I198" s="99" t="str">
        <f t="shared" si="6"/>
        <v/>
      </c>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row>
    <row r="199" spans="1:52" x14ac:dyDescent="0.25">
      <c r="A199" s="121">
        <f t="shared" si="8"/>
        <v>44750</v>
      </c>
      <c r="B199" s="121" t="str">
        <f t="shared" si="7"/>
        <v/>
      </c>
      <c r="C199" s="103"/>
      <c r="D199" s="103"/>
      <c r="E199" s="103"/>
      <c r="F199" s="103"/>
      <c r="G199" s="103"/>
      <c r="H199" s="103"/>
      <c r="I199" s="99" t="str">
        <f t="shared" si="6"/>
        <v/>
      </c>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row>
    <row r="200" spans="1:52" x14ac:dyDescent="0.25">
      <c r="A200" s="121">
        <f t="shared" si="8"/>
        <v>44751</v>
      </c>
      <c r="B200" s="121" t="str">
        <f t="shared" si="7"/>
        <v/>
      </c>
      <c r="C200" s="103"/>
      <c r="D200" s="103"/>
      <c r="E200" s="103"/>
      <c r="F200" s="103"/>
      <c r="G200" s="103"/>
      <c r="H200" s="103"/>
      <c r="I200" s="99" t="str">
        <f t="shared" si="6"/>
        <v/>
      </c>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row>
    <row r="201" spans="1:52" x14ac:dyDescent="0.25">
      <c r="A201" s="121">
        <f t="shared" si="8"/>
        <v>44752</v>
      </c>
      <c r="B201" s="121" t="str">
        <f t="shared" si="7"/>
        <v/>
      </c>
      <c r="C201" s="103"/>
      <c r="D201" s="103"/>
      <c r="E201" s="103"/>
      <c r="F201" s="103"/>
      <c r="G201" s="103"/>
      <c r="H201" s="103"/>
      <c r="I201" s="99" t="str">
        <f t="shared" si="6"/>
        <v/>
      </c>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row>
    <row r="202" spans="1:52" x14ac:dyDescent="0.25">
      <c r="A202" s="121">
        <f t="shared" si="8"/>
        <v>44753</v>
      </c>
      <c r="B202" s="121" t="str">
        <f t="shared" si="7"/>
        <v/>
      </c>
      <c r="C202" s="103"/>
      <c r="D202" s="103"/>
      <c r="E202" s="103"/>
      <c r="F202" s="103"/>
      <c r="G202" s="103"/>
      <c r="H202" s="103"/>
      <c r="I202" s="99" t="str">
        <f t="shared" si="6"/>
        <v/>
      </c>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row>
    <row r="203" spans="1:52" x14ac:dyDescent="0.25">
      <c r="A203" s="121">
        <f t="shared" si="8"/>
        <v>44754</v>
      </c>
      <c r="B203" s="121" t="str">
        <f t="shared" si="7"/>
        <v/>
      </c>
      <c r="C203" s="103"/>
      <c r="D203" s="103"/>
      <c r="E203" s="103"/>
      <c r="F203" s="103"/>
      <c r="G203" s="103"/>
      <c r="H203" s="103"/>
      <c r="I203" s="99" t="str">
        <f t="shared" ref="I203:I266" si="9">IF(SUM(J203:XFD203)&gt;0,SUM(J203:XFD203),"")</f>
        <v/>
      </c>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row>
    <row r="204" spans="1:52" x14ac:dyDescent="0.25">
      <c r="A204" s="121">
        <f t="shared" si="8"/>
        <v>44755</v>
      </c>
      <c r="B204" s="121" t="str">
        <f t="shared" ref="B204:B267" si="10">IF(A204="","",IF(WEEKDAY(A204)=4,"Mittwoch",IF(MONTH(A204)&amp;DAY(A204)="1015","Test","")))</f>
        <v>Mittwoch</v>
      </c>
      <c r="C204" s="103"/>
      <c r="D204" s="103"/>
      <c r="E204" s="103"/>
      <c r="F204" s="103"/>
      <c r="G204" s="103"/>
      <c r="H204" s="103"/>
      <c r="I204" s="99" t="str">
        <f t="shared" si="9"/>
        <v/>
      </c>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row>
    <row r="205" spans="1:52" x14ac:dyDescent="0.25">
      <c r="A205" s="121">
        <f t="shared" ref="A205:A268" si="11">A204+1</f>
        <v>44756</v>
      </c>
      <c r="B205" s="121" t="str">
        <f t="shared" si="10"/>
        <v/>
      </c>
      <c r="C205" s="103"/>
      <c r="D205" s="103"/>
      <c r="E205" s="103"/>
      <c r="F205" s="103"/>
      <c r="G205" s="103"/>
      <c r="H205" s="103"/>
      <c r="I205" s="99" t="str">
        <f t="shared" si="9"/>
        <v/>
      </c>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row>
    <row r="206" spans="1:52" x14ac:dyDescent="0.25">
      <c r="A206" s="121">
        <f t="shared" si="11"/>
        <v>44757</v>
      </c>
      <c r="B206" s="121" t="str">
        <f t="shared" si="10"/>
        <v/>
      </c>
      <c r="C206" s="103"/>
      <c r="D206" s="103"/>
      <c r="E206" s="103"/>
      <c r="F206" s="103"/>
      <c r="G206" s="103"/>
      <c r="H206" s="103"/>
      <c r="I206" s="99" t="str">
        <f t="shared" si="9"/>
        <v/>
      </c>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row>
    <row r="207" spans="1:52" x14ac:dyDescent="0.25">
      <c r="A207" s="121">
        <f t="shared" si="11"/>
        <v>44758</v>
      </c>
      <c r="B207" s="121" t="str">
        <f t="shared" si="10"/>
        <v/>
      </c>
      <c r="C207" s="103"/>
      <c r="D207" s="103"/>
      <c r="E207" s="103"/>
      <c r="F207" s="103"/>
      <c r="G207" s="103"/>
      <c r="H207" s="103"/>
      <c r="I207" s="99" t="str">
        <f t="shared" si="9"/>
        <v/>
      </c>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row>
    <row r="208" spans="1:52" x14ac:dyDescent="0.25">
      <c r="A208" s="121">
        <f t="shared" si="11"/>
        <v>44759</v>
      </c>
      <c r="B208" s="121" t="str">
        <f t="shared" si="10"/>
        <v/>
      </c>
      <c r="C208" s="103"/>
      <c r="D208" s="103"/>
      <c r="E208" s="103"/>
      <c r="F208" s="103"/>
      <c r="G208" s="103"/>
      <c r="H208" s="103"/>
      <c r="I208" s="99" t="str">
        <f t="shared" si="9"/>
        <v/>
      </c>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row>
    <row r="209" spans="1:52" x14ac:dyDescent="0.25">
      <c r="A209" s="121">
        <f t="shared" si="11"/>
        <v>44760</v>
      </c>
      <c r="B209" s="121" t="str">
        <f t="shared" si="10"/>
        <v/>
      </c>
      <c r="C209" s="103"/>
      <c r="D209" s="103"/>
      <c r="E209" s="103"/>
      <c r="F209" s="103"/>
      <c r="G209" s="103"/>
      <c r="H209" s="103"/>
      <c r="I209" s="99" t="str">
        <f t="shared" si="9"/>
        <v/>
      </c>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row>
    <row r="210" spans="1:52" x14ac:dyDescent="0.25">
      <c r="A210" s="121">
        <f t="shared" si="11"/>
        <v>44761</v>
      </c>
      <c r="B210" s="121" t="str">
        <f t="shared" si="10"/>
        <v/>
      </c>
      <c r="C210" s="103"/>
      <c r="D210" s="103"/>
      <c r="E210" s="103"/>
      <c r="F210" s="103"/>
      <c r="G210" s="103"/>
      <c r="H210" s="103"/>
      <c r="I210" s="99" t="str">
        <f t="shared" si="9"/>
        <v/>
      </c>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row>
    <row r="211" spans="1:52" x14ac:dyDescent="0.25">
      <c r="A211" s="121">
        <f t="shared" si="11"/>
        <v>44762</v>
      </c>
      <c r="B211" s="121" t="str">
        <f t="shared" si="10"/>
        <v>Mittwoch</v>
      </c>
      <c r="C211" s="103"/>
      <c r="D211" s="103"/>
      <c r="E211" s="103"/>
      <c r="F211" s="103"/>
      <c r="G211" s="103"/>
      <c r="H211" s="103"/>
      <c r="I211" s="99" t="str">
        <f t="shared" si="9"/>
        <v/>
      </c>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row>
    <row r="212" spans="1:52" x14ac:dyDescent="0.25">
      <c r="A212" s="121">
        <f t="shared" si="11"/>
        <v>44763</v>
      </c>
      <c r="B212" s="121" t="str">
        <f t="shared" si="10"/>
        <v/>
      </c>
      <c r="C212" s="103"/>
      <c r="D212" s="103"/>
      <c r="E212" s="103"/>
      <c r="F212" s="103"/>
      <c r="G212" s="103"/>
      <c r="H212" s="103"/>
      <c r="I212" s="99" t="str">
        <f t="shared" si="9"/>
        <v/>
      </c>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row>
    <row r="213" spans="1:52" x14ac:dyDescent="0.25">
      <c r="A213" s="121">
        <f t="shared" si="11"/>
        <v>44764</v>
      </c>
      <c r="B213" s="121" t="str">
        <f t="shared" si="10"/>
        <v/>
      </c>
      <c r="C213" s="103"/>
      <c r="D213" s="103"/>
      <c r="E213" s="103"/>
      <c r="F213" s="103"/>
      <c r="G213" s="103"/>
      <c r="H213" s="103"/>
      <c r="I213" s="99" t="str">
        <f t="shared" si="9"/>
        <v/>
      </c>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row>
    <row r="214" spans="1:52" x14ac:dyDescent="0.25">
      <c r="A214" s="121">
        <f t="shared" si="11"/>
        <v>44765</v>
      </c>
      <c r="B214" s="121" t="str">
        <f t="shared" si="10"/>
        <v/>
      </c>
      <c r="C214" s="103"/>
      <c r="D214" s="103"/>
      <c r="E214" s="103"/>
      <c r="F214" s="103"/>
      <c r="G214" s="103"/>
      <c r="H214" s="103"/>
      <c r="I214" s="99" t="str">
        <f t="shared" si="9"/>
        <v/>
      </c>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row>
    <row r="215" spans="1:52" x14ac:dyDescent="0.25">
      <c r="A215" s="121">
        <f t="shared" si="11"/>
        <v>44766</v>
      </c>
      <c r="B215" s="121" t="str">
        <f t="shared" si="10"/>
        <v/>
      </c>
      <c r="C215" s="103"/>
      <c r="D215" s="103"/>
      <c r="E215" s="103"/>
      <c r="F215" s="103"/>
      <c r="G215" s="103"/>
      <c r="H215" s="103"/>
      <c r="I215" s="99" t="str">
        <f t="shared" si="9"/>
        <v/>
      </c>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row>
    <row r="216" spans="1:52" x14ac:dyDescent="0.25">
      <c r="A216" s="121">
        <f t="shared" si="11"/>
        <v>44767</v>
      </c>
      <c r="B216" s="121" t="str">
        <f t="shared" si="10"/>
        <v/>
      </c>
      <c r="C216" s="103"/>
      <c r="D216" s="103"/>
      <c r="E216" s="103"/>
      <c r="F216" s="103"/>
      <c r="G216" s="103"/>
      <c r="H216" s="103"/>
      <c r="I216" s="99" t="str">
        <f t="shared" si="9"/>
        <v/>
      </c>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row>
    <row r="217" spans="1:52" x14ac:dyDescent="0.25">
      <c r="A217" s="121">
        <f t="shared" si="11"/>
        <v>44768</v>
      </c>
      <c r="B217" s="121" t="str">
        <f t="shared" si="10"/>
        <v/>
      </c>
      <c r="C217" s="103"/>
      <c r="D217" s="103"/>
      <c r="E217" s="103"/>
      <c r="F217" s="103"/>
      <c r="G217" s="103"/>
      <c r="H217" s="103"/>
      <c r="I217" s="99" t="str">
        <f t="shared" si="9"/>
        <v/>
      </c>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row>
    <row r="218" spans="1:52" x14ac:dyDescent="0.25">
      <c r="A218" s="121">
        <f t="shared" si="11"/>
        <v>44769</v>
      </c>
      <c r="B218" s="121" t="str">
        <f t="shared" si="10"/>
        <v>Mittwoch</v>
      </c>
      <c r="C218" s="103"/>
      <c r="D218" s="103"/>
      <c r="E218" s="103"/>
      <c r="F218" s="103"/>
      <c r="G218" s="103"/>
      <c r="H218" s="103"/>
      <c r="I218" s="99" t="str">
        <f t="shared" si="9"/>
        <v/>
      </c>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row>
    <row r="219" spans="1:52" x14ac:dyDescent="0.25">
      <c r="A219" s="121">
        <f t="shared" si="11"/>
        <v>44770</v>
      </c>
      <c r="B219" s="121" t="str">
        <f t="shared" si="10"/>
        <v/>
      </c>
      <c r="C219" s="103"/>
      <c r="D219" s="103"/>
      <c r="E219" s="103"/>
      <c r="F219" s="103"/>
      <c r="G219" s="103"/>
      <c r="H219" s="103"/>
      <c r="I219" s="99" t="str">
        <f t="shared" si="9"/>
        <v/>
      </c>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row>
    <row r="220" spans="1:52" x14ac:dyDescent="0.25">
      <c r="A220" s="121">
        <f t="shared" si="11"/>
        <v>44771</v>
      </c>
      <c r="B220" s="121" t="str">
        <f t="shared" si="10"/>
        <v/>
      </c>
      <c r="C220" s="103"/>
      <c r="D220" s="103"/>
      <c r="E220" s="103"/>
      <c r="F220" s="103"/>
      <c r="G220" s="103"/>
      <c r="H220" s="103"/>
      <c r="I220" s="99" t="str">
        <f t="shared" si="9"/>
        <v/>
      </c>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row>
    <row r="221" spans="1:52" x14ac:dyDescent="0.25">
      <c r="A221" s="121">
        <f t="shared" si="11"/>
        <v>44772</v>
      </c>
      <c r="B221" s="121" t="str">
        <f t="shared" si="10"/>
        <v/>
      </c>
      <c r="C221" s="103"/>
      <c r="D221" s="103"/>
      <c r="E221" s="103"/>
      <c r="F221" s="103"/>
      <c r="G221" s="103"/>
      <c r="H221" s="103"/>
      <c r="I221" s="99" t="str">
        <f t="shared" si="9"/>
        <v/>
      </c>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row>
    <row r="222" spans="1:52" x14ac:dyDescent="0.25">
      <c r="A222" s="121">
        <f t="shared" si="11"/>
        <v>44773</v>
      </c>
      <c r="B222" s="121" t="str">
        <f t="shared" si="10"/>
        <v/>
      </c>
      <c r="C222" s="103"/>
      <c r="D222" s="103"/>
      <c r="E222" s="103"/>
      <c r="F222" s="103"/>
      <c r="G222" s="103"/>
      <c r="H222" s="103"/>
      <c r="I222" s="99" t="str">
        <f t="shared" si="9"/>
        <v/>
      </c>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row>
    <row r="223" spans="1:52" x14ac:dyDescent="0.25">
      <c r="A223" s="121">
        <f t="shared" si="11"/>
        <v>44774</v>
      </c>
      <c r="B223" s="121" t="str">
        <f t="shared" si="10"/>
        <v/>
      </c>
      <c r="C223" s="103"/>
      <c r="D223" s="103"/>
      <c r="E223" s="103"/>
      <c r="F223" s="103"/>
      <c r="G223" s="103"/>
      <c r="H223" s="103"/>
      <c r="I223" s="99" t="str">
        <f t="shared" si="9"/>
        <v/>
      </c>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row>
    <row r="224" spans="1:52" x14ac:dyDescent="0.25">
      <c r="A224" s="121">
        <f t="shared" si="11"/>
        <v>44775</v>
      </c>
      <c r="B224" s="121" t="str">
        <f t="shared" si="10"/>
        <v/>
      </c>
      <c r="C224" s="103"/>
      <c r="D224" s="103"/>
      <c r="E224" s="103"/>
      <c r="F224" s="103"/>
      <c r="G224" s="103"/>
      <c r="H224" s="103"/>
      <c r="I224" s="99" t="str">
        <f t="shared" si="9"/>
        <v/>
      </c>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row>
    <row r="225" spans="1:52" x14ac:dyDescent="0.25">
      <c r="A225" s="121">
        <f t="shared" si="11"/>
        <v>44776</v>
      </c>
      <c r="B225" s="121" t="str">
        <f t="shared" si="10"/>
        <v>Mittwoch</v>
      </c>
      <c r="C225" s="103"/>
      <c r="D225" s="103"/>
      <c r="E225" s="103"/>
      <c r="F225" s="103"/>
      <c r="G225" s="103"/>
      <c r="H225" s="103"/>
      <c r="I225" s="99" t="str">
        <f t="shared" si="9"/>
        <v/>
      </c>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row>
    <row r="226" spans="1:52" x14ac:dyDescent="0.25">
      <c r="A226" s="121">
        <f t="shared" si="11"/>
        <v>44777</v>
      </c>
      <c r="B226" s="121" t="str">
        <f t="shared" si="10"/>
        <v/>
      </c>
      <c r="C226" s="103"/>
      <c r="D226" s="103"/>
      <c r="E226" s="103"/>
      <c r="F226" s="103"/>
      <c r="G226" s="103"/>
      <c r="H226" s="103"/>
      <c r="I226" s="99" t="str">
        <f t="shared" si="9"/>
        <v/>
      </c>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row>
    <row r="227" spans="1:52" x14ac:dyDescent="0.25">
      <c r="A227" s="121">
        <f t="shared" si="11"/>
        <v>44778</v>
      </c>
      <c r="B227" s="121" t="str">
        <f t="shared" si="10"/>
        <v/>
      </c>
      <c r="C227" s="103"/>
      <c r="D227" s="103"/>
      <c r="E227" s="103"/>
      <c r="F227" s="103"/>
      <c r="G227" s="103"/>
      <c r="H227" s="103"/>
      <c r="I227" s="99" t="str">
        <f t="shared" si="9"/>
        <v/>
      </c>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row>
    <row r="228" spans="1:52" x14ac:dyDescent="0.25">
      <c r="A228" s="121">
        <f t="shared" si="11"/>
        <v>44779</v>
      </c>
      <c r="B228" s="121" t="str">
        <f t="shared" si="10"/>
        <v/>
      </c>
      <c r="C228" s="103"/>
      <c r="D228" s="103"/>
      <c r="E228" s="103"/>
      <c r="F228" s="103"/>
      <c r="G228" s="103"/>
      <c r="H228" s="103"/>
      <c r="I228" s="99" t="str">
        <f t="shared" si="9"/>
        <v/>
      </c>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row>
    <row r="229" spans="1:52" x14ac:dyDescent="0.25">
      <c r="A229" s="121">
        <f t="shared" si="11"/>
        <v>44780</v>
      </c>
      <c r="B229" s="121" t="str">
        <f t="shared" si="10"/>
        <v/>
      </c>
      <c r="C229" s="103"/>
      <c r="D229" s="103"/>
      <c r="E229" s="103"/>
      <c r="F229" s="103"/>
      <c r="G229" s="103"/>
      <c r="H229" s="103"/>
      <c r="I229" s="99" t="str">
        <f t="shared" si="9"/>
        <v/>
      </c>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row>
    <row r="230" spans="1:52" x14ac:dyDescent="0.25">
      <c r="A230" s="121">
        <f t="shared" si="11"/>
        <v>44781</v>
      </c>
      <c r="B230" s="121" t="str">
        <f t="shared" si="10"/>
        <v/>
      </c>
      <c r="C230" s="103"/>
      <c r="D230" s="103"/>
      <c r="E230" s="103"/>
      <c r="F230" s="103"/>
      <c r="G230" s="103"/>
      <c r="H230" s="103"/>
      <c r="I230" s="99" t="str">
        <f t="shared" si="9"/>
        <v/>
      </c>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row>
    <row r="231" spans="1:52" x14ac:dyDescent="0.25">
      <c r="A231" s="121">
        <f t="shared" si="11"/>
        <v>44782</v>
      </c>
      <c r="B231" s="121" t="str">
        <f t="shared" si="10"/>
        <v/>
      </c>
      <c r="C231" s="103"/>
      <c r="D231" s="103"/>
      <c r="E231" s="103"/>
      <c r="F231" s="103"/>
      <c r="G231" s="103"/>
      <c r="H231" s="103"/>
      <c r="I231" s="99" t="str">
        <f t="shared" si="9"/>
        <v/>
      </c>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row>
    <row r="232" spans="1:52" x14ac:dyDescent="0.25">
      <c r="A232" s="121">
        <f t="shared" si="11"/>
        <v>44783</v>
      </c>
      <c r="B232" s="121" t="str">
        <f t="shared" si="10"/>
        <v>Mittwoch</v>
      </c>
      <c r="C232" s="103"/>
      <c r="D232" s="103"/>
      <c r="E232" s="103"/>
      <c r="F232" s="103"/>
      <c r="G232" s="103"/>
      <c r="H232" s="103"/>
      <c r="I232" s="99" t="str">
        <f t="shared" si="9"/>
        <v/>
      </c>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row>
    <row r="233" spans="1:52" x14ac:dyDescent="0.25">
      <c r="A233" s="121">
        <f t="shared" si="11"/>
        <v>44784</v>
      </c>
      <c r="B233" s="121" t="str">
        <f t="shared" si="10"/>
        <v/>
      </c>
      <c r="C233" s="103"/>
      <c r="D233" s="103"/>
      <c r="E233" s="103"/>
      <c r="F233" s="103"/>
      <c r="G233" s="103"/>
      <c r="H233" s="103"/>
      <c r="I233" s="99" t="str">
        <f t="shared" si="9"/>
        <v/>
      </c>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row>
    <row r="234" spans="1:52" x14ac:dyDescent="0.25">
      <c r="A234" s="121">
        <f t="shared" si="11"/>
        <v>44785</v>
      </c>
      <c r="B234" s="121" t="str">
        <f t="shared" si="10"/>
        <v/>
      </c>
      <c r="C234" s="103"/>
      <c r="D234" s="103"/>
      <c r="E234" s="103"/>
      <c r="F234" s="103"/>
      <c r="G234" s="103"/>
      <c r="H234" s="103"/>
      <c r="I234" s="99" t="str">
        <f t="shared" si="9"/>
        <v/>
      </c>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row>
    <row r="235" spans="1:52" x14ac:dyDescent="0.25">
      <c r="A235" s="121">
        <f t="shared" si="11"/>
        <v>44786</v>
      </c>
      <c r="B235" s="121" t="str">
        <f t="shared" si="10"/>
        <v/>
      </c>
      <c r="C235" s="103"/>
      <c r="D235" s="103"/>
      <c r="E235" s="103"/>
      <c r="F235" s="103"/>
      <c r="G235" s="103"/>
      <c r="H235" s="103"/>
      <c r="I235" s="99" t="str">
        <f t="shared" si="9"/>
        <v/>
      </c>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row>
    <row r="236" spans="1:52" x14ac:dyDescent="0.25">
      <c r="A236" s="121">
        <f t="shared" si="11"/>
        <v>44787</v>
      </c>
      <c r="B236" s="121" t="str">
        <f t="shared" si="10"/>
        <v/>
      </c>
      <c r="C236" s="103"/>
      <c r="D236" s="103"/>
      <c r="E236" s="103"/>
      <c r="F236" s="103"/>
      <c r="G236" s="103"/>
      <c r="H236" s="103"/>
      <c r="I236" s="99" t="str">
        <f t="shared" si="9"/>
        <v/>
      </c>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row>
    <row r="237" spans="1:52" x14ac:dyDescent="0.25">
      <c r="A237" s="121">
        <f t="shared" si="11"/>
        <v>44788</v>
      </c>
      <c r="B237" s="121" t="str">
        <f t="shared" si="10"/>
        <v/>
      </c>
      <c r="C237" s="103"/>
      <c r="D237" s="103"/>
      <c r="E237" s="103"/>
      <c r="F237" s="103"/>
      <c r="G237" s="103"/>
      <c r="H237" s="103"/>
      <c r="I237" s="99" t="str">
        <f t="shared" si="9"/>
        <v/>
      </c>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row>
    <row r="238" spans="1:52" x14ac:dyDescent="0.25">
      <c r="A238" s="121">
        <f t="shared" si="11"/>
        <v>44789</v>
      </c>
      <c r="B238" s="121" t="str">
        <f t="shared" si="10"/>
        <v/>
      </c>
      <c r="C238" s="103"/>
      <c r="D238" s="103"/>
      <c r="E238" s="103"/>
      <c r="F238" s="103"/>
      <c r="G238" s="103"/>
      <c r="H238" s="103"/>
      <c r="I238" s="99" t="str">
        <f t="shared" si="9"/>
        <v/>
      </c>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row>
    <row r="239" spans="1:52" x14ac:dyDescent="0.25">
      <c r="A239" s="121">
        <f t="shared" si="11"/>
        <v>44790</v>
      </c>
      <c r="B239" s="121" t="str">
        <f t="shared" si="10"/>
        <v>Mittwoch</v>
      </c>
      <c r="C239" s="103"/>
      <c r="D239" s="103"/>
      <c r="E239" s="103"/>
      <c r="F239" s="103"/>
      <c r="G239" s="103"/>
      <c r="H239" s="103"/>
      <c r="I239" s="99" t="str">
        <f t="shared" si="9"/>
        <v/>
      </c>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row>
    <row r="240" spans="1:52" x14ac:dyDescent="0.25">
      <c r="A240" s="121">
        <f t="shared" si="11"/>
        <v>44791</v>
      </c>
      <c r="B240" s="121" t="str">
        <f t="shared" si="10"/>
        <v/>
      </c>
      <c r="C240" s="103"/>
      <c r="D240" s="103"/>
      <c r="E240" s="103"/>
      <c r="F240" s="103"/>
      <c r="G240" s="103"/>
      <c r="H240" s="103"/>
      <c r="I240" s="99" t="str">
        <f t="shared" si="9"/>
        <v/>
      </c>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row>
    <row r="241" spans="1:52" x14ac:dyDescent="0.25">
      <c r="A241" s="121">
        <f t="shared" si="11"/>
        <v>44792</v>
      </c>
      <c r="B241" s="121" t="str">
        <f t="shared" si="10"/>
        <v/>
      </c>
      <c r="C241" s="103"/>
      <c r="D241" s="103"/>
      <c r="E241" s="103"/>
      <c r="F241" s="103"/>
      <c r="G241" s="103"/>
      <c r="H241" s="103"/>
      <c r="I241" s="99" t="str">
        <f t="shared" si="9"/>
        <v/>
      </c>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row>
    <row r="242" spans="1:52" x14ac:dyDescent="0.25">
      <c r="A242" s="121">
        <f t="shared" si="11"/>
        <v>44793</v>
      </c>
      <c r="B242" s="121" t="str">
        <f t="shared" si="10"/>
        <v/>
      </c>
      <c r="C242" s="103"/>
      <c r="D242" s="103"/>
      <c r="E242" s="103"/>
      <c r="F242" s="103"/>
      <c r="G242" s="103"/>
      <c r="H242" s="103"/>
      <c r="I242" s="99" t="str">
        <f t="shared" si="9"/>
        <v/>
      </c>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row>
    <row r="243" spans="1:52" x14ac:dyDescent="0.25">
      <c r="A243" s="121">
        <f t="shared" si="11"/>
        <v>44794</v>
      </c>
      <c r="B243" s="121" t="str">
        <f t="shared" si="10"/>
        <v/>
      </c>
      <c r="C243" s="103"/>
      <c r="D243" s="103"/>
      <c r="E243" s="103"/>
      <c r="F243" s="103"/>
      <c r="G243" s="103"/>
      <c r="H243" s="103"/>
      <c r="I243" s="99" t="str">
        <f t="shared" si="9"/>
        <v/>
      </c>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row>
    <row r="244" spans="1:52" x14ac:dyDescent="0.25">
      <c r="A244" s="121">
        <f t="shared" si="11"/>
        <v>44795</v>
      </c>
      <c r="B244" s="121" t="str">
        <f t="shared" si="10"/>
        <v/>
      </c>
      <c r="C244" s="103"/>
      <c r="D244" s="103"/>
      <c r="E244" s="103"/>
      <c r="F244" s="103"/>
      <c r="G244" s="103"/>
      <c r="H244" s="103"/>
      <c r="I244" s="99" t="str">
        <f t="shared" si="9"/>
        <v/>
      </c>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row>
    <row r="245" spans="1:52" x14ac:dyDescent="0.25">
      <c r="A245" s="121">
        <f t="shared" si="11"/>
        <v>44796</v>
      </c>
      <c r="B245" s="121" t="str">
        <f t="shared" si="10"/>
        <v/>
      </c>
      <c r="C245" s="103"/>
      <c r="D245" s="103"/>
      <c r="E245" s="103"/>
      <c r="F245" s="103"/>
      <c r="G245" s="103"/>
      <c r="H245" s="103"/>
      <c r="I245" s="99" t="str">
        <f t="shared" si="9"/>
        <v/>
      </c>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row>
    <row r="246" spans="1:52" x14ac:dyDescent="0.25">
      <c r="A246" s="121">
        <f t="shared" si="11"/>
        <v>44797</v>
      </c>
      <c r="B246" s="121" t="str">
        <f t="shared" si="10"/>
        <v>Mittwoch</v>
      </c>
      <c r="C246" s="103"/>
      <c r="D246" s="103"/>
      <c r="E246" s="103"/>
      <c r="F246" s="103"/>
      <c r="G246" s="103"/>
      <c r="H246" s="103"/>
      <c r="I246" s="99" t="str">
        <f t="shared" si="9"/>
        <v/>
      </c>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row>
    <row r="247" spans="1:52" x14ac:dyDescent="0.25">
      <c r="A247" s="121">
        <f t="shared" si="11"/>
        <v>44798</v>
      </c>
      <c r="B247" s="121" t="str">
        <f t="shared" si="10"/>
        <v/>
      </c>
      <c r="C247" s="103"/>
      <c r="D247" s="103"/>
      <c r="E247" s="103"/>
      <c r="F247" s="103"/>
      <c r="G247" s="103"/>
      <c r="H247" s="103"/>
      <c r="I247" s="99" t="str">
        <f t="shared" si="9"/>
        <v/>
      </c>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row>
    <row r="248" spans="1:52" x14ac:dyDescent="0.25">
      <c r="A248" s="121">
        <f t="shared" si="11"/>
        <v>44799</v>
      </c>
      <c r="B248" s="121" t="str">
        <f t="shared" si="10"/>
        <v/>
      </c>
      <c r="C248" s="103"/>
      <c r="D248" s="103"/>
      <c r="E248" s="103"/>
      <c r="F248" s="103"/>
      <c r="G248" s="103"/>
      <c r="H248" s="103"/>
      <c r="I248" s="99" t="str">
        <f t="shared" si="9"/>
        <v/>
      </c>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row>
    <row r="249" spans="1:52" x14ac:dyDescent="0.25">
      <c r="A249" s="121">
        <f t="shared" si="11"/>
        <v>44800</v>
      </c>
      <c r="B249" s="121" t="str">
        <f t="shared" si="10"/>
        <v/>
      </c>
      <c r="C249" s="103"/>
      <c r="D249" s="103"/>
      <c r="E249" s="103"/>
      <c r="F249" s="103"/>
      <c r="G249" s="103"/>
      <c r="H249" s="103"/>
      <c r="I249" s="99" t="str">
        <f t="shared" si="9"/>
        <v/>
      </c>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row>
    <row r="250" spans="1:52" x14ac:dyDescent="0.25">
      <c r="A250" s="121">
        <f t="shared" si="11"/>
        <v>44801</v>
      </c>
      <c r="B250" s="121" t="str">
        <f t="shared" si="10"/>
        <v/>
      </c>
      <c r="C250" s="103"/>
      <c r="D250" s="103"/>
      <c r="E250" s="103"/>
      <c r="F250" s="103"/>
      <c r="G250" s="103"/>
      <c r="H250" s="103"/>
      <c r="I250" s="99" t="str">
        <f t="shared" si="9"/>
        <v/>
      </c>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row>
    <row r="251" spans="1:52" x14ac:dyDescent="0.25">
      <c r="A251" s="121">
        <f t="shared" si="11"/>
        <v>44802</v>
      </c>
      <c r="B251" s="121" t="str">
        <f t="shared" si="10"/>
        <v/>
      </c>
      <c r="C251" s="103"/>
      <c r="D251" s="103"/>
      <c r="E251" s="103"/>
      <c r="F251" s="103"/>
      <c r="G251" s="103"/>
      <c r="H251" s="103"/>
      <c r="I251" s="99" t="str">
        <f t="shared" si="9"/>
        <v/>
      </c>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row>
    <row r="252" spans="1:52" x14ac:dyDescent="0.25">
      <c r="A252" s="121">
        <f t="shared" si="11"/>
        <v>44803</v>
      </c>
      <c r="B252" s="121" t="str">
        <f t="shared" si="10"/>
        <v/>
      </c>
      <c r="C252" s="103"/>
      <c r="D252" s="103"/>
      <c r="E252" s="103"/>
      <c r="F252" s="103"/>
      <c r="G252" s="103"/>
      <c r="H252" s="103"/>
      <c r="I252" s="99" t="str">
        <f t="shared" si="9"/>
        <v/>
      </c>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row>
    <row r="253" spans="1:52" x14ac:dyDescent="0.25">
      <c r="A253" s="121">
        <f t="shared" si="11"/>
        <v>44804</v>
      </c>
      <c r="B253" s="121" t="str">
        <f t="shared" si="10"/>
        <v>Mittwoch</v>
      </c>
      <c r="C253" s="103"/>
      <c r="D253" s="103"/>
      <c r="E253" s="103"/>
      <c r="F253" s="103"/>
      <c r="G253" s="103"/>
      <c r="H253" s="103"/>
      <c r="I253" s="99" t="str">
        <f t="shared" si="9"/>
        <v/>
      </c>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row>
    <row r="254" spans="1:52" x14ac:dyDescent="0.25">
      <c r="A254" s="121">
        <f t="shared" si="11"/>
        <v>44805</v>
      </c>
      <c r="B254" s="121" t="str">
        <f t="shared" si="10"/>
        <v/>
      </c>
      <c r="C254" s="103"/>
      <c r="D254" s="103"/>
      <c r="E254" s="103"/>
      <c r="F254" s="103"/>
      <c r="G254" s="103"/>
      <c r="H254" s="103"/>
      <c r="I254" s="99" t="str">
        <f t="shared" si="9"/>
        <v/>
      </c>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row>
    <row r="255" spans="1:52" x14ac:dyDescent="0.25">
      <c r="A255" s="121">
        <f t="shared" si="11"/>
        <v>44806</v>
      </c>
      <c r="B255" s="121" t="str">
        <f t="shared" si="10"/>
        <v/>
      </c>
      <c r="C255" s="103"/>
      <c r="D255" s="103"/>
      <c r="E255" s="103"/>
      <c r="F255" s="103"/>
      <c r="G255" s="103"/>
      <c r="H255" s="103"/>
      <c r="I255" s="99" t="str">
        <f t="shared" si="9"/>
        <v/>
      </c>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row>
    <row r="256" spans="1:52" x14ac:dyDescent="0.25">
      <c r="A256" s="121">
        <f t="shared" si="11"/>
        <v>44807</v>
      </c>
      <c r="B256" s="121" t="str">
        <f t="shared" si="10"/>
        <v/>
      </c>
      <c r="C256" s="103"/>
      <c r="D256" s="103"/>
      <c r="E256" s="103"/>
      <c r="F256" s="103"/>
      <c r="G256" s="103"/>
      <c r="H256" s="103"/>
      <c r="I256" s="99" t="str">
        <f t="shared" si="9"/>
        <v/>
      </c>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row>
    <row r="257" spans="1:52" x14ac:dyDescent="0.25">
      <c r="A257" s="121">
        <f t="shared" si="11"/>
        <v>44808</v>
      </c>
      <c r="B257" s="121" t="str">
        <f t="shared" si="10"/>
        <v/>
      </c>
      <c r="C257" s="103"/>
      <c r="D257" s="103"/>
      <c r="E257" s="103"/>
      <c r="F257" s="103"/>
      <c r="G257" s="103"/>
      <c r="H257" s="103"/>
      <c r="I257" s="99" t="str">
        <f t="shared" si="9"/>
        <v/>
      </c>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row>
    <row r="258" spans="1:52" x14ac:dyDescent="0.25">
      <c r="A258" s="121">
        <f t="shared" si="11"/>
        <v>44809</v>
      </c>
      <c r="B258" s="121" t="str">
        <f t="shared" si="10"/>
        <v/>
      </c>
      <c r="C258" s="103"/>
      <c r="D258" s="103"/>
      <c r="E258" s="103"/>
      <c r="F258" s="103"/>
      <c r="G258" s="103"/>
      <c r="H258" s="103"/>
      <c r="I258" s="99" t="str">
        <f t="shared" si="9"/>
        <v/>
      </c>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row>
    <row r="259" spans="1:52" x14ac:dyDescent="0.25">
      <c r="A259" s="121">
        <f t="shared" si="11"/>
        <v>44810</v>
      </c>
      <c r="B259" s="121" t="str">
        <f t="shared" si="10"/>
        <v/>
      </c>
      <c r="C259" s="103"/>
      <c r="D259" s="103"/>
      <c r="E259" s="103"/>
      <c r="F259" s="103"/>
      <c r="G259" s="103"/>
      <c r="H259" s="103"/>
      <c r="I259" s="99" t="str">
        <f t="shared" si="9"/>
        <v/>
      </c>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row>
    <row r="260" spans="1:52" x14ac:dyDescent="0.25">
      <c r="A260" s="121">
        <f t="shared" si="11"/>
        <v>44811</v>
      </c>
      <c r="B260" s="121" t="str">
        <f t="shared" si="10"/>
        <v>Mittwoch</v>
      </c>
      <c r="C260" s="103"/>
      <c r="D260" s="103"/>
      <c r="E260" s="103"/>
      <c r="F260" s="103"/>
      <c r="G260" s="103"/>
      <c r="H260" s="103"/>
      <c r="I260" s="99" t="str">
        <f t="shared" si="9"/>
        <v/>
      </c>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row>
    <row r="261" spans="1:52" x14ac:dyDescent="0.25">
      <c r="A261" s="121">
        <f t="shared" si="11"/>
        <v>44812</v>
      </c>
      <c r="B261" s="121" t="str">
        <f t="shared" si="10"/>
        <v/>
      </c>
      <c r="C261" s="103"/>
      <c r="D261" s="103"/>
      <c r="E261" s="103"/>
      <c r="F261" s="103"/>
      <c r="G261" s="103"/>
      <c r="H261" s="103"/>
      <c r="I261" s="99" t="str">
        <f t="shared" si="9"/>
        <v/>
      </c>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row>
    <row r="262" spans="1:52" x14ac:dyDescent="0.25">
      <c r="A262" s="121">
        <f t="shared" si="11"/>
        <v>44813</v>
      </c>
      <c r="B262" s="121" t="str">
        <f t="shared" si="10"/>
        <v/>
      </c>
      <c r="C262" s="103"/>
      <c r="D262" s="103"/>
      <c r="E262" s="103"/>
      <c r="F262" s="103"/>
      <c r="G262" s="103"/>
      <c r="H262" s="103"/>
      <c r="I262" s="99" t="str">
        <f t="shared" si="9"/>
        <v/>
      </c>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row>
    <row r="263" spans="1:52" x14ac:dyDescent="0.25">
      <c r="A263" s="121">
        <f t="shared" si="11"/>
        <v>44814</v>
      </c>
      <c r="B263" s="121" t="str">
        <f t="shared" si="10"/>
        <v/>
      </c>
      <c r="C263" s="103"/>
      <c r="D263" s="103"/>
      <c r="E263" s="103"/>
      <c r="F263" s="103"/>
      <c r="G263" s="103"/>
      <c r="H263" s="103"/>
      <c r="I263" s="99" t="str">
        <f t="shared" si="9"/>
        <v/>
      </c>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row>
    <row r="264" spans="1:52" x14ac:dyDescent="0.25">
      <c r="A264" s="121">
        <f t="shared" si="11"/>
        <v>44815</v>
      </c>
      <c r="B264" s="121" t="str">
        <f t="shared" si="10"/>
        <v/>
      </c>
      <c r="C264" s="103"/>
      <c r="D264" s="103"/>
      <c r="E264" s="103"/>
      <c r="F264" s="103"/>
      <c r="G264" s="103"/>
      <c r="H264" s="103"/>
      <c r="I264" s="99" t="str">
        <f t="shared" si="9"/>
        <v/>
      </c>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row>
    <row r="265" spans="1:52" x14ac:dyDescent="0.25">
      <c r="A265" s="121">
        <f t="shared" si="11"/>
        <v>44816</v>
      </c>
      <c r="B265" s="121" t="str">
        <f t="shared" si="10"/>
        <v/>
      </c>
      <c r="C265" s="103"/>
      <c r="D265" s="103"/>
      <c r="E265" s="103"/>
      <c r="F265" s="103"/>
      <c r="G265" s="103"/>
      <c r="H265" s="103"/>
      <c r="I265" s="99" t="str">
        <f t="shared" si="9"/>
        <v/>
      </c>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row>
    <row r="266" spans="1:52" x14ac:dyDescent="0.25">
      <c r="A266" s="121">
        <f t="shared" si="11"/>
        <v>44817</v>
      </c>
      <c r="B266" s="121" t="str">
        <f t="shared" si="10"/>
        <v/>
      </c>
      <c r="C266" s="103"/>
      <c r="D266" s="103"/>
      <c r="E266" s="103"/>
      <c r="F266" s="103"/>
      <c r="G266" s="103"/>
      <c r="H266" s="103"/>
      <c r="I266" s="99" t="str">
        <f t="shared" si="9"/>
        <v/>
      </c>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row>
    <row r="267" spans="1:52" x14ac:dyDescent="0.25">
      <c r="A267" s="121">
        <f t="shared" si="11"/>
        <v>44818</v>
      </c>
      <c r="B267" s="121" t="str">
        <f t="shared" si="10"/>
        <v>Mittwoch</v>
      </c>
      <c r="C267" s="103"/>
      <c r="D267" s="103"/>
      <c r="E267" s="103"/>
      <c r="F267" s="103"/>
      <c r="G267" s="103"/>
      <c r="H267" s="103"/>
      <c r="I267" s="99" t="str">
        <f t="shared" ref="I267:I330" si="12">IF(SUM(J267:XFD267)&gt;0,SUM(J267:XFD267),"")</f>
        <v/>
      </c>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row>
    <row r="268" spans="1:52" x14ac:dyDescent="0.25">
      <c r="A268" s="121">
        <f t="shared" si="11"/>
        <v>44819</v>
      </c>
      <c r="B268" s="121" t="str">
        <f t="shared" ref="B268:B331" si="13">IF(A268="","",IF(WEEKDAY(A268)=4,"Mittwoch",IF(MONTH(A268)&amp;DAY(A268)="1015","Test","")))</f>
        <v/>
      </c>
      <c r="C268" s="103"/>
      <c r="D268" s="103"/>
      <c r="E268" s="103"/>
      <c r="F268" s="103"/>
      <c r="G268" s="103"/>
      <c r="H268" s="103"/>
      <c r="I268" s="99" t="str">
        <f t="shared" si="12"/>
        <v/>
      </c>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row>
    <row r="269" spans="1:52" x14ac:dyDescent="0.25">
      <c r="A269" s="121">
        <f t="shared" ref="A269:A332" si="14">A268+1</f>
        <v>44820</v>
      </c>
      <c r="B269" s="121" t="str">
        <f t="shared" si="13"/>
        <v/>
      </c>
      <c r="C269" s="103"/>
      <c r="D269" s="103"/>
      <c r="E269" s="103"/>
      <c r="F269" s="103"/>
      <c r="G269" s="103"/>
      <c r="H269" s="103"/>
      <c r="I269" s="99" t="str">
        <f t="shared" si="12"/>
        <v/>
      </c>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row>
    <row r="270" spans="1:52" x14ac:dyDescent="0.25">
      <c r="A270" s="121">
        <f t="shared" si="14"/>
        <v>44821</v>
      </c>
      <c r="B270" s="121" t="str">
        <f t="shared" si="13"/>
        <v/>
      </c>
      <c r="C270" s="103"/>
      <c r="D270" s="103"/>
      <c r="E270" s="103"/>
      <c r="F270" s="103"/>
      <c r="G270" s="103"/>
      <c r="H270" s="103"/>
      <c r="I270" s="99" t="str">
        <f t="shared" si="12"/>
        <v/>
      </c>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row>
    <row r="271" spans="1:52" x14ac:dyDescent="0.25">
      <c r="A271" s="121">
        <f t="shared" si="14"/>
        <v>44822</v>
      </c>
      <c r="B271" s="121" t="str">
        <f t="shared" si="13"/>
        <v/>
      </c>
      <c r="C271" s="103"/>
      <c r="D271" s="103"/>
      <c r="E271" s="103"/>
      <c r="F271" s="103"/>
      <c r="G271" s="103"/>
      <c r="H271" s="103"/>
      <c r="I271" s="99" t="str">
        <f t="shared" si="12"/>
        <v/>
      </c>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row>
    <row r="272" spans="1:52" x14ac:dyDescent="0.25">
      <c r="A272" s="121">
        <f t="shared" si="14"/>
        <v>44823</v>
      </c>
      <c r="B272" s="121" t="str">
        <f t="shared" si="13"/>
        <v/>
      </c>
      <c r="C272" s="103"/>
      <c r="D272" s="103"/>
      <c r="E272" s="103"/>
      <c r="F272" s="103"/>
      <c r="G272" s="103"/>
      <c r="H272" s="103"/>
      <c r="I272" s="99" t="str">
        <f t="shared" si="12"/>
        <v/>
      </c>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row>
    <row r="273" spans="1:52" x14ac:dyDescent="0.25">
      <c r="A273" s="121">
        <f t="shared" si="14"/>
        <v>44824</v>
      </c>
      <c r="B273" s="121" t="str">
        <f t="shared" si="13"/>
        <v/>
      </c>
      <c r="C273" s="103"/>
      <c r="D273" s="103"/>
      <c r="E273" s="103"/>
      <c r="F273" s="103"/>
      <c r="G273" s="103"/>
      <c r="H273" s="103"/>
      <c r="I273" s="99" t="str">
        <f t="shared" si="12"/>
        <v/>
      </c>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row>
    <row r="274" spans="1:52" x14ac:dyDescent="0.25">
      <c r="A274" s="121">
        <f t="shared" si="14"/>
        <v>44825</v>
      </c>
      <c r="B274" s="121" t="str">
        <f t="shared" si="13"/>
        <v>Mittwoch</v>
      </c>
      <c r="C274" s="103"/>
      <c r="D274" s="103"/>
      <c r="E274" s="103"/>
      <c r="F274" s="103"/>
      <c r="G274" s="103"/>
      <c r="H274" s="103"/>
      <c r="I274" s="99" t="str">
        <f t="shared" si="12"/>
        <v/>
      </c>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row>
    <row r="275" spans="1:52" x14ac:dyDescent="0.25">
      <c r="A275" s="121">
        <f t="shared" si="14"/>
        <v>44826</v>
      </c>
      <c r="B275" s="121" t="str">
        <f t="shared" si="13"/>
        <v/>
      </c>
      <c r="C275" s="103"/>
      <c r="D275" s="103"/>
      <c r="E275" s="103"/>
      <c r="F275" s="103"/>
      <c r="G275" s="103"/>
      <c r="H275" s="103"/>
      <c r="I275" s="99" t="str">
        <f t="shared" si="12"/>
        <v/>
      </c>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row>
    <row r="276" spans="1:52" x14ac:dyDescent="0.25">
      <c r="A276" s="121">
        <f t="shared" si="14"/>
        <v>44827</v>
      </c>
      <c r="B276" s="121" t="str">
        <f t="shared" si="13"/>
        <v/>
      </c>
      <c r="C276" s="103"/>
      <c r="D276" s="103"/>
      <c r="E276" s="103"/>
      <c r="F276" s="103"/>
      <c r="G276" s="103"/>
      <c r="H276" s="103"/>
      <c r="I276" s="99" t="str">
        <f t="shared" si="12"/>
        <v/>
      </c>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row>
    <row r="277" spans="1:52" x14ac:dyDescent="0.25">
      <c r="A277" s="121">
        <f t="shared" si="14"/>
        <v>44828</v>
      </c>
      <c r="B277" s="121" t="str">
        <f t="shared" si="13"/>
        <v/>
      </c>
      <c r="C277" s="103"/>
      <c r="D277" s="103"/>
      <c r="E277" s="103"/>
      <c r="F277" s="103"/>
      <c r="G277" s="103"/>
      <c r="H277" s="103"/>
      <c r="I277" s="99" t="str">
        <f t="shared" si="12"/>
        <v/>
      </c>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row>
    <row r="278" spans="1:52" x14ac:dyDescent="0.25">
      <c r="A278" s="121">
        <f t="shared" si="14"/>
        <v>44829</v>
      </c>
      <c r="B278" s="121" t="str">
        <f t="shared" si="13"/>
        <v/>
      </c>
      <c r="C278" s="103"/>
      <c r="D278" s="103"/>
      <c r="E278" s="103"/>
      <c r="F278" s="103"/>
      <c r="G278" s="103"/>
      <c r="H278" s="103"/>
      <c r="I278" s="99" t="str">
        <f t="shared" si="12"/>
        <v/>
      </c>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row>
    <row r="279" spans="1:52" x14ac:dyDescent="0.25">
      <c r="A279" s="121">
        <f t="shared" si="14"/>
        <v>44830</v>
      </c>
      <c r="B279" s="121" t="str">
        <f t="shared" si="13"/>
        <v/>
      </c>
      <c r="C279" s="103"/>
      <c r="D279" s="103"/>
      <c r="E279" s="103"/>
      <c r="F279" s="103"/>
      <c r="G279" s="103"/>
      <c r="H279" s="103"/>
      <c r="I279" s="99" t="str">
        <f t="shared" si="12"/>
        <v/>
      </c>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row>
    <row r="280" spans="1:52" x14ac:dyDescent="0.25">
      <c r="A280" s="121">
        <f t="shared" si="14"/>
        <v>44831</v>
      </c>
      <c r="B280" s="121" t="str">
        <f t="shared" si="13"/>
        <v/>
      </c>
      <c r="C280" s="103"/>
      <c r="D280" s="103"/>
      <c r="E280" s="103"/>
      <c r="F280" s="103"/>
      <c r="G280" s="103"/>
      <c r="H280" s="103"/>
      <c r="I280" s="99" t="str">
        <f t="shared" si="12"/>
        <v/>
      </c>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row>
    <row r="281" spans="1:52" x14ac:dyDescent="0.25">
      <c r="A281" s="121">
        <f t="shared" si="14"/>
        <v>44832</v>
      </c>
      <c r="B281" s="121" t="str">
        <f t="shared" si="13"/>
        <v>Mittwoch</v>
      </c>
      <c r="C281" s="103"/>
      <c r="D281" s="103"/>
      <c r="E281" s="103"/>
      <c r="F281" s="103"/>
      <c r="G281" s="103"/>
      <c r="H281" s="103"/>
      <c r="I281" s="99" t="str">
        <f t="shared" si="12"/>
        <v/>
      </c>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row>
    <row r="282" spans="1:52" x14ac:dyDescent="0.25">
      <c r="A282" s="121">
        <f t="shared" si="14"/>
        <v>44833</v>
      </c>
      <c r="B282" s="121" t="str">
        <f t="shared" si="13"/>
        <v/>
      </c>
      <c r="C282" s="103"/>
      <c r="D282" s="103"/>
      <c r="E282" s="103"/>
      <c r="F282" s="103"/>
      <c r="G282" s="103"/>
      <c r="H282" s="103"/>
      <c r="I282" s="99" t="str">
        <f t="shared" si="12"/>
        <v/>
      </c>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row>
    <row r="283" spans="1:52" x14ac:dyDescent="0.25">
      <c r="A283" s="121">
        <f t="shared" si="14"/>
        <v>44834</v>
      </c>
      <c r="B283" s="121" t="str">
        <f t="shared" si="13"/>
        <v/>
      </c>
      <c r="C283" s="103"/>
      <c r="D283" s="103"/>
      <c r="E283" s="103"/>
      <c r="F283" s="103"/>
      <c r="G283" s="103"/>
      <c r="H283" s="103"/>
      <c r="I283" s="99" t="str">
        <f t="shared" si="12"/>
        <v/>
      </c>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row>
    <row r="284" spans="1:52" x14ac:dyDescent="0.25">
      <c r="A284" s="121">
        <f t="shared" si="14"/>
        <v>44835</v>
      </c>
      <c r="B284" s="121" t="str">
        <f t="shared" si="13"/>
        <v/>
      </c>
      <c r="C284" s="103"/>
      <c r="D284" s="103"/>
      <c r="E284" s="103"/>
      <c r="F284" s="103"/>
      <c r="G284" s="103"/>
      <c r="H284" s="103"/>
      <c r="I284" s="99" t="str">
        <f t="shared" si="12"/>
        <v/>
      </c>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row>
    <row r="285" spans="1:52" x14ac:dyDescent="0.25">
      <c r="A285" s="121">
        <f t="shared" si="14"/>
        <v>44836</v>
      </c>
      <c r="B285" s="121" t="str">
        <f t="shared" si="13"/>
        <v/>
      </c>
      <c r="C285" s="103"/>
      <c r="D285" s="103"/>
      <c r="E285" s="103"/>
      <c r="F285" s="103"/>
      <c r="G285" s="103"/>
      <c r="H285" s="103"/>
      <c r="I285" s="99" t="str">
        <f t="shared" si="12"/>
        <v/>
      </c>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row>
    <row r="286" spans="1:52" x14ac:dyDescent="0.25">
      <c r="A286" s="121">
        <f t="shared" si="14"/>
        <v>44837</v>
      </c>
      <c r="B286" s="121" t="str">
        <f t="shared" si="13"/>
        <v/>
      </c>
      <c r="C286" s="103"/>
      <c r="D286" s="103"/>
      <c r="E286" s="103"/>
      <c r="F286" s="103"/>
      <c r="G286" s="103"/>
      <c r="H286" s="103"/>
      <c r="I286" s="99" t="str">
        <f t="shared" si="12"/>
        <v/>
      </c>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row>
    <row r="287" spans="1:52" x14ac:dyDescent="0.25">
      <c r="A287" s="121">
        <f t="shared" si="14"/>
        <v>44838</v>
      </c>
      <c r="B287" s="121" t="str">
        <f t="shared" si="13"/>
        <v/>
      </c>
      <c r="C287" s="103"/>
      <c r="D287" s="103"/>
      <c r="E287" s="103"/>
      <c r="F287" s="103"/>
      <c r="G287" s="103"/>
      <c r="H287" s="103"/>
      <c r="I287" s="99" t="str">
        <f t="shared" si="12"/>
        <v/>
      </c>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row>
    <row r="288" spans="1:52" x14ac:dyDescent="0.25">
      <c r="A288" s="121">
        <f t="shared" si="14"/>
        <v>44839</v>
      </c>
      <c r="B288" s="121" t="str">
        <f t="shared" si="13"/>
        <v>Mittwoch</v>
      </c>
      <c r="C288" s="103"/>
      <c r="D288" s="103"/>
      <c r="E288" s="103"/>
      <c r="F288" s="103"/>
      <c r="G288" s="103"/>
      <c r="H288" s="103"/>
      <c r="I288" s="99" t="str">
        <f t="shared" si="12"/>
        <v/>
      </c>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row>
    <row r="289" spans="1:52" x14ac:dyDescent="0.25">
      <c r="A289" s="121">
        <f t="shared" si="14"/>
        <v>44840</v>
      </c>
      <c r="B289" s="121" t="str">
        <f t="shared" si="13"/>
        <v/>
      </c>
      <c r="C289" s="103"/>
      <c r="D289" s="103"/>
      <c r="E289" s="103"/>
      <c r="F289" s="103"/>
      <c r="G289" s="103"/>
      <c r="H289" s="103"/>
      <c r="I289" s="99" t="str">
        <f t="shared" si="12"/>
        <v/>
      </c>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row>
    <row r="290" spans="1:52" x14ac:dyDescent="0.25">
      <c r="A290" s="121">
        <f t="shared" si="14"/>
        <v>44841</v>
      </c>
      <c r="B290" s="121" t="str">
        <f t="shared" si="13"/>
        <v/>
      </c>
      <c r="C290" s="103"/>
      <c r="D290" s="103"/>
      <c r="E290" s="103"/>
      <c r="F290" s="103"/>
      <c r="G290" s="103"/>
      <c r="H290" s="103"/>
      <c r="I290" s="99" t="str">
        <f t="shared" si="12"/>
        <v/>
      </c>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row>
    <row r="291" spans="1:52" x14ac:dyDescent="0.25">
      <c r="A291" s="121">
        <f t="shared" si="14"/>
        <v>44842</v>
      </c>
      <c r="B291" s="121" t="str">
        <f t="shared" si="13"/>
        <v/>
      </c>
      <c r="C291" s="103"/>
      <c r="D291" s="103"/>
      <c r="E291" s="103"/>
      <c r="F291" s="103"/>
      <c r="G291" s="103"/>
      <c r="H291" s="103"/>
      <c r="I291" s="99" t="str">
        <f t="shared" si="12"/>
        <v/>
      </c>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row>
    <row r="292" spans="1:52" x14ac:dyDescent="0.25">
      <c r="A292" s="121">
        <f t="shared" si="14"/>
        <v>44843</v>
      </c>
      <c r="B292" s="121" t="str">
        <f t="shared" si="13"/>
        <v/>
      </c>
      <c r="C292" s="103"/>
      <c r="D292" s="103"/>
      <c r="E292" s="103"/>
      <c r="F292" s="103"/>
      <c r="G292" s="103"/>
      <c r="H292" s="103"/>
      <c r="I292" s="99" t="str">
        <f t="shared" si="12"/>
        <v/>
      </c>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row>
    <row r="293" spans="1:52" x14ac:dyDescent="0.25">
      <c r="A293" s="121">
        <f t="shared" si="14"/>
        <v>44844</v>
      </c>
      <c r="B293" s="121" t="str">
        <f t="shared" si="13"/>
        <v/>
      </c>
      <c r="C293" s="103"/>
      <c r="D293" s="103"/>
      <c r="E293" s="103"/>
      <c r="F293" s="103"/>
      <c r="G293" s="103"/>
      <c r="H293" s="103"/>
      <c r="I293" s="99" t="str">
        <f t="shared" si="12"/>
        <v/>
      </c>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row>
    <row r="294" spans="1:52" x14ac:dyDescent="0.25">
      <c r="A294" s="121">
        <f t="shared" si="14"/>
        <v>44845</v>
      </c>
      <c r="B294" s="121" t="str">
        <f t="shared" si="13"/>
        <v/>
      </c>
      <c r="C294" s="103"/>
      <c r="D294" s="103"/>
      <c r="E294" s="103"/>
      <c r="F294" s="103"/>
      <c r="G294" s="103"/>
      <c r="H294" s="103"/>
      <c r="I294" s="99" t="str">
        <f t="shared" si="12"/>
        <v/>
      </c>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row>
    <row r="295" spans="1:52" x14ac:dyDescent="0.25">
      <c r="A295" s="121">
        <f t="shared" si="14"/>
        <v>44846</v>
      </c>
      <c r="B295" s="121" t="str">
        <f t="shared" si="13"/>
        <v>Mittwoch</v>
      </c>
      <c r="C295" s="103"/>
      <c r="D295" s="103"/>
      <c r="E295" s="103"/>
      <c r="F295" s="103"/>
      <c r="G295" s="103"/>
      <c r="H295" s="103"/>
      <c r="I295" s="99" t="str">
        <f t="shared" si="12"/>
        <v/>
      </c>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row>
    <row r="296" spans="1:52" x14ac:dyDescent="0.25">
      <c r="A296" s="121">
        <f t="shared" si="14"/>
        <v>44847</v>
      </c>
      <c r="B296" s="121" t="str">
        <f t="shared" si="13"/>
        <v/>
      </c>
      <c r="C296" s="103"/>
      <c r="D296" s="103"/>
      <c r="E296" s="103"/>
      <c r="F296" s="103"/>
      <c r="G296" s="103"/>
      <c r="H296" s="103"/>
      <c r="I296" s="99" t="str">
        <f t="shared" si="12"/>
        <v/>
      </c>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row>
    <row r="297" spans="1:52" x14ac:dyDescent="0.25">
      <c r="A297" s="121">
        <f t="shared" si="14"/>
        <v>44848</v>
      </c>
      <c r="B297" s="121" t="str">
        <f t="shared" si="13"/>
        <v/>
      </c>
      <c r="C297" s="103"/>
      <c r="D297" s="103"/>
      <c r="E297" s="103"/>
      <c r="F297" s="103"/>
      <c r="G297" s="103"/>
      <c r="H297" s="103"/>
      <c r="I297" s="99" t="str">
        <f t="shared" si="12"/>
        <v/>
      </c>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row>
    <row r="298" spans="1:52" x14ac:dyDescent="0.25">
      <c r="A298" s="121">
        <f t="shared" si="14"/>
        <v>44849</v>
      </c>
      <c r="B298" s="121" t="str">
        <f t="shared" si="13"/>
        <v>Test</v>
      </c>
      <c r="C298" s="103"/>
      <c r="D298" s="103"/>
      <c r="E298" s="103"/>
      <c r="F298" s="103"/>
      <c r="G298" s="103"/>
      <c r="H298" s="103"/>
      <c r="I298" s="99" t="str">
        <f t="shared" si="12"/>
        <v/>
      </c>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row>
    <row r="299" spans="1:52" x14ac:dyDescent="0.25">
      <c r="A299" s="121">
        <f t="shared" si="14"/>
        <v>44850</v>
      </c>
      <c r="B299" s="121" t="str">
        <f t="shared" si="13"/>
        <v/>
      </c>
      <c r="C299" s="103"/>
      <c r="D299" s="103"/>
      <c r="E299" s="103"/>
      <c r="F299" s="103"/>
      <c r="G299" s="103"/>
      <c r="H299" s="103"/>
      <c r="I299" s="99" t="str">
        <f t="shared" si="12"/>
        <v/>
      </c>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row>
    <row r="300" spans="1:52" x14ac:dyDescent="0.25">
      <c r="A300" s="121">
        <f t="shared" si="14"/>
        <v>44851</v>
      </c>
      <c r="B300" s="121" t="str">
        <f t="shared" si="13"/>
        <v/>
      </c>
      <c r="C300" s="103"/>
      <c r="D300" s="103"/>
      <c r="E300" s="103"/>
      <c r="F300" s="103"/>
      <c r="G300" s="103"/>
      <c r="H300" s="103"/>
      <c r="I300" s="99" t="str">
        <f t="shared" si="12"/>
        <v/>
      </c>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row>
    <row r="301" spans="1:52" x14ac:dyDescent="0.25">
      <c r="A301" s="121">
        <f t="shared" si="14"/>
        <v>44852</v>
      </c>
      <c r="B301" s="121" t="str">
        <f t="shared" si="13"/>
        <v/>
      </c>
      <c r="C301" s="103"/>
      <c r="D301" s="103"/>
      <c r="E301" s="103"/>
      <c r="F301" s="103"/>
      <c r="G301" s="103"/>
      <c r="H301" s="103"/>
      <c r="I301" s="99" t="str">
        <f t="shared" si="12"/>
        <v/>
      </c>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row>
    <row r="302" spans="1:52" x14ac:dyDescent="0.25">
      <c r="A302" s="121">
        <f t="shared" si="14"/>
        <v>44853</v>
      </c>
      <c r="B302" s="121" t="str">
        <f t="shared" si="13"/>
        <v>Mittwoch</v>
      </c>
      <c r="C302" s="103"/>
      <c r="D302" s="103"/>
      <c r="E302" s="103"/>
      <c r="F302" s="103"/>
      <c r="G302" s="103"/>
      <c r="H302" s="103"/>
      <c r="I302" s="99" t="str">
        <f t="shared" si="12"/>
        <v/>
      </c>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row>
    <row r="303" spans="1:52" x14ac:dyDescent="0.25">
      <c r="A303" s="121">
        <f t="shared" si="14"/>
        <v>44854</v>
      </c>
      <c r="B303" s="121" t="str">
        <f t="shared" si="13"/>
        <v/>
      </c>
      <c r="C303" s="103"/>
      <c r="D303" s="103"/>
      <c r="E303" s="103"/>
      <c r="F303" s="103"/>
      <c r="G303" s="103"/>
      <c r="H303" s="103"/>
      <c r="I303" s="99" t="str">
        <f t="shared" si="12"/>
        <v/>
      </c>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row>
    <row r="304" spans="1:52" x14ac:dyDescent="0.25">
      <c r="A304" s="121">
        <f t="shared" si="14"/>
        <v>44855</v>
      </c>
      <c r="B304" s="121" t="str">
        <f t="shared" si="13"/>
        <v/>
      </c>
      <c r="C304" s="103"/>
      <c r="D304" s="103"/>
      <c r="E304" s="103"/>
      <c r="F304" s="103"/>
      <c r="G304" s="103"/>
      <c r="H304" s="103"/>
      <c r="I304" s="99" t="str">
        <f t="shared" si="12"/>
        <v/>
      </c>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row>
    <row r="305" spans="1:52" x14ac:dyDescent="0.25">
      <c r="A305" s="121">
        <f t="shared" si="14"/>
        <v>44856</v>
      </c>
      <c r="B305" s="121" t="str">
        <f t="shared" si="13"/>
        <v/>
      </c>
      <c r="C305" s="103"/>
      <c r="D305" s="103"/>
      <c r="E305" s="103"/>
      <c r="F305" s="103"/>
      <c r="G305" s="103"/>
      <c r="H305" s="103"/>
      <c r="I305" s="99" t="str">
        <f t="shared" si="12"/>
        <v/>
      </c>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row>
    <row r="306" spans="1:52" x14ac:dyDescent="0.25">
      <c r="A306" s="121">
        <f t="shared" si="14"/>
        <v>44857</v>
      </c>
      <c r="B306" s="121" t="str">
        <f t="shared" si="13"/>
        <v/>
      </c>
      <c r="C306" s="103"/>
      <c r="D306" s="103"/>
      <c r="E306" s="103"/>
      <c r="F306" s="103"/>
      <c r="G306" s="103"/>
      <c r="H306" s="103"/>
      <c r="I306" s="99" t="str">
        <f t="shared" si="12"/>
        <v/>
      </c>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row>
    <row r="307" spans="1:52" x14ac:dyDescent="0.25">
      <c r="A307" s="121">
        <f t="shared" si="14"/>
        <v>44858</v>
      </c>
      <c r="B307" s="121" t="str">
        <f t="shared" si="13"/>
        <v/>
      </c>
      <c r="C307" s="103"/>
      <c r="D307" s="103"/>
      <c r="E307" s="103"/>
      <c r="F307" s="103"/>
      <c r="G307" s="103"/>
      <c r="H307" s="103"/>
      <c r="I307" s="99" t="str">
        <f t="shared" si="12"/>
        <v/>
      </c>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row>
    <row r="308" spans="1:52" x14ac:dyDescent="0.25">
      <c r="A308" s="121">
        <f t="shared" si="14"/>
        <v>44859</v>
      </c>
      <c r="B308" s="121" t="str">
        <f t="shared" si="13"/>
        <v/>
      </c>
      <c r="C308" s="103"/>
      <c r="D308" s="103"/>
      <c r="E308" s="103"/>
      <c r="F308" s="103"/>
      <c r="G308" s="103"/>
      <c r="H308" s="103"/>
      <c r="I308" s="99" t="str">
        <f t="shared" si="12"/>
        <v/>
      </c>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row>
    <row r="309" spans="1:52" x14ac:dyDescent="0.25">
      <c r="A309" s="121">
        <f t="shared" si="14"/>
        <v>44860</v>
      </c>
      <c r="B309" s="121" t="str">
        <f t="shared" si="13"/>
        <v>Mittwoch</v>
      </c>
      <c r="C309" s="103"/>
      <c r="D309" s="103"/>
      <c r="E309" s="103"/>
      <c r="F309" s="103"/>
      <c r="G309" s="103"/>
      <c r="H309" s="103"/>
      <c r="I309" s="99" t="str">
        <f t="shared" si="12"/>
        <v/>
      </c>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row>
    <row r="310" spans="1:52" x14ac:dyDescent="0.25">
      <c r="A310" s="121">
        <f t="shared" si="14"/>
        <v>44861</v>
      </c>
      <c r="B310" s="121" t="str">
        <f t="shared" si="13"/>
        <v/>
      </c>
      <c r="C310" s="103"/>
      <c r="D310" s="103"/>
      <c r="E310" s="103"/>
      <c r="F310" s="103"/>
      <c r="G310" s="103"/>
      <c r="H310" s="103"/>
      <c r="I310" s="99" t="str">
        <f t="shared" si="12"/>
        <v/>
      </c>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row>
    <row r="311" spans="1:52" x14ac:dyDescent="0.25">
      <c r="A311" s="121">
        <f t="shared" si="14"/>
        <v>44862</v>
      </c>
      <c r="B311" s="121" t="str">
        <f t="shared" si="13"/>
        <v/>
      </c>
      <c r="C311" s="103"/>
      <c r="D311" s="103"/>
      <c r="E311" s="103"/>
      <c r="F311" s="103"/>
      <c r="G311" s="103"/>
      <c r="H311" s="103"/>
      <c r="I311" s="99" t="str">
        <f t="shared" si="12"/>
        <v/>
      </c>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row>
    <row r="312" spans="1:52" x14ac:dyDescent="0.25">
      <c r="A312" s="121">
        <f t="shared" si="14"/>
        <v>44863</v>
      </c>
      <c r="B312" s="121" t="str">
        <f t="shared" si="13"/>
        <v/>
      </c>
      <c r="C312" s="103"/>
      <c r="D312" s="103"/>
      <c r="E312" s="103"/>
      <c r="F312" s="103"/>
      <c r="G312" s="103"/>
      <c r="H312" s="103"/>
      <c r="I312" s="99" t="str">
        <f t="shared" si="12"/>
        <v/>
      </c>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row>
    <row r="313" spans="1:52" x14ac:dyDescent="0.25">
      <c r="A313" s="121">
        <f t="shared" si="14"/>
        <v>44864</v>
      </c>
      <c r="B313" s="121" t="str">
        <f t="shared" si="13"/>
        <v/>
      </c>
      <c r="C313" s="103"/>
      <c r="D313" s="103"/>
      <c r="E313" s="103"/>
      <c r="F313" s="103"/>
      <c r="G313" s="103"/>
      <c r="H313" s="103"/>
      <c r="I313" s="99" t="str">
        <f t="shared" si="12"/>
        <v/>
      </c>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row>
    <row r="314" spans="1:52" x14ac:dyDescent="0.25">
      <c r="A314" s="121">
        <f t="shared" si="14"/>
        <v>44865</v>
      </c>
      <c r="B314" s="121" t="str">
        <f t="shared" si="13"/>
        <v/>
      </c>
      <c r="C314" s="103"/>
      <c r="D314" s="103"/>
      <c r="E314" s="103"/>
      <c r="F314" s="103"/>
      <c r="G314" s="103"/>
      <c r="H314" s="103"/>
      <c r="I314" s="99" t="str">
        <f t="shared" si="12"/>
        <v/>
      </c>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row>
    <row r="315" spans="1:52" x14ac:dyDescent="0.25">
      <c r="A315" s="121">
        <f t="shared" si="14"/>
        <v>44866</v>
      </c>
      <c r="B315" s="121" t="str">
        <f t="shared" si="13"/>
        <v/>
      </c>
      <c r="C315" s="103"/>
      <c r="D315" s="103"/>
      <c r="E315" s="103"/>
      <c r="F315" s="103"/>
      <c r="G315" s="103"/>
      <c r="H315" s="103"/>
      <c r="I315" s="99" t="str">
        <f t="shared" si="12"/>
        <v/>
      </c>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row>
    <row r="316" spans="1:52" x14ac:dyDescent="0.25">
      <c r="A316" s="121">
        <f t="shared" si="14"/>
        <v>44867</v>
      </c>
      <c r="B316" s="121" t="str">
        <f t="shared" si="13"/>
        <v>Mittwoch</v>
      </c>
      <c r="C316" s="103"/>
      <c r="D316" s="103"/>
      <c r="E316" s="103"/>
      <c r="F316" s="103"/>
      <c r="G316" s="103"/>
      <c r="H316" s="103"/>
      <c r="I316" s="99" t="str">
        <f t="shared" si="12"/>
        <v/>
      </c>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row>
    <row r="317" spans="1:52" x14ac:dyDescent="0.25">
      <c r="A317" s="121">
        <f t="shared" si="14"/>
        <v>44868</v>
      </c>
      <c r="B317" s="121" t="str">
        <f t="shared" si="13"/>
        <v/>
      </c>
      <c r="C317" s="103"/>
      <c r="D317" s="103"/>
      <c r="E317" s="103"/>
      <c r="F317" s="103"/>
      <c r="G317" s="103"/>
      <c r="H317" s="103"/>
      <c r="I317" s="99" t="str">
        <f t="shared" si="12"/>
        <v/>
      </c>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row>
    <row r="318" spans="1:52" x14ac:dyDescent="0.25">
      <c r="A318" s="121">
        <f t="shared" si="14"/>
        <v>44869</v>
      </c>
      <c r="B318" s="121" t="str">
        <f t="shared" si="13"/>
        <v/>
      </c>
      <c r="C318" s="103"/>
      <c r="D318" s="103"/>
      <c r="E318" s="103"/>
      <c r="F318" s="103"/>
      <c r="G318" s="103"/>
      <c r="H318" s="103"/>
      <c r="I318" s="99" t="str">
        <f t="shared" si="12"/>
        <v/>
      </c>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row>
    <row r="319" spans="1:52" x14ac:dyDescent="0.25">
      <c r="A319" s="121">
        <f t="shared" si="14"/>
        <v>44870</v>
      </c>
      <c r="B319" s="121" t="str">
        <f t="shared" si="13"/>
        <v/>
      </c>
      <c r="C319" s="103"/>
      <c r="D319" s="103"/>
      <c r="E319" s="103"/>
      <c r="F319" s="103"/>
      <c r="G319" s="103"/>
      <c r="H319" s="103"/>
      <c r="I319" s="99" t="str">
        <f t="shared" si="12"/>
        <v/>
      </c>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row>
    <row r="320" spans="1:52" x14ac:dyDescent="0.25">
      <c r="A320" s="121">
        <f t="shared" si="14"/>
        <v>44871</v>
      </c>
      <c r="B320" s="121" t="str">
        <f t="shared" si="13"/>
        <v/>
      </c>
      <c r="C320" s="103"/>
      <c r="D320" s="103"/>
      <c r="E320" s="103"/>
      <c r="F320" s="103"/>
      <c r="G320" s="103"/>
      <c r="H320" s="103"/>
      <c r="I320" s="99" t="str">
        <f t="shared" si="12"/>
        <v/>
      </c>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row>
    <row r="321" spans="1:52" x14ac:dyDescent="0.25">
      <c r="A321" s="121">
        <f t="shared" si="14"/>
        <v>44872</v>
      </c>
      <c r="B321" s="121" t="str">
        <f t="shared" si="13"/>
        <v/>
      </c>
      <c r="C321" s="103"/>
      <c r="D321" s="103"/>
      <c r="E321" s="103"/>
      <c r="F321" s="103"/>
      <c r="G321" s="103"/>
      <c r="H321" s="103"/>
      <c r="I321" s="99" t="str">
        <f t="shared" si="12"/>
        <v/>
      </c>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row>
    <row r="322" spans="1:52" x14ac:dyDescent="0.25">
      <c r="A322" s="121">
        <f t="shared" si="14"/>
        <v>44873</v>
      </c>
      <c r="B322" s="121" t="str">
        <f t="shared" si="13"/>
        <v/>
      </c>
      <c r="C322" s="103"/>
      <c r="D322" s="103"/>
      <c r="E322" s="103"/>
      <c r="F322" s="103"/>
      <c r="G322" s="103"/>
      <c r="H322" s="103"/>
      <c r="I322" s="99" t="str">
        <f t="shared" si="12"/>
        <v/>
      </c>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row>
    <row r="323" spans="1:52" x14ac:dyDescent="0.25">
      <c r="A323" s="121">
        <f t="shared" si="14"/>
        <v>44874</v>
      </c>
      <c r="B323" s="121" t="str">
        <f t="shared" si="13"/>
        <v>Mittwoch</v>
      </c>
      <c r="C323" s="103"/>
      <c r="D323" s="103"/>
      <c r="E323" s="103"/>
      <c r="F323" s="103"/>
      <c r="G323" s="103"/>
      <c r="H323" s="103"/>
      <c r="I323" s="99" t="str">
        <f t="shared" si="12"/>
        <v/>
      </c>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row>
    <row r="324" spans="1:52" x14ac:dyDescent="0.25">
      <c r="A324" s="121">
        <f t="shared" si="14"/>
        <v>44875</v>
      </c>
      <c r="B324" s="121" t="str">
        <f t="shared" si="13"/>
        <v/>
      </c>
      <c r="C324" s="103"/>
      <c r="D324" s="103"/>
      <c r="E324" s="103"/>
      <c r="F324" s="103"/>
      <c r="G324" s="103"/>
      <c r="H324" s="103"/>
      <c r="I324" s="99" t="str">
        <f t="shared" si="12"/>
        <v/>
      </c>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row>
    <row r="325" spans="1:52" x14ac:dyDescent="0.25">
      <c r="A325" s="121">
        <f t="shared" si="14"/>
        <v>44876</v>
      </c>
      <c r="B325" s="121" t="str">
        <f t="shared" si="13"/>
        <v/>
      </c>
      <c r="C325" s="103"/>
      <c r="D325" s="103"/>
      <c r="E325" s="103"/>
      <c r="F325" s="103"/>
      <c r="G325" s="103"/>
      <c r="H325" s="103"/>
      <c r="I325" s="99" t="str">
        <f t="shared" si="12"/>
        <v/>
      </c>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row>
    <row r="326" spans="1:52" x14ac:dyDescent="0.25">
      <c r="A326" s="121">
        <f t="shared" si="14"/>
        <v>44877</v>
      </c>
      <c r="B326" s="121" t="str">
        <f t="shared" si="13"/>
        <v/>
      </c>
      <c r="C326" s="103"/>
      <c r="D326" s="103"/>
      <c r="E326" s="103"/>
      <c r="F326" s="103"/>
      <c r="G326" s="103"/>
      <c r="H326" s="103"/>
      <c r="I326" s="99" t="str">
        <f t="shared" si="12"/>
        <v/>
      </c>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row>
    <row r="327" spans="1:52" x14ac:dyDescent="0.25">
      <c r="A327" s="121">
        <f t="shared" si="14"/>
        <v>44878</v>
      </c>
      <c r="B327" s="121" t="str">
        <f t="shared" si="13"/>
        <v/>
      </c>
      <c r="C327" s="103"/>
      <c r="D327" s="103"/>
      <c r="E327" s="103"/>
      <c r="F327" s="103"/>
      <c r="G327" s="103"/>
      <c r="H327" s="103"/>
      <c r="I327" s="99" t="str">
        <f t="shared" si="12"/>
        <v/>
      </c>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row>
    <row r="328" spans="1:52" x14ac:dyDescent="0.25">
      <c r="A328" s="121">
        <f t="shared" si="14"/>
        <v>44879</v>
      </c>
      <c r="B328" s="121" t="str">
        <f t="shared" si="13"/>
        <v/>
      </c>
      <c r="C328" s="103"/>
      <c r="D328" s="103"/>
      <c r="E328" s="103"/>
      <c r="F328" s="103"/>
      <c r="G328" s="103"/>
      <c r="H328" s="103"/>
      <c r="I328" s="99" t="str">
        <f t="shared" si="12"/>
        <v/>
      </c>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row>
    <row r="329" spans="1:52" x14ac:dyDescent="0.25">
      <c r="A329" s="121">
        <f t="shared" si="14"/>
        <v>44880</v>
      </c>
      <c r="B329" s="121" t="str">
        <f t="shared" si="13"/>
        <v/>
      </c>
      <c r="C329" s="103"/>
      <c r="D329" s="103"/>
      <c r="E329" s="103"/>
      <c r="F329" s="103"/>
      <c r="G329" s="103"/>
      <c r="H329" s="103"/>
      <c r="I329" s="99" t="str">
        <f t="shared" si="12"/>
        <v/>
      </c>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row>
    <row r="330" spans="1:52" x14ac:dyDescent="0.25">
      <c r="A330" s="121">
        <f t="shared" si="14"/>
        <v>44881</v>
      </c>
      <c r="B330" s="121" t="str">
        <f t="shared" si="13"/>
        <v>Mittwoch</v>
      </c>
      <c r="C330" s="103"/>
      <c r="D330" s="103"/>
      <c r="E330" s="103"/>
      <c r="F330" s="103"/>
      <c r="G330" s="103"/>
      <c r="H330" s="103"/>
      <c r="I330" s="99" t="str">
        <f t="shared" si="12"/>
        <v/>
      </c>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row>
    <row r="331" spans="1:52" x14ac:dyDescent="0.25">
      <c r="A331" s="121">
        <f t="shared" si="14"/>
        <v>44882</v>
      </c>
      <c r="B331" s="121" t="str">
        <f t="shared" si="13"/>
        <v/>
      </c>
      <c r="C331" s="103"/>
      <c r="D331" s="103"/>
      <c r="E331" s="103"/>
      <c r="F331" s="103"/>
      <c r="G331" s="103"/>
      <c r="H331" s="103"/>
      <c r="I331" s="99" t="str">
        <f t="shared" ref="I331:I376" si="15">IF(SUM(J331:XFD331)&gt;0,SUM(J331:XFD331),"")</f>
        <v/>
      </c>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row>
    <row r="332" spans="1:52" x14ac:dyDescent="0.25">
      <c r="A332" s="121">
        <f t="shared" si="14"/>
        <v>44883</v>
      </c>
      <c r="B332" s="121" t="str">
        <f t="shared" ref="B332:B376" si="16">IF(A332="","",IF(WEEKDAY(A332)=4,"Mittwoch",IF(MONTH(A332)&amp;DAY(A332)="1015","Test","")))</f>
        <v/>
      </c>
      <c r="C332" s="103"/>
      <c r="D332" s="103"/>
      <c r="E332" s="103"/>
      <c r="F332" s="103"/>
      <c r="G332" s="103"/>
      <c r="H332" s="103"/>
      <c r="I332" s="99" t="str">
        <f t="shared" si="15"/>
        <v/>
      </c>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row>
    <row r="333" spans="1:52" x14ac:dyDescent="0.25">
      <c r="A333" s="121">
        <f t="shared" ref="A333:A375" si="17">A332+1</f>
        <v>44884</v>
      </c>
      <c r="B333" s="121" t="str">
        <f t="shared" si="16"/>
        <v/>
      </c>
      <c r="C333" s="103"/>
      <c r="D333" s="103"/>
      <c r="E333" s="103"/>
      <c r="F333" s="103"/>
      <c r="G333" s="103"/>
      <c r="H333" s="103"/>
      <c r="I333" s="99" t="str">
        <f t="shared" si="15"/>
        <v/>
      </c>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row>
    <row r="334" spans="1:52" x14ac:dyDescent="0.25">
      <c r="A334" s="121">
        <f t="shared" si="17"/>
        <v>44885</v>
      </c>
      <c r="B334" s="121" t="str">
        <f t="shared" si="16"/>
        <v/>
      </c>
      <c r="C334" s="103"/>
      <c r="D334" s="103"/>
      <c r="E334" s="103"/>
      <c r="F334" s="103"/>
      <c r="G334" s="103"/>
      <c r="H334" s="103"/>
      <c r="I334" s="99" t="str">
        <f t="shared" si="15"/>
        <v/>
      </c>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row>
    <row r="335" spans="1:52" x14ac:dyDescent="0.25">
      <c r="A335" s="121">
        <f t="shared" si="17"/>
        <v>44886</v>
      </c>
      <c r="B335" s="121" t="str">
        <f t="shared" si="16"/>
        <v/>
      </c>
      <c r="C335" s="103"/>
      <c r="D335" s="103"/>
      <c r="E335" s="103"/>
      <c r="F335" s="103"/>
      <c r="G335" s="103"/>
      <c r="H335" s="103"/>
      <c r="I335" s="99" t="str">
        <f t="shared" si="15"/>
        <v/>
      </c>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row>
    <row r="336" spans="1:52" x14ac:dyDescent="0.25">
      <c r="A336" s="121">
        <f t="shared" si="17"/>
        <v>44887</v>
      </c>
      <c r="B336" s="121" t="str">
        <f t="shared" si="16"/>
        <v/>
      </c>
      <c r="C336" s="103"/>
      <c r="D336" s="103"/>
      <c r="E336" s="103"/>
      <c r="F336" s="103"/>
      <c r="G336" s="103"/>
      <c r="H336" s="103"/>
      <c r="I336" s="99" t="str">
        <f t="shared" si="15"/>
        <v/>
      </c>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row>
    <row r="337" spans="1:52" x14ac:dyDescent="0.25">
      <c r="A337" s="121">
        <f t="shared" si="17"/>
        <v>44888</v>
      </c>
      <c r="B337" s="121" t="str">
        <f t="shared" si="16"/>
        <v>Mittwoch</v>
      </c>
      <c r="C337" s="103"/>
      <c r="D337" s="103"/>
      <c r="E337" s="103"/>
      <c r="F337" s="103"/>
      <c r="G337" s="103"/>
      <c r="H337" s="103"/>
      <c r="I337" s="99" t="str">
        <f t="shared" si="15"/>
        <v/>
      </c>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row>
    <row r="338" spans="1:52" x14ac:dyDescent="0.25">
      <c r="A338" s="121">
        <f t="shared" si="17"/>
        <v>44889</v>
      </c>
      <c r="B338" s="121" t="str">
        <f t="shared" si="16"/>
        <v/>
      </c>
      <c r="C338" s="103"/>
      <c r="D338" s="103"/>
      <c r="E338" s="103"/>
      <c r="F338" s="103"/>
      <c r="G338" s="103"/>
      <c r="H338" s="103"/>
      <c r="I338" s="99" t="str">
        <f t="shared" si="15"/>
        <v/>
      </c>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row>
    <row r="339" spans="1:52" x14ac:dyDescent="0.25">
      <c r="A339" s="121">
        <f t="shared" si="17"/>
        <v>44890</v>
      </c>
      <c r="B339" s="121" t="str">
        <f t="shared" si="16"/>
        <v/>
      </c>
      <c r="C339" s="103"/>
      <c r="D339" s="103"/>
      <c r="E339" s="103"/>
      <c r="F339" s="103"/>
      <c r="G339" s="103"/>
      <c r="H339" s="103"/>
      <c r="I339" s="99" t="str">
        <f t="shared" si="15"/>
        <v/>
      </c>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row>
    <row r="340" spans="1:52" x14ac:dyDescent="0.25">
      <c r="A340" s="121">
        <f t="shared" si="17"/>
        <v>44891</v>
      </c>
      <c r="B340" s="121" t="str">
        <f t="shared" si="16"/>
        <v/>
      </c>
      <c r="C340" s="103"/>
      <c r="D340" s="103"/>
      <c r="E340" s="103"/>
      <c r="F340" s="103"/>
      <c r="G340" s="103"/>
      <c r="H340" s="103"/>
      <c r="I340" s="99" t="str">
        <f t="shared" si="15"/>
        <v/>
      </c>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row>
    <row r="341" spans="1:52" x14ac:dyDescent="0.25">
      <c r="A341" s="121">
        <f t="shared" si="17"/>
        <v>44892</v>
      </c>
      <c r="B341" s="121" t="str">
        <f t="shared" si="16"/>
        <v/>
      </c>
      <c r="C341" s="103"/>
      <c r="D341" s="103"/>
      <c r="E341" s="103"/>
      <c r="F341" s="103"/>
      <c r="G341" s="103"/>
      <c r="H341" s="103"/>
      <c r="I341" s="99" t="str">
        <f t="shared" si="15"/>
        <v/>
      </c>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row>
    <row r="342" spans="1:52" x14ac:dyDescent="0.25">
      <c r="A342" s="121">
        <f t="shared" si="17"/>
        <v>44893</v>
      </c>
      <c r="B342" s="121" t="str">
        <f t="shared" si="16"/>
        <v/>
      </c>
      <c r="C342" s="103"/>
      <c r="D342" s="103"/>
      <c r="E342" s="103"/>
      <c r="F342" s="103"/>
      <c r="G342" s="103"/>
      <c r="H342" s="103"/>
      <c r="I342" s="99" t="str">
        <f t="shared" si="15"/>
        <v/>
      </c>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row>
    <row r="343" spans="1:52" x14ac:dyDescent="0.25">
      <c r="A343" s="121">
        <f t="shared" si="17"/>
        <v>44894</v>
      </c>
      <c r="B343" s="121" t="str">
        <f t="shared" si="16"/>
        <v/>
      </c>
      <c r="C343" s="103"/>
      <c r="D343" s="103"/>
      <c r="E343" s="103"/>
      <c r="F343" s="103"/>
      <c r="G343" s="103"/>
      <c r="H343" s="103"/>
      <c r="I343" s="99" t="str">
        <f t="shared" si="15"/>
        <v/>
      </c>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row>
    <row r="344" spans="1:52" x14ac:dyDescent="0.25">
      <c r="A344" s="121">
        <f t="shared" si="17"/>
        <v>44895</v>
      </c>
      <c r="B344" s="121" t="str">
        <f t="shared" si="16"/>
        <v>Mittwoch</v>
      </c>
      <c r="C344" s="103"/>
      <c r="D344" s="103"/>
      <c r="E344" s="103"/>
      <c r="F344" s="103"/>
      <c r="G344" s="103"/>
      <c r="H344" s="103"/>
      <c r="I344" s="99" t="str">
        <f t="shared" si="15"/>
        <v/>
      </c>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row>
    <row r="345" spans="1:52" x14ac:dyDescent="0.25">
      <c r="A345" s="121">
        <f t="shared" si="17"/>
        <v>44896</v>
      </c>
      <c r="B345" s="121" t="str">
        <f t="shared" si="16"/>
        <v/>
      </c>
      <c r="C345" s="103"/>
      <c r="D345" s="103"/>
      <c r="E345" s="103"/>
      <c r="F345" s="103"/>
      <c r="G345" s="103"/>
      <c r="H345" s="103"/>
      <c r="I345" s="99" t="str">
        <f t="shared" si="15"/>
        <v/>
      </c>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row>
    <row r="346" spans="1:52" x14ac:dyDescent="0.25">
      <c r="A346" s="121">
        <f t="shared" si="17"/>
        <v>44897</v>
      </c>
      <c r="B346" s="121" t="str">
        <f t="shared" si="16"/>
        <v/>
      </c>
      <c r="C346" s="103"/>
      <c r="D346" s="103"/>
      <c r="E346" s="103"/>
      <c r="F346" s="103"/>
      <c r="G346" s="103"/>
      <c r="H346" s="103"/>
      <c r="I346" s="99" t="str">
        <f t="shared" si="15"/>
        <v/>
      </c>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row>
    <row r="347" spans="1:52" x14ac:dyDescent="0.25">
      <c r="A347" s="121">
        <f t="shared" si="17"/>
        <v>44898</v>
      </c>
      <c r="B347" s="121" t="str">
        <f t="shared" si="16"/>
        <v/>
      </c>
      <c r="C347" s="103"/>
      <c r="D347" s="103"/>
      <c r="E347" s="103"/>
      <c r="F347" s="103"/>
      <c r="G347" s="103"/>
      <c r="H347" s="103"/>
      <c r="I347" s="99" t="str">
        <f t="shared" si="15"/>
        <v/>
      </c>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row>
    <row r="348" spans="1:52" x14ac:dyDescent="0.25">
      <c r="A348" s="121">
        <f t="shared" si="17"/>
        <v>44899</v>
      </c>
      <c r="B348" s="121" t="str">
        <f t="shared" si="16"/>
        <v/>
      </c>
      <c r="C348" s="103"/>
      <c r="D348" s="103"/>
      <c r="E348" s="103"/>
      <c r="F348" s="103"/>
      <c r="G348" s="103"/>
      <c r="H348" s="103"/>
      <c r="I348" s="99" t="str">
        <f t="shared" si="15"/>
        <v/>
      </c>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row>
    <row r="349" spans="1:52" x14ac:dyDescent="0.25">
      <c r="A349" s="121">
        <f t="shared" si="17"/>
        <v>44900</v>
      </c>
      <c r="B349" s="121" t="str">
        <f t="shared" si="16"/>
        <v/>
      </c>
      <c r="C349" s="103"/>
      <c r="D349" s="103"/>
      <c r="E349" s="103"/>
      <c r="F349" s="103"/>
      <c r="G349" s="103"/>
      <c r="H349" s="103"/>
      <c r="I349" s="99" t="str">
        <f t="shared" si="15"/>
        <v/>
      </c>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row>
    <row r="350" spans="1:52" x14ac:dyDescent="0.25">
      <c r="A350" s="121">
        <f t="shared" si="17"/>
        <v>44901</v>
      </c>
      <c r="B350" s="121" t="str">
        <f t="shared" si="16"/>
        <v/>
      </c>
      <c r="C350" s="103"/>
      <c r="D350" s="103"/>
      <c r="E350" s="103"/>
      <c r="F350" s="103"/>
      <c r="G350" s="103"/>
      <c r="H350" s="103"/>
      <c r="I350" s="99" t="str">
        <f t="shared" si="15"/>
        <v/>
      </c>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row>
    <row r="351" spans="1:52" x14ac:dyDescent="0.25">
      <c r="A351" s="121">
        <f t="shared" si="17"/>
        <v>44902</v>
      </c>
      <c r="B351" s="121" t="str">
        <f t="shared" si="16"/>
        <v>Mittwoch</v>
      </c>
      <c r="C351" s="103"/>
      <c r="D351" s="103"/>
      <c r="E351" s="103"/>
      <c r="F351" s="103"/>
      <c r="G351" s="103"/>
      <c r="H351" s="103"/>
      <c r="I351" s="99" t="str">
        <f t="shared" si="15"/>
        <v/>
      </c>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row>
    <row r="352" spans="1:52" x14ac:dyDescent="0.25">
      <c r="A352" s="121">
        <f t="shared" si="17"/>
        <v>44903</v>
      </c>
      <c r="B352" s="121" t="str">
        <f t="shared" si="16"/>
        <v/>
      </c>
      <c r="C352" s="103"/>
      <c r="D352" s="103"/>
      <c r="E352" s="103"/>
      <c r="F352" s="103"/>
      <c r="G352" s="103"/>
      <c r="H352" s="103"/>
      <c r="I352" s="99" t="str">
        <f t="shared" si="15"/>
        <v/>
      </c>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row>
    <row r="353" spans="1:52" x14ac:dyDescent="0.25">
      <c r="A353" s="121">
        <f t="shared" si="17"/>
        <v>44904</v>
      </c>
      <c r="B353" s="121" t="str">
        <f t="shared" si="16"/>
        <v/>
      </c>
      <c r="C353" s="103"/>
      <c r="D353" s="103"/>
      <c r="E353" s="103"/>
      <c r="F353" s="103"/>
      <c r="G353" s="103"/>
      <c r="H353" s="103"/>
      <c r="I353" s="99" t="str">
        <f t="shared" si="15"/>
        <v/>
      </c>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row>
    <row r="354" spans="1:52" x14ac:dyDescent="0.25">
      <c r="A354" s="121">
        <f t="shared" si="17"/>
        <v>44905</v>
      </c>
      <c r="B354" s="121" t="str">
        <f t="shared" si="16"/>
        <v/>
      </c>
      <c r="C354" s="103"/>
      <c r="D354" s="103"/>
      <c r="E354" s="103"/>
      <c r="F354" s="103"/>
      <c r="G354" s="103"/>
      <c r="H354" s="103"/>
      <c r="I354" s="99" t="str">
        <f t="shared" si="15"/>
        <v/>
      </c>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row>
    <row r="355" spans="1:52" x14ac:dyDescent="0.25">
      <c r="A355" s="121">
        <f t="shared" si="17"/>
        <v>44906</v>
      </c>
      <c r="B355" s="121" t="str">
        <f t="shared" si="16"/>
        <v/>
      </c>
      <c r="C355" s="103"/>
      <c r="D355" s="103"/>
      <c r="E355" s="103"/>
      <c r="F355" s="103"/>
      <c r="G355" s="103"/>
      <c r="H355" s="103"/>
      <c r="I355" s="99" t="str">
        <f t="shared" si="15"/>
        <v/>
      </c>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row>
    <row r="356" spans="1:52" x14ac:dyDescent="0.25">
      <c r="A356" s="121">
        <f t="shared" si="17"/>
        <v>44907</v>
      </c>
      <c r="B356" s="121" t="str">
        <f t="shared" si="16"/>
        <v/>
      </c>
      <c r="C356" s="103"/>
      <c r="D356" s="103"/>
      <c r="E356" s="103"/>
      <c r="F356" s="103"/>
      <c r="G356" s="103"/>
      <c r="H356" s="103"/>
      <c r="I356" s="99" t="str">
        <f t="shared" si="15"/>
        <v/>
      </c>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row>
    <row r="357" spans="1:52" x14ac:dyDescent="0.25">
      <c r="A357" s="121">
        <f t="shared" si="17"/>
        <v>44908</v>
      </c>
      <c r="B357" s="121" t="str">
        <f t="shared" si="16"/>
        <v/>
      </c>
      <c r="C357" s="103"/>
      <c r="D357" s="103"/>
      <c r="E357" s="103"/>
      <c r="F357" s="103"/>
      <c r="G357" s="103"/>
      <c r="H357" s="103"/>
      <c r="I357" s="99" t="str">
        <f t="shared" si="15"/>
        <v/>
      </c>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row>
    <row r="358" spans="1:52" x14ac:dyDescent="0.25">
      <c r="A358" s="121">
        <f t="shared" si="17"/>
        <v>44909</v>
      </c>
      <c r="B358" s="121" t="str">
        <f t="shared" si="16"/>
        <v>Mittwoch</v>
      </c>
      <c r="C358" s="103"/>
      <c r="D358" s="103"/>
      <c r="E358" s="103"/>
      <c r="F358" s="103"/>
      <c r="G358" s="103"/>
      <c r="H358" s="103"/>
      <c r="I358" s="99" t="str">
        <f t="shared" si="15"/>
        <v/>
      </c>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row>
    <row r="359" spans="1:52" x14ac:dyDescent="0.25">
      <c r="A359" s="121">
        <f t="shared" si="17"/>
        <v>44910</v>
      </c>
      <c r="B359" s="121" t="str">
        <f t="shared" si="16"/>
        <v/>
      </c>
      <c r="C359" s="103"/>
      <c r="D359" s="103"/>
      <c r="E359" s="103"/>
      <c r="F359" s="103"/>
      <c r="G359" s="103"/>
      <c r="H359" s="103"/>
      <c r="I359" s="99" t="str">
        <f t="shared" si="15"/>
        <v/>
      </c>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row>
    <row r="360" spans="1:52" x14ac:dyDescent="0.25">
      <c r="A360" s="121">
        <f t="shared" si="17"/>
        <v>44911</v>
      </c>
      <c r="B360" s="121" t="str">
        <f t="shared" si="16"/>
        <v/>
      </c>
      <c r="C360" s="103"/>
      <c r="D360" s="103"/>
      <c r="E360" s="103"/>
      <c r="F360" s="103"/>
      <c r="G360" s="103"/>
      <c r="H360" s="103"/>
      <c r="I360" s="99" t="str">
        <f t="shared" si="15"/>
        <v/>
      </c>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row>
    <row r="361" spans="1:52" x14ac:dyDescent="0.25">
      <c r="A361" s="121">
        <f t="shared" si="17"/>
        <v>44912</v>
      </c>
      <c r="B361" s="121" t="str">
        <f t="shared" si="16"/>
        <v/>
      </c>
      <c r="C361" s="103"/>
      <c r="D361" s="103"/>
      <c r="E361" s="103"/>
      <c r="F361" s="103"/>
      <c r="G361" s="103"/>
      <c r="H361" s="103"/>
      <c r="I361" s="99" t="str">
        <f t="shared" si="15"/>
        <v/>
      </c>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row>
    <row r="362" spans="1:52" x14ac:dyDescent="0.25">
      <c r="A362" s="121">
        <f t="shared" si="17"/>
        <v>44913</v>
      </c>
      <c r="B362" s="121" t="str">
        <f t="shared" si="16"/>
        <v/>
      </c>
      <c r="C362" s="103"/>
      <c r="D362" s="103"/>
      <c r="E362" s="103"/>
      <c r="F362" s="103"/>
      <c r="G362" s="103"/>
      <c r="H362" s="103"/>
      <c r="I362" s="99" t="str">
        <f t="shared" si="15"/>
        <v/>
      </c>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row>
    <row r="363" spans="1:52" x14ac:dyDescent="0.25">
      <c r="A363" s="121">
        <f t="shared" si="17"/>
        <v>44914</v>
      </c>
      <c r="B363" s="121" t="str">
        <f t="shared" si="16"/>
        <v/>
      </c>
      <c r="C363" s="103"/>
      <c r="D363" s="103"/>
      <c r="E363" s="103"/>
      <c r="F363" s="103"/>
      <c r="G363" s="103"/>
      <c r="H363" s="103"/>
      <c r="I363" s="99" t="str">
        <f t="shared" si="15"/>
        <v/>
      </c>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row>
    <row r="364" spans="1:52" x14ac:dyDescent="0.25">
      <c r="A364" s="121">
        <f t="shared" si="17"/>
        <v>44915</v>
      </c>
      <c r="B364" s="121" t="str">
        <f t="shared" si="16"/>
        <v/>
      </c>
      <c r="C364" s="103"/>
      <c r="D364" s="103"/>
      <c r="E364" s="103"/>
      <c r="F364" s="103"/>
      <c r="G364" s="103"/>
      <c r="H364" s="103"/>
      <c r="I364" s="99" t="str">
        <f t="shared" si="15"/>
        <v/>
      </c>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row>
    <row r="365" spans="1:52" x14ac:dyDescent="0.25">
      <c r="A365" s="121">
        <f t="shared" si="17"/>
        <v>44916</v>
      </c>
      <c r="B365" s="121" t="str">
        <f t="shared" si="16"/>
        <v>Mittwoch</v>
      </c>
      <c r="C365" s="103"/>
      <c r="D365" s="103"/>
      <c r="E365" s="103"/>
      <c r="F365" s="103"/>
      <c r="G365" s="103"/>
      <c r="H365" s="103"/>
      <c r="I365" s="99" t="str">
        <f t="shared" si="15"/>
        <v/>
      </c>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row>
    <row r="366" spans="1:52" x14ac:dyDescent="0.25">
      <c r="A366" s="121">
        <f t="shared" si="17"/>
        <v>44917</v>
      </c>
      <c r="B366" s="121" t="str">
        <f t="shared" si="16"/>
        <v/>
      </c>
      <c r="C366" s="103"/>
      <c r="D366" s="103"/>
      <c r="E366" s="103"/>
      <c r="F366" s="103"/>
      <c r="G366" s="103"/>
      <c r="H366" s="103"/>
      <c r="I366" s="99" t="str">
        <f t="shared" si="15"/>
        <v/>
      </c>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row>
    <row r="367" spans="1:52" x14ac:dyDescent="0.25">
      <c r="A367" s="121">
        <f t="shared" si="17"/>
        <v>44918</v>
      </c>
      <c r="B367" s="121" t="str">
        <f t="shared" si="16"/>
        <v/>
      </c>
      <c r="C367" s="103"/>
      <c r="D367" s="103"/>
      <c r="E367" s="103"/>
      <c r="F367" s="103"/>
      <c r="G367" s="103"/>
      <c r="H367" s="103"/>
      <c r="I367" s="99" t="str">
        <f t="shared" si="15"/>
        <v/>
      </c>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row>
    <row r="368" spans="1:52" x14ac:dyDescent="0.25">
      <c r="A368" s="121">
        <f t="shared" si="17"/>
        <v>44919</v>
      </c>
      <c r="B368" s="121" t="str">
        <f t="shared" si="16"/>
        <v/>
      </c>
      <c r="C368" s="103"/>
      <c r="D368" s="103"/>
      <c r="E368" s="103"/>
      <c r="F368" s="103"/>
      <c r="G368" s="103"/>
      <c r="H368" s="103"/>
      <c r="I368" s="99" t="str">
        <f t="shared" si="15"/>
        <v/>
      </c>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row>
    <row r="369" spans="1:52" x14ac:dyDescent="0.25">
      <c r="A369" s="121">
        <f t="shared" si="17"/>
        <v>44920</v>
      </c>
      <c r="B369" s="121" t="str">
        <f t="shared" si="16"/>
        <v/>
      </c>
      <c r="C369" s="103"/>
      <c r="D369" s="103"/>
      <c r="E369" s="103"/>
      <c r="F369" s="103"/>
      <c r="G369" s="103"/>
      <c r="H369" s="103"/>
      <c r="I369" s="99" t="str">
        <f t="shared" si="15"/>
        <v/>
      </c>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row>
    <row r="370" spans="1:52" x14ac:dyDescent="0.25">
      <c r="A370" s="121">
        <f t="shared" si="17"/>
        <v>44921</v>
      </c>
      <c r="B370" s="121" t="str">
        <f t="shared" si="16"/>
        <v/>
      </c>
      <c r="C370" s="103"/>
      <c r="D370" s="103"/>
      <c r="E370" s="103"/>
      <c r="F370" s="103"/>
      <c r="G370" s="103"/>
      <c r="H370" s="103"/>
      <c r="I370" s="99" t="str">
        <f t="shared" si="15"/>
        <v/>
      </c>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row>
    <row r="371" spans="1:52" x14ac:dyDescent="0.25">
      <c r="A371" s="121">
        <f t="shared" si="17"/>
        <v>44922</v>
      </c>
      <c r="B371" s="121" t="str">
        <f t="shared" si="16"/>
        <v/>
      </c>
      <c r="C371" s="103"/>
      <c r="D371" s="103"/>
      <c r="E371" s="103"/>
      <c r="F371" s="103"/>
      <c r="G371" s="103"/>
      <c r="H371" s="103"/>
      <c r="I371" s="99" t="str">
        <f t="shared" si="15"/>
        <v/>
      </c>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row>
    <row r="372" spans="1:52" x14ac:dyDescent="0.25">
      <c r="A372" s="121">
        <f t="shared" si="17"/>
        <v>44923</v>
      </c>
      <c r="B372" s="121" t="str">
        <f t="shared" si="16"/>
        <v>Mittwoch</v>
      </c>
      <c r="C372" s="103"/>
      <c r="D372" s="103"/>
      <c r="E372" s="103"/>
      <c r="F372" s="103"/>
      <c r="G372" s="103"/>
      <c r="H372" s="103"/>
      <c r="I372" s="99" t="str">
        <f t="shared" si="15"/>
        <v/>
      </c>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row>
    <row r="373" spans="1:52" x14ac:dyDescent="0.25">
      <c r="A373" s="121">
        <f t="shared" si="17"/>
        <v>44924</v>
      </c>
      <c r="B373" s="121" t="str">
        <f t="shared" si="16"/>
        <v/>
      </c>
      <c r="C373" s="103"/>
      <c r="D373" s="103"/>
      <c r="E373" s="103"/>
      <c r="F373" s="103"/>
      <c r="G373" s="103"/>
      <c r="H373" s="103"/>
      <c r="I373" s="99" t="str">
        <f t="shared" si="15"/>
        <v/>
      </c>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row>
    <row r="374" spans="1:52" x14ac:dyDescent="0.25">
      <c r="A374" s="121">
        <f t="shared" si="17"/>
        <v>44925</v>
      </c>
      <c r="B374" s="121" t="str">
        <f t="shared" si="16"/>
        <v/>
      </c>
      <c r="C374" s="103"/>
      <c r="D374" s="103"/>
      <c r="E374" s="103"/>
      <c r="F374" s="103"/>
      <c r="G374" s="103"/>
      <c r="H374" s="103"/>
      <c r="I374" s="99" t="str">
        <f t="shared" si="15"/>
        <v/>
      </c>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row>
    <row r="375" spans="1:52" x14ac:dyDescent="0.25">
      <c r="A375" s="121">
        <f t="shared" si="17"/>
        <v>44926</v>
      </c>
      <c r="B375" s="121" t="str">
        <f t="shared" si="16"/>
        <v/>
      </c>
      <c r="C375" s="103"/>
      <c r="D375" s="103"/>
      <c r="E375" s="103"/>
      <c r="F375" s="103"/>
      <c r="G375" s="103"/>
      <c r="H375" s="103"/>
      <c r="I375" s="99" t="str">
        <f t="shared" si="15"/>
        <v/>
      </c>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row>
    <row r="376" spans="1:52" x14ac:dyDescent="0.25">
      <c r="A376" s="121" t="str">
        <f>IF(YEAR(A375+1)&lt;&gt;YEAR(A375),"",A375+1)</f>
        <v/>
      </c>
      <c r="B376" s="121" t="str">
        <f t="shared" si="16"/>
        <v/>
      </c>
      <c r="C376" s="103"/>
      <c r="D376" s="103"/>
      <c r="E376" s="103"/>
      <c r="F376" s="103"/>
      <c r="G376" s="103"/>
      <c r="H376" s="103"/>
      <c r="I376" s="99" t="str">
        <f t="shared" si="15"/>
        <v/>
      </c>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row>
    <row r="377" spans="1:52" x14ac:dyDescent="0.25">
      <c r="C377" s="76"/>
      <c r="G377" s="76"/>
      <c r="H377" s="76"/>
      <c r="I377" s="10"/>
      <c r="J377" s="10"/>
      <c r="K377" s="10"/>
      <c r="L377" s="10"/>
      <c r="M377" s="10"/>
      <c r="N377" s="10"/>
    </row>
    <row r="378" spans="1:52" x14ac:dyDescent="0.25">
      <c r="C378" s="76"/>
      <c r="G378" s="76"/>
      <c r="H378" s="76"/>
      <c r="I378" s="10"/>
      <c r="J378" s="10"/>
      <c r="K378" s="10"/>
      <c r="L378" s="10"/>
      <c r="M378" s="10"/>
      <c r="N378" s="10"/>
    </row>
    <row r="379" spans="1:52" x14ac:dyDescent="0.25">
      <c r="C379" s="76"/>
      <c r="G379" s="76"/>
      <c r="H379" s="76"/>
      <c r="I379" s="10"/>
      <c r="J379" s="10"/>
      <c r="K379" s="10"/>
      <c r="L379" s="10"/>
      <c r="M379" s="10"/>
      <c r="N379" s="10"/>
    </row>
    <row r="380" spans="1:52" x14ac:dyDescent="0.25">
      <c r="C380" s="76"/>
      <c r="G380" s="76"/>
      <c r="H380" s="76"/>
      <c r="I380" s="10"/>
      <c r="J380" s="10"/>
      <c r="K380" s="10"/>
      <c r="L380" s="10"/>
      <c r="M380" s="10"/>
      <c r="N380" s="10"/>
    </row>
  </sheetData>
  <sheetProtection algorithmName="SHA-512" hashValue="NFKN4Kxd2dCmDvQVB28Xo4rJFuouZSRcwdvpUmc/1ga38swA7dt+ep7YCHYyYUGV3ErgnSSV1fIdgI15eJyFhw==" saltValue="hirOx2Q6vbgclMmabWPrsQ==" spinCount="100000" sheet="1" objects="1" scenarios="1" formatCells="0" formatColumns="0" formatRows="0"/>
  <mergeCells count="12">
    <mergeCell ref="A6:B6"/>
    <mergeCell ref="C6:H6"/>
    <mergeCell ref="A7:B7"/>
    <mergeCell ref="C7:H7"/>
    <mergeCell ref="I7:I9"/>
    <mergeCell ref="G8:G9"/>
    <mergeCell ref="A8:B9"/>
    <mergeCell ref="C8:C9"/>
    <mergeCell ref="E8:E9"/>
    <mergeCell ref="D8:D9"/>
    <mergeCell ref="F8:F9"/>
    <mergeCell ref="H8:H9"/>
  </mergeCells>
  <conditionalFormatting sqref="J8:AZ8">
    <cfRule type="expression" dxfId="5" priority="1">
      <formula>AND(SUM(J11:J76)&gt;0,J$8="")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1161" yWindow="435" count="1">
        <x14:dataValidation type="list" allowBlank="1" showInputMessage="1" showErrorMessage="1" errorTitle="kein Listeneintrag" error="Kein Listeneintrag!" promptTitle="Firmenname auswählen" prompt="Änderungen der Liste_x000a_im Blatt &quot;L&quot; möglich!" xr:uid="{00000000-0002-0000-0100-000000000000}">
          <x14:formula1>
            <xm:f>L!$M$10:$M$250</xm:f>
          </x14:formula1>
          <xm:sqref>J8:AZ8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T376"/>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32.6640625" style="9" customWidth="1"/>
    <col min="2" max="2" width="35.6640625" style="9" customWidth="1"/>
    <col min="3" max="3" width="10.6640625" style="10" customWidth="1"/>
    <col min="4" max="14" width="12.6640625" style="10" customWidth="1"/>
    <col min="15" max="15" width="12.6640625" style="9" customWidth="1"/>
    <col min="16" max="16" width="14.6640625" style="9" customWidth="1"/>
    <col min="17" max="17" width="10.6640625" style="9"/>
    <col min="18" max="18" width="10.5546875" style="131" customWidth="1"/>
    <col min="19" max="16384" width="10.6640625" style="9"/>
  </cols>
  <sheetData>
    <row r="1" spans="1:20" s="14" customFormat="1" ht="15.75" customHeight="1" x14ac:dyDescent="0.25">
      <c r="A1" s="26"/>
      <c r="B1" s="26"/>
      <c r="C1" s="55"/>
      <c r="D1" s="55"/>
      <c r="E1" s="9"/>
      <c r="F1" s="9"/>
      <c r="Q1" s="56"/>
      <c r="R1" s="131"/>
    </row>
    <row r="2" spans="1:20" s="14" customFormat="1" ht="15.75" customHeight="1" x14ac:dyDescent="0.25">
      <c r="A2" s="55"/>
      <c r="B2" s="27"/>
      <c r="C2" s="55"/>
      <c r="D2" s="55"/>
      <c r="Q2" s="56"/>
      <c r="R2" s="131"/>
    </row>
    <row r="3" spans="1:20" s="14" customFormat="1" ht="15.75" customHeight="1" x14ac:dyDescent="0.25">
      <c r="A3" s="26"/>
      <c r="B3" s="26"/>
      <c r="C3" s="55"/>
      <c r="D3" s="55"/>
      <c r="Q3" s="56"/>
      <c r="R3" s="131"/>
    </row>
    <row r="4" spans="1:20" s="14" customFormat="1" ht="15.75" customHeight="1" x14ac:dyDescent="0.25">
      <c r="A4" s="27" t="s">
        <v>0</v>
      </c>
      <c r="B4" s="55"/>
      <c r="C4" s="55"/>
      <c r="D4" s="55"/>
      <c r="Q4" s="56"/>
      <c r="R4" s="131"/>
    </row>
    <row r="5" spans="1:20" s="56" customFormat="1" ht="15.75" customHeight="1" x14ac:dyDescent="0.25">
      <c r="R5" s="131"/>
    </row>
    <row r="6" spans="1:20" s="14" customFormat="1" ht="15.6" x14ac:dyDescent="0.25">
      <c r="A6" s="119" t="str">
        <f>"Monatsmeldung Betreiber von Speicheranlagen "&amp;U!$B$11</f>
        <v>Monatsmeldung Betreiber von Speicheranlagen 2022</v>
      </c>
      <c r="B6" s="112"/>
      <c r="C6" s="113"/>
      <c r="D6" s="113"/>
      <c r="E6" s="113"/>
      <c r="F6" s="114"/>
      <c r="G6" s="56"/>
      <c r="Q6" s="56"/>
      <c r="R6" s="131"/>
    </row>
    <row r="7" spans="1:20" s="14" customFormat="1" ht="15.6" x14ac:dyDescent="0.25">
      <c r="A7" s="115" t="s">
        <v>6</v>
      </c>
      <c r="B7" s="116" t="str">
        <f>IF(U!$B$12&lt;&gt;"",U!$B$12,"")</f>
        <v/>
      </c>
      <c r="C7" s="118"/>
      <c r="D7" s="118"/>
      <c r="E7" s="118"/>
      <c r="F7" s="117"/>
      <c r="R7" s="131"/>
    </row>
    <row r="8" spans="1:20" s="14" customFormat="1" ht="15.6" x14ac:dyDescent="0.25">
      <c r="A8" s="119" t="s">
        <v>61</v>
      </c>
      <c r="B8" s="112"/>
      <c r="C8" s="113"/>
      <c r="D8" s="113"/>
      <c r="E8" s="113"/>
      <c r="F8" s="114"/>
      <c r="P8" s="57"/>
      <c r="R8" s="131" t="s">
        <v>119</v>
      </c>
    </row>
    <row r="9" spans="1:20" x14ac:dyDescent="0.25">
      <c r="A9" s="42"/>
      <c r="B9" s="42"/>
      <c r="C9" s="42"/>
      <c r="D9" s="82">
        <f>EOMONTH(DATE(U!$B$11,1,1),0)</f>
        <v>44592</v>
      </c>
      <c r="E9" s="82">
        <f>EOMONTH(DATE(U!$B$11,1,1),1)</f>
        <v>44620</v>
      </c>
      <c r="F9" s="82">
        <f>EOMONTH(DATE(U!$B$11,1,1),2)</f>
        <v>44651</v>
      </c>
      <c r="G9" s="82">
        <f>EOMONTH(DATE(U!$B$11,1,3),3)</f>
        <v>44681</v>
      </c>
      <c r="H9" s="82">
        <f>EOMONTH(DATE(U!$B$11,1,4),4)</f>
        <v>44712</v>
      </c>
      <c r="I9" s="82">
        <f>EOMONTH(DATE(U!$B$11,1,1),5)</f>
        <v>44742</v>
      </c>
      <c r="J9" s="82">
        <f>EOMONTH(DATE(U!$B$11,1,6),6)</f>
        <v>44773</v>
      </c>
      <c r="K9" s="82">
        <f>EOMONTH(DATE(U!$B$11,1,7),7)</f>
        <v>44804</v>
      </c>
      <c r="L9" s="82">
        <f>EOMONTH(DATE(U!$B$11,1,8),8)</f>
        <v>44834</v>
      </c>
      <c r="M9" s="82">
        <f>EOMONTH(DATE(U!$B$11,1,1),9)</f>
        <v>44865</v>
      </c>
      <c r="N9" s="82">
        <f>EOMONTH(DATE(U!$B$11,1,1),10)</f>
        <v>44895</v>
      </c>
      <c r="O9" s="82">
        <f>EOMONTH(DATE(U!$B$11,1,1),11)</f>
        <v>44926</v>
      </c>
      <c r="R9" s="131" t="s">
        <v>120</v>
      </c>
    </row>
    <row r="10" spans="1:20" ht="12.75" customHeight="1" x14ac:dyDescent="0.25">
      <c r="A10" s="192" t="s">
        <v>62</v>
      </c>
      <c r="B10" s="193"/>
      <c r="C10" s="39" t="s">
        <v>15</v>
      </c>
      <c r="D10" s="40" t="s">
        <v>45</v>
      </c>
      <c r="E10" s="40" t="s">
        <v>46</v>
      </c>
      <c r="F10" s="40" t="s">
        <v>47</v>
      </c>
      <c r="G10" s="40" t="s">
        <v>48</v>
      </c>
      <c r="H10" s="40" t="s">
        <v>49</v>
      </c>
      <c r="I10" s="40" t="s">
        <v>50</v>
      </c>
      <c r="J10" s="40" t="s">
        <v>51</v>
      </c>
      <c r="K10" s="40" t="s">
        <v>52</v>
      </c>
      <c r="L10" s="40" t="s">
        <v>53</v>
      </c>
      <c r="M10" s="40" t="s">
        <v>54</v>
      </c>
      <c r="N10" s="40" t="s">
        <v>55</v>
      </c>
      <c r="O10" s="40" t="s">
        <v>56</v>
      </c>
      <c r="P10" s="40" t="s">
        <v>96</v>
      </c>
      <c r="Q10" s="55"/>
      <c r="S10" s="55"/>
      <c r="T10" s="55"/>
    </row>
    <row r="11" spans="1:20" x14ac:dyDescent="0.25">
      <c r="A11" s="197" t="s">
        <v>123</v>
      </c>
      <c r="B11" s="91" t="s">
        <v>126</v>
      </c>
      <c r="C11" s="92" t="s">
        <v>16</v>
      </c>
      <c r="D11" s="95" t="str">
        <f>IF(SUMIF($B$17:$B$72,$B$22,D$17:D$72)&gt;0,SUMIF($B$17:$B$72,$B$22,D$17:D$72),"")</f>
        <v/>
      </c>
      <c r="E11" s="95" t="str">
        <f t="shared" ref="E11:O11" si="0">IF(SUMIF($B$17:$B$72,$B$22,E$17:E$72)&gt;0,SUMIF($B$17:$B$72,$B$22,E$17:E$72),"")</f>
        <v/>
      </c>
      <c r="F11" s="95" t="str">
        <f t="shared" si="0"/>
        <v/>
      </c>
      <c r="G11" s="95" t="str">
        <f t="shared" si="0"/>
        <v/>
      </c>
      <c r="H11" s="95" t="str">
        <f t="shared" si="0"/>
        <v/>
      </c>
      <c r="I11" s="95" t="str">
        <f t="shared" si="0"/>
        <v/>
      </c>
      <c r="J11" s="95" t="str">
        <f t="shared" si="0"/>
        <v/>
      </c>
      <c r="K11" s="95" t="str">
        <f t="shared" si="0"/>
        <v/>
      </c>
      <c r="L11" s="95" t="str">
        <f t="shared" si="0"/>
        <v/>
      </c>
      <c r="M11" s="95" t="str">
        <f t="shared" si="0"/>
        <v/>
      </c>
      <c r="N11" s="95" t="str">
        <f t="shared" si="0"/>
        <v/>
      </c>
      <c r="O11" s="95" t="str">
        <f t="shared" si="0"/>
        <v/>
      </c>
      <c r="P11" s="95" t="str">
        <f>O11</f>
        <v/>
      </c>
      <c r="Q11" s="55"/>
      <c r="R11" s="131">
        <f>MONTH(TT_Sp!A11)</f>
        <v>1</v>
      </c>
      <c r="S11" s="55"/>
      <c r="T11" s="55"/>
    </row>
    <row r="12" spans="1:20" x14ac:dyDescent="0.25">
      <c r="A12" s="198"/>
      <c r="B12" s="93" t="s">
        <v>125</v>
      </c>
      <c r="C12" s="94" t="s">
        <v>16</v>
      </c>
      <c r="D12" s="96" t="str">
        <f>IF(VLOOKUP(MM_Sp!D$9,TT_Sp!$A$11:$H$376,8,FALSE)&gt;0,VLOOKUP(MM_Sp!D$9,TT_Sp!$A$11:$H$376,8,FALSE),"")</f>
        <v/>
      </c>
      <c r="E12" s="96" t="str">
        <f>IF(VLOOKUP(MM_Sp!E$9,TT_Sp!$A$11:$H$376,8,FALSE)&gt;0,VLOOKUP(MM_Sp!E$9,TT_Sp!$A$11:$H$376,8,FALSE),"")</f>
        <v/>
      </c>
      <c r="F12" s="96" t="str">
        <f>IF(VLOOKUP(MM_Sp!F$9,TT_Sp!$A$11:$H$376,8,FALSE)&gt;0,VLOOKUP(MM_Sp!F$9,TT_Sp!$A$11:$H$376,8,FALSE),"")</f>
        <v/>
      </c>
      <c r="G12" s="96" t="str">
        <f>IF(VLOOKUP(MM_Sp!G$9,TT_Sp!$A$11:$H$376,8,FALSE)&gt;0,VLOOKUP(MM_Sp!G$9,TT_Sp!$A$11:$H$376,8,FALSE),"")</f>
        <v/>
      </c>
      <c r="H12" s="96" t="str">
        <f>IF(VLOOKUP(MM_Sp!H$9,TT_Sp!$A$11:$H$376,8,FALSE)&gt;0,VLOOKUP(MM_Sp!H$9,TT_Sp!$A$11:$H$376,8,FALSE),"")</f>
        <v/>
      </c>
      <c r="I12" s="96" t="str">
        <f>IF(VLOOKUP(MM_Sp!I$9,TT_Sp!$A$11:$H$376,8,FALSE)&gt;0,VLOOKUP(MM_Sp!I$9,TT_Sp!$A$11:$H$376,8,FALSE),"")</f>
        <v/>
      </c>
      <c r="J12" s="96" t="str">
        <f>IF(VLOOKUP(MM_Sp!J$9,TT_Sp!$A$11:$H$376,8,FALSE)&gt;0,VLOOKUP(MM_Sp!J$9,TT_Sp!$A$11:$H$376,8,FALSE),"")</f>
        <v/>
      </c>
      <c r="K12" s="96" t="str">
        <f>IF(VLOOKUP(MM_Sp!K$9,TT_Sp!$A$11:$H$376,8,FALSE)&gt;0,VLOOKUP(MM_Sp!K$9,TT_Sp!$A$11:$H$376,8,FALSE),"")</f>
        <v/>
      </c>
      <c r="L12" s="96" t="str">
        <f>IF(VLOOKUP(MM_Sp!L$9,TT_Sp!$A$11:$H$376,8,FALSE)&gt;0,VLOOKUP(MM_Sp!L$9,TT_Sp!$A$11:$H$376,8,FALSE),"")</f>
        <v/>
      </c>
      <c r="M12" s="96" t="str">
        <f>IF(VLOOKUP(MM_Sp!M$9,TT_Sp!$A$11:$H$376,8,FALSE)&gt;0,VLOOKUP(MM_Sp!M$9,TT_Sp!$A$11:$H$376,8,FALSE),"")</f>
        <v/>
      </c>
      <c r="N12" s="96" t="str">
        <f>IF(VLOOKUP(MM_Sp!N$9,TT_Sp!$A$11:$H$376,8,FALSE)&gt;0,VLOOKUP(MM_Sp!N$9,TT_Sp!$A$11:$H$376,8,FALSE),"")</f>
        <v/>
      </c>
      <c r="O12" s="96" t="str">
        <f>IF(VLOOKUP(MM_Sp!O$9,TT_Sp!$A$11:$H$376,8,FALSE)&gt;0,VLOOKUP(MM_Sp!O$9,TT_Sp!$A$11:$H$376,8,FALSE),"")</f>
        <v/>
      </c>
      <c r="P12" s="96" t="str">
        <f>O12</f>
        <v/>
      </c>
      <c r="Q12" s="55"/>
      <c r="R12" s="131">
        <f>MONTH(TT_Sp!A12)</f>
        <v>1</v>
      </c>
      <c r="S12" s="55"/>
      <c r="T12" s="55"/>
    </row>
    <row r="13" spans="1:20" x14ac:dyDescent="0.25">
      <c r="A13" s="197" t="s">
        <v>63</v>
      </c>
      <c r="B13" s="91" t="s">
        <v>120</v>
      </c>
      <c r="C13" s="92" t="s">
        <v>16</v>
      </c>
      <c r="D13" s="95" t="str">
        <f>IF(SUMIF($B$17:$B$72,$B$17,D$17:D$72)&gt;0,SUMIF($B$17:$B$72,$B$17,D$17:D$72),"")</f>
        <v/>
      </c>
      <c r="E13" s="95" t="str">
        <f t="shared" ref="E13:O13" si="1">IF(SUMIF($B$17:$B$72,$B$17,E$17:E$72)&gt;0,SUMIF($B$17:$B$72,$B$17,E$17:E$72),"")</f>
        <v/>
      </c>
      <c r="F13" s="95" t="str">
        <f t="shared" si="1"/>
        <v/>
      </c>
      <c r="G13" s="95" t="str">
        <f t="shared" si="1"/>
        <v/>
      </c>
      <c r="H13" s="95" t="str">
        <f t="shared" si="1"/>
        <v/>
      </c>
      <c r="I13" s="95" t="str">
        <f t="shared" si="1"/>
        <v/>
      </c>
      <c r="J13" s="95" t="str">
        <f t="shared" si="1"/>
        <v/>
      </c>
      <c r="K13" s="95" t="str">
        <f t="shared" si="1"/>
        <v/>
      </c>
      <c r="L13" s="95" t="str">
        <f t="shared" si="1"/>
        <v/>
      </c>
      <c r="M13" s="95" t="str">
        <f t="shared" si="1"/>
        <v/>
      </c>
      <c r="N13" s="95" t="str">
        <f t="shared" si="1"/>
        <v/>
      </c>
      <c r="O13" s="95" t="str">
        <f t="shared" si="1"/>
        <v/>
      </c>
      <c r="P13" s="95" t="str">
        <f t="shared" ref="P13:P16" si="2">IF(SUM(D13:O13)&gt;0,SUM(D13:O13),"")</f>
        <v/>
      </c>
      <c r="Q13" s="55"/>
      <c r="R13" s="131">
        <f>MONTH(TT_Sp!A13)</f>
        <v>1</v>
      </c>
      <c r="S13" s="55"/>
      <c r="T13" s="55"/>
    </row>
    <row r="14" spans="1:20" x14ac:dyDescent="0.25">
      <c r="A14" s="198"/>
      <c r="B14" s="93" t="s">
        <v>124</v>
      </c>
      <c r="C14" s="94" t="s">
        <v>16</v>
      </c>
      <c r="D14" s="96" t="str">
        <f>IF(SUMIF(MM_Sp!$R$11:$R$375,MONTH(D$9),TT_Sp!$F$11:$F$376)&gt;0,SUMIF(MM_Sp!$R$11:$R$375,MONTH(D$9),TT_Sp!$F$11:$F$376)/1000,"")</f>
        <v/>
      </c>
      <c r="E14" s="96" t="str">
        <f>IF(SUMIF(MM_Sp!$R$11:$R$375,MONTH(E$9),TT_Sp!$F$11:$F$376)&gt;0,SUMIF(MM_Sp!$R$11:$R$375,MONTH(E$9),TT_Sp!$F$11:$F$376)/1000,"")</f>
        <v/>
      </c>
      <c r="F14" s="96" t="str">
        <f>IF(SUMIF(MM_Sp!$R$11:$R$375,MONTH(F$9),TT_Sp!$F$11:$F$376)&gt;0,SUMIF(MM_Sp!$R$11:$R$375,MONTH(F$9),TT_Sp!$F$11:$F$376)/1000,"")</f>
        <v/>
      </c>
      <c r="G14" s="96" t="str">
        <f>IF(SUMIF(MM_Sp!$R$11:$R$375,MONTH(G$9),TT_Sp!$F$11:$F$376)&gt;0,SUMIF(MM_Sp!$R$11:$R$375,MONTH(G$9),TT_Sp!$F$11:$F$376)/1000,"")</f>
        <v/>
      </c>
      <c r="H14" s="96" t="str">
        <f>IF(SUMIF(MM_Sp!$R$11:$R$375,MONTH(H$9),TT_Sp!$F$11:$F$376)&gt;0,SUMIF(MM_Sp!$R$11:$R$375,MONTH(H$9),TT_Sp!$F$11:$F$376)/1000,"")</f>
        <v/>
      </c>
      <c r="I14" s="96" t="str">
        <f>IF(SUMIF(MM_Sp!$R$11:$R$375,MONTH(I$9),TT_Sp!$F$11:$F$376)&gt;0,SUMIF(MM_Sp!$R$11:$R$375,MONTH(I$9),TT_Sp!$F$11:$F$376)/1000,"")</f>
        <v/>
      </c>
      <c r="J14" s="96" t="str">
        <f>IF(SUMIF(MM_Sp!$R$11:$R$375,MONTH(J$9),TT_Sp!$F$11:$F$376)&gt;0,SUMIF(MM_Sp!$R$11:$R$375,MONTH(J$9),TT_Sp!$F$11:$F$376)/1000,"")</f>
        <v/>
      </c>
      <c r="K14" s="96" t="str">
        <f>IF(SUMIF(MM_Sp!$R$11:$R$375,MONTH(K$9),TT_Sp!$F$11:$F$376)&gt;0,SUMIF(MM_Sp!$R$11:$R$375,MONTH(K$9),TT_Sp!$F$11:$F$376)/1000,"")</f>
        <v/>
      </c>
      <c r="L14" s="96" t="str">
        <f>IF(SUMIF(MM_Sp!$R$11:$R$375,MONTH(L$9),TT_Sp!$F$11:$F$376)&gt;0,SUMIF(MM_Sp!$R$11:$R$375,MONTH(L$9),TT_Sp!$F$11:$F$376)/1000,"")</f>
        <v/>
      </c>
      <c r="M14" s="96" t="str">
        <f>IF(SUMIF(MM_Sp!$R$11:$R$375,MONTH(M$9),TT_Sp!$F$11:$F$376)&gt;0,SUMIF(MM_Sp!$R$11:$R$375,MONTH(M$9),TT_Sp!$F$11:$F$376)/1000,"")</f>
        <v/>
      </c>
      <c r="N14" s="96" t="str">
        <f>IF(SUMIF(MM_Sp!$R$11:$R$375,MONTH(N$9),TT_Sp!$F$11:$F$376)&gt;0,SUMIF(MM_Sp!$R$11:$R$375,MONTH(N$9),TT_Sp!$F$11:$F$376)/1000,"")</f>
        <v/>
      </c>
      <c r="O14" s="96" t="str">
        <f>IF(SUMIF(MM_Sp!$R$11:$R$375,MONTH(O$9),TT_Sp!$F$11:$F$376)&gt;0,SUMIF(MM_Sp!$R$11:$R$375,MONTH(O$9),TT_Sp!$F$11:$F$376)/1000,"")</f>
        <v/>
      </c>
      <c r="P14" s="96" t="str">
        <f t="shared" si="2"/>
        <v/>
      </c>
      <c r="Q14" s="55"/>
      <c r="R14" s="131">
        <f>MONTH(TT_Sp!A14)</f>
        <v>1</v>
      </c>
      <c r="S14" s="55"/>
      <c r="T14" s="55"/>
    </row>
    <row r="15" spans="1:20" x14ac:dyDescent="0.25">
      <c r="A15" s="197" t="s">
        <v>64</v>
      </c>
      <c r="B15" s="91" t="s">
        <v>120</v>
      </c>
      <c r="C15" s="92" t="s">
        <v>16</v>
      </c>
      <c r="D15" s="95" t="str">
        <f>IF(SUMIF($B$17:$B$72,$B$18,D$17:D$72)&gt;0,SUMIF($B$17:$B$72,$B$18,D$17:D$72),"")</f>
        <v/>
      </c>
      <c r="E15" s="95" t="str">
        <f t="shared" ref="E15:O15" si="3">IF(SUMIF($B$17:$B$72,$B$18,E$17:E$72)&gt;0,SUMIF($B$17:$B$72,$B$18,E$17:E$72),"")</f>
        <v/>
      </c>
      <c r="F15" s="95" t="str">
        <f t="shared" si="3"/>
        <v/>
      </c>
      <c r="G15" s="95" t="str">
        <f t="shared" si="3"/>
        <v/>
      </c>
      <c r="H15" s="95" t="str">
        <f t="shared" si="3"/>
        <v/>
      </c>
      <c r="I15" s="95" t="str">
        <f t="shared" si="3"/>
        <v/>
      </c>
      <c r="J15" s="95" t="str">
        <f t="shared" si="3"/>
        <v/>
      </c>
      <c r="K15" s="95" t="str">
        <f t="shared" si="3"/>
        <v/>
      </c>
      <c r="L15" s="95" t="str">
        <f t="shared" si="3"/>
        <v/>
      </c>
      <c r="M15" s="95" t="str">
        <f t="shared" si="3"/>
        <v/>
      </c>
      <c r="N15" s="95" t="str">
        <f t="shared" si="3"/>
        <v/>
      </c>
      <c r="O15" s="95" t="str">
        <f t="shared" si="3"/>
        <v/>
      </c>
      <c r="P15" s="95" t="str">
        <f t="shared" si="2"/>
        <v/>
      </c>
      <c r="Q15" s="55"/>
      <c r="R15" s="131">
        <f>MONTH(TT_Sp!A15)</f>
        <v>1</v>
      </c>
      <c r="S15" s="55"/>
      <c r="T15" s="55"/>
    </row>
    <row r="16" spans="1:20" x14ac:dyDescent="0.25">
      <c r="A16" s="198"/>
      <c r="B16" s="93" t="s">
        <v>124</v>
      </c>
      <c r="C16" s="94" t="s">
        <v>16</v>
      </c>
      <c r="D16" s="96" t="str">
        <f>IF(SUMIF(MM_Sp!$R$11:$R$375,MONTH(D$9),TT_Sp!$E$11:$E$376)&gt;0,SUMIF(MM_Sp!$R$11:$R$375,MONTH(D$9),TT_Sp!$E$11:$E$376)/1000,"")</f>
        <v/>
      </c>
      <c r="E16" s="96" t="str">
        <f>IF(SUMIF(MM_Sp!$R$11:$R$375,MONTH(E$9),TT_Sp!$E$11:$E$376)&gt;0,SUMIF(MM_Sp!$R$11:$R$375,MONTH(E$9),TT_Sp!$E$11:$E$376)/1000,"")</f>
        <v/>
      </c>
      <c r="F16" s="96" t="str">
        <f>IF(SUMIF(MM_Sp!$R$11:$R$375,MONTH(F$9),TT_Sp!$E$11:$E$376)&gt;0,SUMIF(MM_Sp!$R$11:$R$375,MONTH(F$9),TT_Sp!$E$11:$E$376)/1000,"")</f>
        <v/>
      </c>
      <c r="G16" s="96" t="str">
        <f>IF(SUMIF(MM_Sp!$R$11:$R$375,MONTH(G$9),TT_Sp!$E$11:$E$376)&gt;0,SUMIF(MM_Sp!$R$11:$R$375,MONTH(G$9),TT_Sp!$E$11:$E$376)/1000,"")</f>
        <v/>
      </c>
      <c r="H16" s="96" t="str">
        <f>IF(SUMIF(MM_Sp!$R$11:$R$375,MONTH(H$9),TT_Sp!$E$11:$E$376)&gt;0,SUMIF(MM_Sp!$R$11:$R$375,MONTH(H$9),TT_Sp!$E$11:$E$376)/1000,"")</f>
        <v/>
      </c>
      <c r="I16" s="96" t="str">
        <f>IF(SUMIF(MM_Sp!$R$11:$R$375,MONTH(I$9),TT_Sp!$E$11:$E$376)&gt;0,SUMIF(MM_Sp!$R$11:$R$375,MONTH(I$9),TT_Sp!$E$11:$E$376)/1000,"")</f>
        <v/>
      </c>
      <c r="J16" s="96" t="str">
        <f>IF(SUMIF(MM_Sp!$R$11:$R$375,MONTH(J$9),TT_Sp!$E$11:$E$376)&gt;0,SUMIF(MM_Sp!$R$11:$R$375,MONTH(J$9),TT_Sp!$E$11:$E$376)/1000,"")</f>
        <v/>
      </c>
      <c r="K16" s="96" t="str">
        <f>IF(SUMIF(MM_Sp!$R$11:$R$375,MONTH(K$9),TT_Sp!$E$11:$E$376)&gt;0,SUMIF(MM_Sp!$R$11:$R$375,MONTH(K$9),TT_Sp!$E$11:$E$376)/1000,"")</f>
        <v/>
      </c>
      <c r="L16" s="96" t="str">
        <f>IF(SUMIF(MM_Sp!$R$11:$R$375,MONTH(L$9),TT_Sp!$E$11:$E$376)&gt;0,SUMIF(MM_Sp!$R$11:$R$375,MONTH(L$9),TT_Sp!$E$11:$E$376)/1000,"")</f>
        <v/>
      </c>
      <c r="M16" s="96" t="str">
        <f>IF(SUMIF(MM_Sp!$R$11:$R$375,MONTH(M$9),TT_Sp!$E$11:$E$376)&gt;0,SUMIF(MM_Sp!$R$11:$R$375,MONTH(M$9),TT_Sp!$E$11:$E$376)/1000,"")</f>
        <v/>
      </c>
      <c r="N16" s="96" t="str">
        <f>IF(SUMIF(MM_Sp!$R$11:$R$375,MONTH(N$9),TT_Sp!$E$11:$E$376)&gt;0,SUMIF(MM_Sp!$R$11:$R$375,MONTH(N$9),TT_Sp!$E$11:$E$376)/1000,"")</f>
        <v/>
      </c>
      <c r="O16" s="96" t="str">
        <f>IF(SUMIF(MM_Sp!$R$11:$R$375,MONTH(O$9),TT_Sp!$E$11:$E$376)&gt;0,SUMIF(MM_Sp!$R$11:$R$375,MONTH(O$9),TT_Sp!$E$11:$E$376)/1000,"")</f>
        <v/>
      </c>
      <c r="P16" s="96" t="str">
        <f t="shared" si="2"/>
        <v/>
      </c>
      <c r="Q16" s="55"/>
      <c r="R16" s="131">
        <f>MONTH(TT_Sp!A16)</f>
        <v>1</v>
      </c>
      <c r="S16" s="55"/>
      <c r="T16" s="55"/>
    </row>
    <row r="17" spans="1:20" x14ac:dyDescent="0.25">
      <c r="A17" s="194"/>
      <c r="B17" s="58" t="s">
        <v>63</v>
      </c>
      <c r="C17" s="59" t="s">
        <v>16</v>
      </c>
      <c r="D17" s="97"/>
      <c r="E17" s="97"/>
      <c r="F17" s="97"/>
      <c r="G17" s="97"/>
      <c r="H17" s="97"/>
      <c r="I17" s="97"/>
      <c r="J17" s="97"/>
      <c r="K17" s="97"/>
      <c r="L17" s="97"/>
      <c r="M17" s="97"/>
      <c r="N17" s="97"/>
      <c r="O17" s="97"/>
      <c r="P17" s="95" t="str">
        <f>IF(SUM(D17:O17)&gt;0,SUM(D17:O17),"")</f>
        <v/>
      </c>
      <c r="Q17" s="55"/>
      <c r="R17" s="131">
        <f>MONTH(TT_Sp!A17)</f>
        <v>1</v>
      </c>
      <c r="S17" s="55"/>
      <c r="T17" s="55"/>
    </row>
    <row r="18" spans="1:20" x14ac:dyDescent="0.25">
      <c r="A18" s="195"/>
      <c r="B18" s="66" t="s">
        <v>64</v>
      </c>
      <c r="C18" s="64" t="s">
        <v>16</v>
      </c>
      <c r="D18" s="98"/>
      <c r="E18" s="98"/>
      <c r="F18" s="98"/>
      <c r="G18" s="98"/>
      <c r="H18" s="98"/>
      <c r="I18" s="98"/>
      <c r="J18" s="98"/>
      <c r="K18" s="98"/>
      <c r="L18" s="98"/>
      <c r="M18" s="98"/>
      <c r="N18" s="98"/>
      <c r="O18" s="98"/>
      <c r="P18" s="99" t="str">
        <f t="shared" ref="P18:P72" si="4">IF(SUM(D18:O18)&gt;0,SUM(D18:O18),"")</f>
        <v/>
      </c>
      <c r="R18" s="131">
        <f>MONTH(TT_Sp!A18)</f>
        <v>1</v>
      </c>
    </row>
    <row r="19" spans="1:20" x14ac:dyDescent="0.25">
      <c r="A19" s="195"/>
      <c r="B19" s="139" t="s">
        <v>127</v>
      </c>
      <c r="C19" s="64" t="s">
        <v>16</v>
      </c>
      <c r="D19" s="98"/>
      <c r="E19" s="98"/>
      <c r="F19" s="98"/>
      <c r="G19" s="98"/>
      <c r="H19" s="98"/>
      <c r="I19" s="98"/>
      <c r="J19" s="98"/>
      <c r="K19" s="98"/>
      <c r="L19" s="98"/>
      <c r="M19" s="98"/>
      <c r="N19" s="98"/>
      <c r="O19" s="98"/>
      <c r="P19" s="99" t="str">
        <f t="shared" si="4"/>
        <v/>
      </c>
      <c r="R19" s="131">
        <f>MONTH(TT_Sp!A19)</f>
        <v>1</v>
      </c>
    </row>
    <row r="20" spans="1:20" x14ac:dyDescent="0.25">
      <c r="A20" s="195"/>
      <c r="B20" s="139" t="s">
        <v>128</v>
      </c>
      <c r="C20" s="64" t="s">
        <v>16</v>
      </c>
      <c r="D20" s="98"/>
      <c r="E20" s="98"/>
      <c r="F20" s="98"/>
      <c r="G20" s="98"/>
      <c r="H20" s="98"/>
      <c r="I20" s="98"/>
      <c r="J20" s="98"/>
      <c r="K20" s="98"/>
      <c r="L20" s="98"/>
      <c r="M20" s="98"/>
      <c r="N20" s="98"/>
      <c r="O20" s="98"/>
      <c r="P20" s="99" t="str">
        <f t="shared" si="4"/>
        <v/>
      </c>
      <c r="R20" s="131">
        <f>MONTH(TT_Sp!A20)</f>
        <v>1</v>
      </c>
    </row>
    <row r="21" spans="1:20" x14ac:dyDescent="0.25">
      <c r="A21" s="195"/>
      <c r="B21" s="66" t="s">
        <v>65</v>
      </c>
      <c r="C21" s="64" t="s">
        <v>16</v>
      </c>
      <c r="D21" s="98"/>
      <c r="E21" s="98"/>
      <c r="F21" s="98"/>
      <c r="G21" s="98"/>
      <c r="H21" s="98"/>
      <c r="I21" s="98"/>
      <c r="J21" s="98"/>
      <c r="K21" s="98"/>
      <c r="L21" s="98"/>
      <c r="M21" s="98"/>
      <c r="N21" s="98"/>
      <c r="O21" s="98"/>
      <c r="P21" s="99" t="str">
        <f t="shared" si="4"/>
        <v/>
      </c>
      <c r="R21" s="131">
        <f>MONTH(TT_Sp!A21)</f>
        <v>1</v>
      </c>
    </row>
    <row r="22" spans="1:20" x14ac:dyDescent="0.25">
      <c r="A22" s="195"/>
      <c r="B22" s="66" t="s">
        <v>66</v>
      </c>
      <c r="C22" s="64" t="s">
        <v>16</v>
      </c>
      <c r="D22" s="98"/>
      <c r="E22" s="99" t="str">
        <f>IF(AND($A17&lt;&gt;"",OR(SUM(E17:$O21)&gt;0,SUM(E13:$O$13,E15:$O$15)&lt;&gt;0)),D22+E18+E20-E17-E19+E21,"")</f>
        <v/>
      </c>
      <c r="F22" s="99" t="str">
        <f>IF(AND($A17&lt;&gt;"",OR(SUM(F17:$O21)&gt;0,SUM(F13:$O$13,F15:$O$15)&lt;&gt;0)),E22+F18+F20-F17-F19+F21,"")</f>
        <v/>
      </c>
      <c r="G22" s="99" t="str">
        <f>IF(AND($A17&lt;&gt;"",OR(SUM(G17:$O21)&gt;0,SUM(G13:$O$13,G15:$O$15)&lt;&gt;0)),F22+G18+G20-G17-G19+G21,"")</f>
        <v/>
      </c>
      <c r="H22" s="99" t="str">
        <f>IF(AND($A17&lt;&gt;"",OR(SUM(H17:$O21)&gt;0,SUM(H13:$O$13,H15:$O$15)&lt;&gt;0)),G22+H18+H20-H17-H19+H21,"")</f>
        <v/>
      </c>
      <c r="I22" s="99" t="str">
        <f>IF(AND($A17&lt;&gt;"",OR(SUM(I17:$O21)&gt;0,SUM(I13:$O$13,I15:$O$15)&lt;&gt;0)),H22+I18+I20-I17-I19+I21,"")</f>
        <v/>
      </c>
      <c r="J22" s="99" t="str">
        <f>IF(AND($A17&lt;&gt;"",OR(SUM(J17:$O21)&gt;0,SUM(J13:$O$13,J15:$O$15)&lt;&gt;0)),I22+J18+J20-J17-J19+J21,"")</f>
        <v/>
      </c>
      <c r="K22" s="99" t="str">
        <f>IF(AND($A17&lt;&gt;"",OR(SUM(K17:$O21)&gt;0,SUM(K13:$O$13,K15:$O$15)&lt;&gt;0)),J22+K18+K20-K17-K19+K21,"")</f>
        <v/>
      </c>
      <c r="L22" s="99" t="str">
        <f>IF(AND($A17&lt;&gt;"",OR(SUM(L17:$O21)&gt;0,SUM(L13:$O$13,L15:$O$15)&lt;&gt;0)),K22+L18+L20-L17-L19+L21,"")</f>
        <v/>
      </c>
      <c r="M22" s="99" t="str">
        <f>IF(AND($A17&lt;&gt;"",OR(SUM(M17:$O21)&gt;0,SUM(M13:$O$13,M15:$O$15)&lt;&gt;0)),L22+M18+M20-M17-M19+M21,"")</f>
        <v/>
      </c>
      <c r="N22" s="99" t="str">
        <f>IF(AND($A17&lt;&gt;"",OR(SUM(N17:$O21)&gt;0,SUM(N13:$O$13,N15:$O$15)&lt;&gt;0)),M22+N18+N20-N17-N19+N21,"")</f>
        <v/>
      </c>
      <c r="O22" s="99" t="str">
        <f>IF(AND($A17&lt;&gt;"",OR(SUM(O17:$O21)&gt;0,SUM(O13:$O$13,O15:$O$15)&lt;&gt;0)),N22+O18+O20-O17-O19+O21,"")</f>
        <v/>
      </c>
      <c r="P22" s="99" t="str">
        <f>O22</f>
        <v/>
      </c>
      <c r="R22" s="131">
        <f>MONTH(TT_Sp!A22)</f>
        <v>1</v>
      </c>
    </row>
    <row r="23" spans="1:20" x14ac:dyDescent="0.25">
      <c r="A23" s="196"/>
      <c r="B23" s="60" t="s">
        <v>67</v>
      </c>
      <c r="C23" s="61" t="s">
        <v>16</v>
      </c>
      <c r="D23" s="100"/>
      <c r="E23" s="100"/>
      <c r="F23" s="100"/>
      <c r="G23" s="100"/>
      <c r="H23" s="100"/>
      <c r="I23" s="100"/>
      <c r="J23" s="100"/>
      <c r="K23" s="100"/>
      <c r="L23" s="100"/>
      <c r="M23" s="100"/>
      <c r="N23" s="100"/>
      <c r="O23" s="100"/>
      <c r="P23" s="132" t="str">
        <f t="shared" si="4"/>
        <v/>
      </c>
      <c r="R23" s="131">
        <f>MONTH(TT_Sp!A23)</f>
        <v>1</v>
      </c>
    </row>
    <row r="24" spans="1:20" x14ac:dyDescent="0.25">
      <c r="A24" s="194"/>
      <c r="B24" s="58" t="s">
        <v>63</v>
      </c>
      <c r="C24" s="59" t="s">
        <v>16</v>
      </c>
      <c r="D24" s="97"/>
      <c r="E24" s="97"/>
      <c r="F24" s="97"/>
      <c r="G24" s="97"/>
      <c r="H24" s="97"/>
      <c r="I24" s="97"/>
      <c r="J24" s="97"/>
      <c r="K24" s="97"/>
      <c r="L24" s="97"/>
      <c r="M24" s="97"/>
      <c r="N24" s="97"/>
      <c r="O24" s="97"/>
      <c r="P24" s="95" t="str">
        <f>IF(SUM(D24:O24)&gt;0,SUM(D24:O24),"")</f>
        <v/>
      </c>
      <c r="R24" s="131">
        <f>MONTH(TT_Sp!A24)</f>
        <v>1</v>
      </c>
    </row>
    <row r="25" spans="1:20" x14ac:dyDescent="0.25">
      <c r="A25" s="195"/>
      <c r="B25" s="66" t="s">
        <v>64</v>
      </c>
      <c r="C25" s="64" t="s">
        <v>16</v>
      </c>
      <c r="D25" s="98"/>
      <c r="E25" s="98"/>
      <c r="F25" s="98"/>
      <c r="G25" s="98"/>
      <c r="H25" s="98"/>
      <c r="I25" s="98"/>
      <c r="J25" s="98"/>
      <c r="K25" s="98"/>
      <c r="L25" s="98"/>
      <c r="M25" s="98"/>
      <c r="N25" s="98"/>
      <c r="O25" s="98"/>
      <c r="P25" s="99" t="str">
        <f t="shared" si="4"/>
        <v/>
      </c>
      <c r="R25" s="131">
        <f>MONTH(TT_Sp!A25)</f>
        <v>1</v>
      </c>
    </row>
    <row r="26" spans="1:20" x14ac:dyDescent="0.25">
      <c r="A26" s="195"/>
      <c r="B26" s="139" t="s">
        <v>127</v>
      </c>
      <c r="C26" s="64" t="s">
        <v>16</v>
      </c>
      <c r="D26" s="98"/>
      <c r="E26" s="98"/>
      <c r="F26" s="98"/>
      <c r="G26" s="98"/>
      <c r="H26" s="98"/>
      <c r="I26" s="98"/>
      <c r="J26" s="98"/>
      <c r="K26" s="98"/>
      <c r="L26" s="98"/>
      <c r="M26" s="98"/>
      <c r="N26" s="98"/>
      <c r="O26" s="98"/>
      <c r="P26" s="99" t="str">
        <f t="shared" si="4"/>
        <v/>
      </c>
      <c r="R26" s="131">
        <f>MONTH(TT_Sp!A26)</f>
        <v>1</v>
      </c>
    </row>
    <row r="27" spans="1:20" x14ac:dyDescent="0.25">
      <c r="A27" s="195"/>
      <c r="B27" s="139" t="s">
        <v>128</v>
      </c>
      <c r="C27" s="64" t="s">
        <v>16</v>
      </c>
      <c r="D27" s="98"/>
      <c r="E27" s="98"/>
      <c r="F27" s="98"/>
      <c r="G27" s="98"/>
      <c r="H27" s="98"/>
      <c r="I27" s="98"/>
      <c r="J27" s="98"/>
      <c r="K27" s="98"/>
      <c r="L27" s="98"/>
      <c r="M27" s="98"/>
      <c r="N27" s="98"/>
      <c r="O27" s="98"/>
      <c r="P27" s="99" t="str">
        <f t="shared" si="4"/>
        <v/>
      </c>
      <c r="R27" s="131">
        <f>MONTH(TT_Sp!A27)</f>
        <v>1</v>
      </c>
    </row>
    <row r="28" spans="1:20" x14ac:dyDescent="0.25">
      <c r="A28" s="195"/>
      <c r="B28" s="66" t="s">
        <v>65</v>
      </c>
      <c r="C28" s="64" t="s">
        <v>16</v>
      </c>
      <c r="D28" s="98"/>
      <c r="E28" s="98"/>
      <c r="F28" s="98"/>
      <c r="G28" s="98"/>
      <c r="H28" s="98"/>
      <c r="I28" s="98"/>
      <c r="J28" s="98"/>
      <c r="K28" s="98"/>
      <c r="L28" s="98"/>
      <c r="M28" s="98"/>
      <c r="N28" s="98"/>
      <c r="O28" s="98"/>
      <c r="P28" s="99" t="str">
        <f t="shared" si="4"/>
        <v/>
      </c>
      <c r="R28" s="131">
        <f>MONTH(TT_Sp!A28)</f>
        <v>1</v>
      </c>
    </row>
    <row r="29" spans="1:20" x14ac:dyDescent="0.25">
      <c r="A29" s="195"/>
      <c r="B29" s="66" t="s">
        <v>66</v>
      </c>
      <c r="C29" s="64" t="s">
        <v>16</v>
      </c>
      <c r="D29" s="98"/>
      <c r="E29" s="99" t="str">
        <f>IF(AND($A24&lt;&gt;"",OR(SUM(E24:$O28)&gt;0,SUM(E13:$O$13,E15:$O$15)&lt;&gt;0)),D29+E25+E27-E24-E26+E28,"")</f>
        <v/>
      </c>
      <c r="F29" s="99" t="str">
        <f>IF(AND($A24&lt;&gt;"",OR(SUM(F24:$O28)&gt;0,SUM(F13:$O$13,F15:$O$15)&lt;&gt;0)),E29+F25+F27-F24-F26+F28,"")</f>
        <v/>
      </c>
      <c r="G29" s="99" t="str">
        <f>IF(AND($A24&lt;&gt;"",OR(SUM(G24:$O28)&gt;0,SUM(G13:$O$13,G15:$O$15)&lt;&gt;0)),F29+G25+G27-G24-G26+G28,"")</f>
        <v/>
      </c>
      <c r="H29" s="99" t="str">
        <f>IF(AND($A24&lt;&gt;"",OR(SUM(H24:$O28)&gt;0,SUM(H13:$O$13,H15:$O$15)&lt;&gt;0)),G29+H25+H27-H24-H26+H28,"")</f>
        <v/>
      </c>
      <c r="I29" s="99" t="str">
        <f>IF(AND($A24&lt;&gt;"",OR(SUM(I24:$O28)&gt;0,SUM(I13:$O$13,I15:$O$15)&lt;&gt;0)),H29+I25+I27-I24-I26+I28,"")</f>
        <v/>
      </c>
      <c r="J29" s="99" t="str">
        <f>IF(AND($A24&lt;&gt;"",OR(SUM(J24:$O28)&gt;0,SUM(J13:$O$13,J15:$O$15)&lt;&gt;0)),I29+J25+J27-J24-J26+J28,"")</f>
        <v/>
      </c>
      <c r="K29" s="99" t="str">
        <f>IF(AND($A24&lt;&gt;"",OR(SUM(K24:$O28)&gt;0,SUM(K13:$O$13,K15:$O$15)&lt;&gt;0)),J29+K25+K27-K24-K26+K28,"")</f>
        <v/>
      </c>
      <c r="L29" s="99" t="str">
        <f>IF(AND($A24&lt;&gt;"",OR(SUM(L24:$O28)&gt;0,SUM(L13:$O$13,L15:$O$15)&lt;&gt;0)),K29+L25+L27-L24-L26+L28,"")</f>
        <v/>
      </c>
      <c r="M29" s="99" t="str">
        <f>IF(AND($A24&lt;&gt;"",OR(SUM(M24:$O28)&gt;0,SUM(M13:$O$13,M15:$O$15)&lt;&gt;0)),L29+M25+M27-M24-M26+M28,"")</f>
        <v/>
      </c>
      <c r="N29" s="99" t="str">
        <f>IF(AND($A24&lt;&gt;"",OR(SUM(N24:$O28)&gt;0,SUM(N13:$O$13,N15:$O$15)&lt;&gt;0)),M29+N25+N27-N24-N26+N28,"")</f>
        <v/>
      </c>
      <c r="O29" s="99" t="str">
        <f>IF(AND($A24&lt;&gt;"",OR(SUM(O24:$O28)&gt;0,SUM(O13:$O$13,O15:$O$15)&lt;&gt;0)),N29+O25+O27-O24-O26+O28,"")</f>
        <v/>
      </c>
      <c r="P29" s="99" t="str">
        <f>O29</f>
        <v/>
      </c>
      <c r="R29" s="131">
        <f>MONTH(TT_Sp!A29)</f>
        <v>1</v>
      </c>
    </row>
    <row r="30" spans="1:20" x14ac:dyDescent="0.25">
      <c r="A30" s="196"/>
      <c r="B30" s="60" t="s">
        <v>67</v>
      </c>
      <c r="C30" s="61" t="s">
        <v>16</v>
      </c>
      <c r="D30" s="100"/>
      <c r="E30" s="100"/>
      <c r="F30" s="100"/>
      <c r="G30" s="100"/>
      <c r="H30" s="100"/>
      <c r="I30" s="100"/>
      <c r="J30" s="100"/>
      <c r="K30" s="100"/>
      <c r="L30" s="100"/>
      <c r="M30" s="100"/>
      <c r="N30" s="100"/>
      <c r="O30" s="100"/>
      <c r="P30" s="132" t="str">
        <f t="shared" si="4"/>
        <v/>
      </c>
      <c r="R30" s="131">
        <f>MONTH(TT_Sp!A30)</f>
        <v>1</v>
      </c>
    </row>
    <row r="31" spans="1:20" x14ac:dyDescent="0.25">
      <c r="A31" s="194"/>
      <c r="B31" s="58" t="s">
        <v>63</v>
      </c>
      <c r="C31" s="59" t="s">
        <v>16</v>
      </c>
      <c r="D31" s="97"/>
      <c r="E31" s="97"/>
      <c r="F31" s="97"/>
      <c r="G31" s="97"/>
      <c r="H31" s="97"/>
      <c r="I31" s="97"/>
      <c r="J31" s="97"/>
      <c r="K31" s="97"/>
      <c r="L31" s="97"/>
      <c r="M31" s="97"/>
      <c r="N31" s="97"/>
      <c r="O31" s="97"/>
      <c r="P31" s="95" t="str">
        <f>IF(SUM(D31:O31)&gt;0,SUM(D31:O31),"")</f>
        <v/>
      </c>
      <c r="R31" s="131">
        <f>MONTH(TT_Sp!A31)</f>
        <v>1</v>
      </c>
    </row>
    <row r="32" spans="1:20" x14ac:dyDescent="0.25">
      <c r="A32" s="195"/>
      <c r="B32" s="66" t="s">
        <v>64</v>
      </c>
      <c r="C32" s="64" t="s">
        <v>16</v>
      </c>
      <c r="D32" s="98"/>
      <c r="E32" s="98"/>
      <c r="F32" s="98"/>
      <c r="G32" s="98"/>
      <c r="H32" s="98"/>
      <c r="I32" s="98"/>
      <c r="J32" s="98"/>
      <c r="K32" s="98"/>
      <c r="L32" s="98"/>
      <c r="M32" s="98"/>
      <c r="N32" s="98"/>
      <c r="O32" s="98"/>
      <c r="P32" s="99" t="str">
        <f t="shared" si="4"/>
        <v/>
      </c>
      <c r="R32" s="131">
        <f>MONTH(TT_Sp!A32)</f>
        <v>1</v>
      </c>
    </row>
    <row r="33" spans="1:18" x14ac:dyDescent="0.25">
      <c r="A33" s="195"/>
      <c r="B33" s="139" t="s">
        <v>127</v>
      </c>
      <c r="C33" s="64" t="s">
        <v>16</v>
      </c>
      <c r="D33" s="98"/>
      <c r="E33" s="98"/>
      <c r="F33" s="98"/>
      <c r="G33" s="98"/>
      <c r="H33" s="98"/>
      <c r="I33" s="98"/>
      <c r="J33" s="98"/>
      <c r="K33" s="98"/>
      <c r="L33" s="98"/>
      <c r="M33" s="98"/>
      <c r="N33" s="98"/>
      <c r="O33" s="98"/>
      <c r="P33" s="99" t="str">
        <f t="shared" si="4"/>
        <v/>
      </c>
      <c r="R33" s="131">
        <f>MONTH(TT_Sp!A33)</f>
        <v>1</v>
      </c>
    </row>
    <row r="34" spans="1:18" x14ac:dyDescent="0.25">
      <c r="A34" s="195"/>
      <c r="B34" s="139" t="s">
        <v>128</v>
      </c>
      <c r="C34" s="64" t="s">
        <v>16</v>
      </c>
      <c r="D34" s="98"/>
      <c r="E34" s="98"/>
      <c r="F34" s="98"/>
      <c r="G34" s="98"/>
      <c r="H34" s="98"/>
      <c r="I34" s="98"/>
      <c r="J34" s="98"/>
      <c r="K34" s="98"/>
      <c r="L34" s="98"/>
      <c r="M34" s="98"/>
      <c r="N34" s="98"/>
      <c r="O34" s="98"/>
      <c r="P34" s="99" t="str">
        <f t="shared" si="4"/>
        <v/>
      </c>
      <c r="R34" s="131">
        <f>MONTH(TT_Sp!A34)</f>
        <v>1</v>
      </c>
    </row>
    <row r="35" spans="1:18" x14ac:dyDescent="0.25">
      <c r="A35" s="195"/>
      <c r="B35" s="66" t="s">
        <v>65</v>
      </c>
      <c r="C35" s="64" t="s">
        <v>16</v>
      </c>
      <c r="D35" s="98"/>
      <c r="E35" s="98"/>
      <c r="F35" s="98"/>
      <c r="G35" s="98"/>
      <c r="H35" s="98"/>
      <c r="I35" s="98"/>
      <c r="J35" s="98"/>
      <c r="K35" s="98"/>
      <c r="L35" s="98"/>
      <c r="M35" s="98"/>
      <c r="N35" s="98"/>
      <c r="O35" s="98"/>
      <c r="P35" s="99" t="str">
        <f t="shared" si="4"/>
        <v/>
      </c>
      <c r="R35" s="131">
        <f>MONTH(TT_Sp!A35)</f>
        <v>1</v>
      </c>
    </row>
    <row r="36" spans="1:18" x14ac:dyDescent="0.25">
      <c r="A36" s="195"/>
      <c r="B36" s="66" t="s">
        <v>66</v>
      </c>
      <c r="C36" s="64" t="s">
        <v>16</v>
      </c>
      <c r="D36" s="98"/>
      <c r="E36" s="99" t="str">
        <f>IF(AND($A31&lt;&gt;"",OR(SUM(E31:$O35)&gt;0,SUM(E13:$O$13,E15:$O$15)&lt;&gt;0)),D36+E32+E34-E31-E33+E35,"")</f>
        <v/>
      </c>
      <c r="F36" s="99" t="str">
        <f>IF(AND($A31&lt;&gt;"",OR(SUM(F31:$O35)&gt;0,SUM(F13:$O$13,F15:$O$15)&lt;&gt;0)),E36+F32+F34-F31-F33+F35,"")</f>
        <v/>
      </c>
      <c r="G36" s="99" t="str">
        <f>IF(AND($A31&lt;&gt;"",OR(SUM(G31:$O35)&gt;0,SUM(G13:$O$13,G15:$O$15)&lt;&gt;0)),F36+G32+G34-G31-G33+G35,"")</f>
        <v/>
      </c>
      <c r="H36" s="99" t="str">
        <f>IF(AND($A31&lt;&gt;"",OR(SUM(H31:$O35)&gt;0,SUM(H13:$O$13,H15:$O$15)&lt;&gt;0)),G36+H32+H34-H31-H33+H35,"")</f>
        <v/>
      </c>
      <c r="I36" s="99" t="str">
        <f>IF(AND($A31&lt;&gt;"",OR(SUM(I31:$O35)&gt;0,SUM(I13:$O$13,I15:$O$15)&lt;&gt;0)),H36+I32+I34-I31-I33+I35,"")</f>
        <v/>
      </c>
      <c r="J36" s="99" t="str">
        <f>IF(AND($A31&lt;&gt;"",OR(SUM(J31:$O35)&gt;0,SUM(J13:$O$13,J15:$O$15)&lt;&gt;0)),I36+J32+J34-J31-J33+J35,"")</f>
        <v/>
      </c>
      <c r="K36" s="99" t="str">
        <f>IF(AND($A31&lt;&gt;"",OR(SUM(K31:$O35)&gt;0,SUM(K13:$O$13,K15:$O$15)&lt;&gt;0)),J36+K32+K34-K31-K33+K35,"")</f>
        <v/>
      </c>
      <c r="L36" s="99" t="str">
        <f>IF(AND($A31&lt;&gt;"",OR(SUM(L31:$O35)&gt;0,SUM(L13:$O$13,L15:$O$15)&lt;&gt;0)),K36+L32+L34-L31-L33+L35,"")</f>
        <v/>
      </c>
      <c r="M36" s="99" t="str">
        <f>IF(AND($A31&lt;&gt;"",OR(SUM(M31:$O35)&gt;0,SUM(M13:$O$13,M15:$O$15)&lt;&gt;0)),L36+M32+M34-M31-M33+M35,"")</f>
        <v/>
      </c>
      <c r="N36" s="99" t="str">
        <f>IF(AND($A31&lt;&gt;"",OR(SUM(N31:$O35)&gt;0,SUM(N13:$O$13,N15:$O$15)&lt;&gt;0)),M36+N32+N34-N31-N33+N35,"")</f>
        <v/>
      </c>
      <c r="O36" s="99" t="str">
        <f>IF(AND($A31&lt;&gt;"",OR(SUM(O31:$O35)&gt;0,SUM(O13:$O$13,O15:$O$15)&lt;&gt;0)),N36+O32+O34-O31-O33+O35,"")</f>
        <v/>
      </c>
      <c r="P36" s="99" t="str">
        <f>O36</f>
        <v/>
      </c>
      <c r="R36" s="131">
        <f>MONTH(TT_Sp!A36)</f>
        <v>1</v>
      </c>
    </row>
    <row r="37" spans="1:18" x14ac:dyDescent="0.25">
      <c r="A37" s="196"/>
      <c r="B37" s="60" t="s">
        <v>67</v>
      </c>
      <c r="C37" s="61" t="s">
        <v>16</v>
      </c>
      <c r="D37" s="100"/>
      <c r="E37" s="100"/>
      <c r="F37" s="100"/>
      <c r="G37" s="100"/>
      <c r="H37" s="100"/>
      <c r="I37" s="100"/>
      <c r="J37" s="100"/>
      <c r="K37" s="100"/>
      <c r="L37" s="100"/>
      <c r="M37" s="100"/>
      <c r="N37" s="100"/>
      <c r="O37" s="100"/>
      <c r="P37" s="132" t="str">
        <f t="shared" si="4"/>
        <v/>
      </c>
      <c r="R37" s="131">
        <f>MONTH(TT_Sp!A37)</f>
        <v>1</v>
      </c>
    </row>
    <row r="38" spans="1:18" x14ac:dyDescent="0.25">
      <c r="A38" s="194"/>
      <c r="B38" s="58" t="s">
        <v>63</v>
      </c>
      <c r="C38" s="59" t="s">
        <v>16</v>
      </c>
      <c r="D38" s="97"/>
      <c r="E38" s="97"/>
      <c r="F38" s="97"/>
      <c r="G38" s="97"/>
      <c r="H38" s="97"/>
      <c r="I38" s="97"/>
      <c r="J38" s="97"/>
      <c r="K38" s="97"/>
      <c r="L38" s="97"/>
      <c r="M38" s="97"/>
      <c r="N38" s="97"/>
      <c r="O38" s="97"/>
      <c r="P38" s="95" t="str">
        <f>IF(SUM(D38:O38)&gt;0,SUM(D38:O38),"")</f>
        <v/>
      </c>
      <c r="R38" s="131">
        <f>MONTH(TT_Sp!A38)</f>
        <v>1</v>
      </c>
    </row>
    <row r="39" spans="1:18" x14ac:dyDescent="0.25">
      <c r="A39" s="195"/>
      <c r="B39" s="66" t="s">
        <v>64</v>
      </c>
      <c r="C39" s="64" t="s">
        <v>16</v>
      </c>
      <c r="D39" s="98"/>
      <c r="E39" s="98"/>
      <c r="F39" s="98"/>
      <c r="G39" s="98"/>
      <c r="H39" s="98"/>
      <c r="I39" s="98"/>
      <c r="J39" s="98"/>
      <c r="K39" s="98"/>
      <c r="L39" s="98"/>
      <c r="M39" s="98"/>
      <c r="N39" s="98"/>
      <c r="O39" s="98"/>
      <c r="P39" s="99" t="str">
        <f t="shared" si="4"/>
        <v/>
      </c>
      <c r="R39" s="131">
        <f>MONTH(TT_Sp!A39)</f>
        <v>1</v>
      </c>
    </row>
    <row r="40" spans="1:18" x14ac:dyDescent="0.25">
      <c r="A40" s="195"/>
      <c r="B40" s="139" t="s">
        <v>127</v>
      </c>
      <c r="C40" s="64" t="s">
        <v>16</v>
      </c>
      <c r="D40" s="98"/>
      <c r="E40" s="98"/>
      <c r="F40" s="98"/>
      <c r="G40" s="98"/>
      <c r="H40" s="98"/>
      <c r="I40" s="98"/>
      <c r="J40" s="98"/>
      <c r="K40" s="98"/>
      <c r="L40" s="98"/>
      <c r="M40" s="98"/>
      <c r="N40" s="98"/>
      <c r="O40" s="98"/>
      <c r="P40" s="99" t="str">
        <f t="shared" si="4"/>
        <v/>
      </c>
      <c r="R40" s="131">
        <f>MONTH(TT_Sp!A40)</f>
        <v>1</v>
      </c>
    </row>
    <row r="41" spans="1:18" x14ac:dyDescent="0.25">
      <c r="A41" s="195"/>
      <c r="B41" s="139" t="s">
        <v>128</v>
      </c>
      <c r="C41" s="64" t="s">
        <v>16</v>
      </c>
      <c r="D41" s="98"/>
      <c r="E41" s="98"/>
      <c r="F41" s="98"/>
      <c r="G41" s="98"/>
      <c r="H41" s="98"/>
      <c r="I41" s="98"/>
      <c r="J41" s="98"/>
      <c r="K41" s="98"/>
      <c r="L41" s="98"/>
      <c r="M41" s="98"/>
      <c r="N41" s="98"/>
      <c r="O41" s="98"/>
      <c r="P41" s="99" t="str">
        <f t="shared" si="4"/>
        <v/>
      </c>
      <c r="R41" s="131">
        <f>MONTH(TT_Sp!A41)</f>
        <v>1</v>
      </c>
    </row>
    <row r="42" spans="1:18" x14ac:dyDescent="0.25">
      <c r="A42" s="195"/>
      <c r="B42" s="66" t="s">
        <v>65</v>
      </c>
      <c r="C42" s="64" t="s">
        <v>16</v>
      </c>
      <c r="D42" s="98"/>
      <c r="E42" s="98"/>
      <c r="F42" s="98"/>
      <c r="G42" s="98"/>
      <c r="H42" s="98"/>
      <c r="I42" s="98"/>
      <c r="J42" s="98"/>
      <c r="K42" s="98"/>
      <c r="L42" s="98"/>
      <c r="M42" s="98"/>
      <c r="N42" s="98"/>
      <c r="O42" s="98"/>
      <c r="P42" s="99" t="str">
        <f t="shared" si="4"/>
        <v/>
      </c>
      <c r="R42" s="131">
        <f>MONTH(TT_Sp!A42)</f>
        <v>2</v>
      </c>
    </row>
    <row r="43" spans="1:18" x14ac:dyDescent="0.25">
      <c r="A43" s="195"/>
      <c r="B43" s="66" t="s">
        <v>66</v>
      </c>
      <c r="C43" s="64" t="s">
        <v>16</v>
      </c>
      <c r="D43" s="98"/>
      <c r="E43" s="99" t="str">
        <f>IF(AND($A38&lt;&gt;"",OR(SUM(E38:$O42)&gt;0,SUM(E13:$O$13,E15:$O$15)&lt;&gt;0)),D43+E39+E41-E38-E40+E42,"")</f>
        <v/>
      </c>
      <c r="F43" s="99" t="str">
        <f>IF(AND($A38&lt;&gt;"",OR(SUM(F38:$O42)&gt;0,SUM(F13:$O$13,F15:$O$15)&lt;&gt;0)),E43+F39+F41-F38-F40+F42,"")</f>
        <v/>
      </c>
      <c r="G43" s="99" t="str">
        <f>IF(AND($A38&lt;&gt;"",OR(SUM(G38:$O42)&gt;0,SUM(G13:$O$13,G15:$O$15)&lt;&gt;0)),F43+G39+G41-G38-G40+G42,"")</f>
        <v/>
      </c>
      <c r="H43" s="99" t="str">
        <f>IF(AND($A38&lt;&gt;"",OR(SUM(H38:$O42)&gt;0,SUM(H13:$O$13,H15:$O$15)&lt;&gt;0)),G43+H39+H41-H38-H40+H42,"")</f>
        <v/>
      </c>
      <c r="I43" s="99" t="str">
        <f>IF(AND($A38&lt;&gt;"",OR(SUM(I38:$O42)&gt;0,SUM(I13:$O$13,I15:$O$15)&lt;&gt;0)),H43+I39+I41-I38-I40+I42,"")</f>
        <v/>
      </c>
      <c r="J43" s="99" t="str">
        <f>IF(AND($A38&lt;&gt;"",OR(SUM(J38:$O42)&gt;0,SUM(J13:$O$13,J15:$O$15)&lt;&gt;0)),I43+J39+J41-J38-J40+J42,"")</f>
        <v/>
      </c>
      <c r="K43" s="99" t="str">
        <f>IF(AND($A38&lt;&gt;"",OR(SUM(K38:$O42)&gt;0,SUM(K13:$O$13,K15:$O$15)&lt;&gt;0)),J43+K39+K41-K38-K40+K42,"")</f>
        <v/>
      </c>
      <c r="L43" s="99" t="str">
        <f>IF(AND($A38&lt;&gt;"",OR(SUM(L38:$O42)&gt;0,SUM(L13:$O$13,L15:$O$15)&lt;&gt;0)),K43+L39+L41-L38-L40+L42,"")</f>
        <v/>
      </c>
      <c r="M43" s="99" t="str">
        <f>IF(AND($A38&lt;&gt;"",OR(SUM(M38:$O42)&gt;0,SUM(M13:$O$13,M15:$O$15)&lt;&gt;0)),L43+M39+M41-M38-M40+M42,"")</f>
        <v/>
      </c>
      <c r="N43" s="99" t="str">
        <f>IF(AND($A38&lt;&gt;"",OR(SUM(N38:$O42)&gt;0,SUM(N13:$O$13,N15:$O$15)&lt;&gt;0)),M43+N39+N41-N38-N40+N42,"")</f>
        <v/>
      </c>
      <c r="O43" s="99" t="str">
        <f>IF(AND($A38&lt;&gt;"",OR(SUM(O38:$O42)&gt;0,SUM(O13:$O$13,O15:$O$15)&lt;&gt;0)),N43+O39+O41-O38-O40+O42,"")</f>
        <v/>
      </c>
      <c r="P43" s="99" t="str">
        <f>O43</f>
        <v/>
      </c>
      <c r="R43" s="131">
        <f>MONTH(TT_Sp!A43)</f>
        <v>2</v>
      </c>
    </row>
    <row r="44" spans="1:18" x14ac:dyDescent="0.25">
      <c r="A44" s="196"/>
      <c r="B44" s="60" t="s">
        <v>67</v>
      </c>
      <c r="C44" s="61" t="s">
        <v>16</v>
      </c>
      <c r="D44" s="100"/>
      <c r="E44" s="100"/>
      <c r="F44" s="100"/>
      <c r="G44" s="100"/>
      <c r="H44" s="100"/>
      <c r="I44" s="100"/>
      <c r="J44" s="100"/>
      <c r="K44" s="100"/>
      <c r="L44" s="100"/>
      <c r="M44" s="100"/>
      <c r="N44" s="100"/>
      <c r="O44" s="100"/>
      <c r="P44" s="132" t="str">
        <f t="shared" si="4"/>
        <v/>
      </c>
      <c r="R44" s="131">
        <f>MONTH(TT_Sp!A44)</f>
        <v>2</v>
      </c>
    </row>
    <row r="45" spans="1:18" x14ac:dyDescent="0.25">
      <c r="A45" s="194"/>
      <c r="B45" s="58" t="s">
        <v>63</v>
      </c>
      <c r="C45" s="59" t="s">
        <v>16</v>
      </c>
      <c r="D45" s="97"/>
      <c r="E45" s="97"/>
      <c r="F45" s="97"/>
      <c r="G45" s="97"/>
      <c r="H45" s="97"/>
      <c r="I45" s="97"/>
      <c r="J45" s="97"/>
      <c r="K45" s="97"/>
      <c r="L45" s="97"/>
      <c r="M45" s="97"/>
      <c r="N45" s="97"/>
      <c r="O45" s="97"/>
      <c r="P45" s="95" t="str">
        <f>IF(SUM(D45:O45)&gt;0,SUM(D45:O45),"")</f>
        <v/>
      </c>
      <c r="R45" s="131">
        <f>MONTH(TT_Sp!A45)</f>
        <v>2</v>
      </c>
    </row>
    <row r="46" spans="1:18" x14ac:dyDescent="0.25">
      <c r="A46" s="195"/>
      <c r="B46" s="66" t="s">
        <v>64</v>
      </c>
      <c r="C46" s="64" t="s">
        <v>16</v>
      </c>
      <c r="D46" s="98"/>
      <c r="E46" s="98"/>
      <c r="F46" s="98"/>
      <c r="G46" s="98"/>
      <c r="H46" s="98"/>
      <c r="I46" s="98"/>
      <c r="J46" s="98"/>
      <c r="K46" s="98"/>
      <c r="L46" s="98"/>
      <c r="M46" s="98"/>
      <c r="N46" s="98"/>
      <c r="O46" s="98"/>
      <c r="P46" s="99" t="str">
        <f t="shared" si="4"/>
        <v/>
      </c>
      <c r="R46" s="131">
        <f>MONTH(TT_Sp!A46)</f>
        <v>2</v>
      </c>
    </row>
    <row r="47" spans="1:18" x14ac:dyDescent="0.25">
      <c r="A47" s="195"/>
      <c r="B47" s="139" t="s">
        <v>127</v>
      </c>
      <c r="C47" s="64" t="s">
        <v>16</v>
      </c>
      <c r="D47" s="98"/>
      <c r="E47" s="98"/>
      <c r="F47" s="98"/>
      <c r="G47" s="98"/>
      <c r="H47" s="98"/>
      <c r="I47" s="98"/>
      <c r="J47" s="98"/>
      <c r="K47" s="98"/>
      <c r="L47" s="98"/>
      <c r="M47" s="98"/>
      <c r="N47" s="98"/>
      <c r="O47" s="98"/>
      <c r="P47" s="99" t="str">
        <f t="shared" si="4"/>
        <v/>
      </c>
      <c r="R47" s="131">
        <f>MONTH(TT_Sp!A47)</f>
        <v>2</v>
      </c>
    </row>
    <row r="48" spans="1:18" x14ac:dyDescent="0.25">
      <c r="A48" s="195"/>
      <c r="B48" s="139" t="s">
        <v>128</v>
      </c>
      <c r="C48" s="64" t="s">
        <v>16</v>
      </c>
      <c r="D48" s="98"/>
      <c r="E48" s="98"/>
      <c r="F48" s="98"/>
      <c r="G48" s="98"/>
      <c r="H48" s="98"/>
      <c r="I48" s="98"/>
      <c r="J48" s="98"/>
      <c r="K48" s="98"/>
      <c r="L48" s="98"/>
      <c r="M48" s="98"/>
      <c r="N48" s="98"/>
      <c r="O48" s="98"/>
      <c r="P48" s="99" t="str">
        <f t="shared" si="4"/>
        <v/>
      </c>
      <c r="R48" s="131">
        <f>MONTH(TT_Sp!A48)</f>
        <v>2</v>
      </c>
    </row>
    <row r="49" spans="1:18" x14ac:dyDescent="0.25">
      <c r="A49" s="195"/>
      <c r="B49" s="66" t="s">
        <v>65</v>
      </c>
      <c r="C49" s="64" t="s">
        <v>16</v>
      </c>
      <c r="D49" s="98"/>
      <c r="E49" s="98"/>
      <c r="F49" s="98"/>
      <c r="G49" s="98"/>
      <c r="H49" s="98"/>
      <c r="I49" s="98"/>
      <c r="J49" s="98"/>
      <c r="K49" s="98"/>
      <c r="L49" s="98"/>
      <c r="M49" s="98"/>
      <c r="N49" s="98"/>
      <c r="O49" s="98"/>
      <c r="P49" s="99" t="str">
        <f t="shared" si="4"/>
        <v/>
      </c>
      <c r="R49" s="131">
        <f>MONTH(TT_Sp!A49)</f>
        <v>2</v>
      </c>
    </row>
    <row r="50" spans="1:18" x14ac:dyDescent="0.25">
      <c r="A50" s="195"/>
      <c r="B50" s="66" t="s">
        <v>66</v>
      </c>
      <c r="C50" s="64" t="s">
        <v>16</v>
      </c>
      <c r="D50" s="98"/>
      <c r="E50" s="99" t="str">
        <f>IF(AND($A45&lt;&gt;"",OR(SUM(E45:$O49)&gt;0,SUM(E13:$O$13,E15:$O$15)&lt;&gt;0)),D50+E46+E48-E45-E47+E49,"")</f>
        <v/>
      </c>
      <c r="F50" s="99" t="str">
        <f>IF(AND($A45&lt;&gt;"",OR(SUM(F45:$O49)&gt;0,SUM(F13:$O$13,F15:$O$15)&lt;&gt;0)),E50+F46+F48-F45-F47+F49,"")</f>
        <v/>
      </c>
      <c r="G50" s="99" t="str">
        <f>IF(AND($A45&lt;&gt;"",OR(SUM(G45:$O49)&gt;0,SUM(G13:$O$13,G15:$O$15)&lt;&gt;0)),F50+G46+G48-G45-G47+G49,"")</f>
        <v/>
      </c>
      <c r="H50" s="99" t="str">
        <f>IF(AND($A45&lt;&gt;"",OR(SUM(H45:$O49)&gt;0,SUM(H13:$O$13,H15:$O$15)&lt;&gt;0)),G50+H46+H48-H45-H47+H49,"")</f>
        <v/>
      </c>
      <c r="I50" s="99" t="str">
        <f>IF(AND($A45&lt;&gt;"",OR(SUM(I45:$O49)&gt;0,SUM(I13:$O$13,I15:$O$15)&lt;&gt;0)),H50+I46+I48-I45-I47+I49,"")</f>
        <v/>
      </c>
      <c r="J50" s="99" t="str">
        <f>IF(AND($A45&lt;&gt;"",OR(SUM(J45:$O49)&gt;0,SUM(J13:$O$13,J15:$O$15)&lt;&gt;0)),I50+J46+J48-J45-J47+J49,"")</f>
        <v/>
      </c>
      <c r="K50" s="99" t="str">
        <f>IF(AND($A45&lt;&gt;"",OR(SUM(K45:$O49)&gt;0,SUM(K13:$O$13,K15:$O$15)&lt;&gt;0)),J50+K46+K48-K45-K47+K49,"")</f>
        <v/>
      </c>
      <c r="L50" s="99" t="str">
        <f>IF(AND($A45&lt;&gt;"",OR(SUM(L45:$O49)&gt;0,SUM(L13:$O$13,L15:$O$15)&lt;&gt;0)),K50+L46+L48-L45-L47+L49,"")</f>
        <v/>
      </c>
      <c r="M50" s="99" t="str">
        <f>IF(AND($A45&lt;&gt;"",OR(SUM(M45:$O49)&gt;0,SUM(M13:$O$13,M15:$O$15)&lt;&gt;0)),L50+M46+M48-M45-M47+M49,"")</f>
        <v/>
      </c>
      <c r="N50" s="99" t="str">
        <f>IF(AND($A45&lt;&gt;"",OR(SUM(N45:$O49)&gt;0,SUM(N13:$O$13,N15:$O$15)&lt;&gt;0)),M50+N46+N48-N45-N47+N49,"")</f>
        <v/>
      </c>
      <c r="O50" s="99" t="str">
        <f>IF(AND($A45&lt;&gt;"",OR(SUM(O45:$O49)&gt;0,SUM(O13:$O$13,O15:$O$15)&lt;&gt;0)),N50+O46+O48-O45-O47+O49,"")</f>
        <v/>
      </c>
      <c r="P50" s="99" t="str">
        <f>O50</f>
        <v/>
      </c>
      <c r="R50" s="131">
        <f>MONTH(TT_Sp!A50)</f>
        <v>2</v>
      </c>
    </row>
    <row r="51" spans="1:18" x14ac:dyDescent="0.25">
      <c r="A51" s="196"/>
      <c r="B51" s="60" t="s">
        <v>67</v>
      </c>
      <c r="C51" s="61" t="s">
        <v>16</v>
      </c>
      <c r="D51" s="100"/>
      <c r="E51" s="100"/>
      <c r="F51" s="100"/>
      <c r="G51" s="100"/>
      <c r="H51" s="100"/>
      <c r="I51" s="100"/>
      <c r="J51" s="100"/>
      <c r="K51" s="100"/>
      <c r="L51" s="100"/>
      <c r="M51" s="100"/>
      <c r="N51" s="100"/>
      <c r="O51" s="100"/>
      <c r="P51" s="132" t="str">
        <f t="shared" si="4"/>
        <v/>
      </c>
      <c r="R51" s="131">
        <f>MONTH(TT_Sp!A51)</f>
        <v>2</v>
      </c>
    </row>
    <row r="52" spans="1:18" x14ac:dyDescent="0.25">
      <c r="A52" s="194"/>
      <c r="B52" s="58" t="s">
        <v>63</v>
      </c>
      <c r="C52" s="59" t="s">
        <v>16</v>
      </c>
      <c r="D52" s="97"/>
      <c r="E52" s="97"/>
      <c r="F52" s="97"/>
      <c r="G52" s="97"/>
      <c r="H52" s="97"/>
      <c r="I52" s="97"/>
      <c r="J52" s="97"/>
      <c r="K52" s="97"/>
      <c r="L52" s="97"/>
      <c r="M52" s="97"/>
      <c r="N52" s="97"/>
      <c r="O52" s="97"/>
      <c r="P52" s="95" t="str">
        <f>IF(SUM(D52:O52)&gt;0,SUM(D52:O52),"")</f>
        <v/>
      </c>
      <c r="R52" s="131">
        <f>MONTH(TT_Sp!A52)</f>
        <v>2</v>
      </c>
    </row>
    <row r="53" spans="1:18" x14ac:dyDescent="0.25">
      <c r="A53" s="195"/>
      <c r="B53" s="66" t="s">
        <v>64</v>
      </c>
      <c r="C53" s="64" t="s">
        <v>16</v>
      </c>
      <c r="D53" s="98"/>
      <c r="E53" s="98"/>
      <c r="F53" s="98"/>
      <c r="G53" s="98"/>
      <c r="H53" s="98"/>
      <c r="I53" s="98"/>
      <c r="J53" s="98"/>
      <c r="K53" s="98"/>
      <c r="L53" s="98"/>
      <c r="M53" s="98"/>
      <c r="N53" s="98"/>
      <c r="O53" s="98"/>
      <c r="P53" s="99" t="str">
        <f t="shared" si="4"/>
        <v/>
      </c>
      <c r="R53" s="131">
        <f>MONTH(TT_Sp!A53)</f>
        <v>2</v>
      </c>
    </row>
    <row r="54" spans="1:18" x14ac:dyDescent="0.25">
      <c r="A54" s="195"/>
      <c r="B54" s="139" t="s">
        <v>127</v>
      </c>
      <c r="C54" s="64" t="s">
        <v>16</v>
      </c>
      <c r="D54" s="98"/>
      <c r="E54" s="98"/>
      <c r="F54" s="98"/>
      <c r="G54" s="98"/>
      <c r="H54" s="98"/>
      <c r="I54" s="98"/>
      <c r="J54" s="98"/>
      <c r="K54" s="98"/>
      <c r="L54" s="98"/>
      <c r="M54" s="98"/>
      <c r="N54" s="98"/>
      <c r="O54" s="98"/>
      <c r="P54" s="99" t="str">
        <f t="shared" si="4"/>
        <v/>
      </c>
      <c r="R54" s="131">
        <f>MONTH(TT_Sp!A54)</f>
        <v>2</v>
      </c>
    </row>
    <row r="55" spans="1:18" x14ac:dyDescent="0.25">
      <c r="A55" s="195"/>
      <c r="B55" s="139" t="s">
        <v>128</v>
      </c>
      <c r="C55" s="64" t="s">
        <v>16</v>
      </c>
      <c r="D55" s="98"/>
      <c r="E55" s="98"/>
      <c r="F55" s="98"/>
      <c r="G55" s="98"/>
      <c r="H55" s="98"/>
      <c r="I55" s="98"/>
      <c r="J55" s="98"/>
      <c r="K55" s="98"/>
      <c r="L55" s="98"/>
      <c r="M55" s="98"/>
      <c r="N55" s="98"/>
      <c r="O55" s="98"/>
      <c r="P55" s="99" t="str">
        <f t="shared" si="4"/>
        <v/>
      </c>
      <c r="R55" s="131">
        <f>MONTH(TT_Sp!A55)</f>
        <v>2</v>
      </c>
    </row>
    <row r="56" spans="1:18" x14ac:dyDescent="0.25">
      <c r="A56" s="195"/>
      <c r="B56" s="66" t="s">
        <v>65</v>
      </c>
      <c r="C56" s="64" t="s">
        <v>16</v>
      </c>
      <c r="D56" s="98"/>
      <c r="E56" s="98"/>
      <c r="F56" s="98"/>
      <c r="G56" s="98"/>
      <c r="H56" s="98"/>
      <c r="I56" s="98"/>
      <c r="J56" s="98"/>
      <c r="K56" s="98"/>
      <c r="L56" s="98"/>
      <c r="M56" s="98"/>
      <c r="N56" s="98"/>
      <c r="O56" s="98"/>
      <c r="P56" s="99" t="str">
        <f t="shared" si="4"/>
        <v/>
      </c>
      <c r="R56" s="131">
        <f>MONTH(TT_Sp!A56)</f>
        <v>2</v>
      </c>
    </row>
    <row r="57" spans="1:18" x14ac:dyDescent="0.25">
      <c r="A57" s="195"/>
      <c r="B57" s="66" t="s">
        <v>66</v>
      </c>
      <c r="C57" s="64" t="s">
        <v>16</v>
      </c>
      <c r="D57" s="98"/>
      <c r="E57" s="99" t="str">
        <f>IF(AND($A52&lt;&gt;"",OR(SUM(E52:$O56)&gt;0,SUM(E13:$O$13,E15:$O$15)&lt;&gt;0)),D57+E53+E55-E52-E54+E56,"")</f>
        <v/>
      </c>
      <c r="F57" s="99" t="str">
        <f>IF(AND($A52&lt;&gt;"",OR(SUM(F52:$O56)&gt;0,SUM(F13:$O$13,F15:$O$15)&lt;&gt;0)),E57+F53+F55-F52-F54+F56,"")</f>
        <v/>
      </c>
      <c r="G57" s="99" t="str">
        <f>IF(AND($A52&lt;&gt;"",OR(SUM(G52:$O56)&gt;0,SUM(G13:$O$13,G15:$O$15)&lt;&gt;0)),F57+G53+G55-G52-G54+G56,"")</f>
        <v/>
      </c>
      <c r="H57" s="99" t="str">
        <f>IF(AND($A52&lt;&gt;"",OR(SUM(H52:$O56)&gt;0,SUM(H13:$O$13,H15:$O$15)&lt;&gt;0)),G57+H53+H55-H52-H54+H56,"")</f>
        <v/>
      </c>
      <c r="I57" s="99" t="str">
        <f>IF(AND($A52&lt;&gt;"",OR(SUM(I52:$O56)&gt;0,SUM(I13:$O$13,I15:$O$15)&lt;&gt;0)),H57+I53+I55-I52-I54+I56,"")</f>
        <v/>
      </c>
      <c r="J57" s="99" t="str">
        <f>IF(AND($A52&lt;&gt;"",OR(SUM(J52:$O56)&gt;0,SUM(J13:$O$13,J15:$O$15)&lt;&gt;0)),I57+J53+J55-J52-J54+J56,"")</f>
        <v/>
      </c>
      <c r="K57" s="99" t="str">
        <f>IF(AND($A52&lt;&gt;"",OR(SUM(K52:$O56)&gt;0,SUM(K13:$O$13,K15:$O$15)&lt;&gt;0)),J57+K53+K55-K52-K54+K56,"")</f>
        <v/>
      </c>
      <c r="L57" s="99" t="str">
        <f>IF(AND($A52&lt;&gt;"",OR(SUM(L52:$O56)&gt;0,SUM(L13:$O$13,L15:$O$15)&lt;&gt;0)),K57+L53+L55-L52-L54+L56,"")</f>
        <v/>
      </c>
      <c r="M57" s="99" t="str">
        <f>IF(AND($A52&lt;&gt;"",OR(SUM(M52:$O56)&gt;0,SUM(M13:$O$13,M15:$O$15)&lt;&gt;0)),L57+M53+M55-M52-M54+M56,"")</f>
        <v/>
      </c>
      <c r="N57" s="99" t="str">
        <f>IF(AND($A52&lt;&gt;"",OR(SUM(N52:$O56)&gt;0,SUM(N13:$O$13,N15:$O$15)&lt;&gt;0)),M57+N53+N55-N52-N54+N56,"")</f>
        <v/>
      </c>
      <c r="O57" s="99" t="str">
        <f>IF(AND($A52&lt;&gt;"",OR(SUM(O52:$O56)&gt;0,SUM(O13:$O$13,O15:$O$15)&lt;&gt;0)),N57+O53+O55-O52-O54+O56,"")</f>
        <v/>
      </c>
      <c r="P57" s="99" t="str">
        <f>O57</f>
        <v/>
      </c>
      <c r="R57" s="131">
        <f>MONTH(TT_Sp!A57)</f>
        <v>2</v>
      </c>
    </row>
    <row r="58" spans="1:18" x14ac:dyDescent="0.25">
      <c r="A58" s="196"/>
      <c r="B58" s="60" t="s">
        <v>67</v>
      </c>
      <c r="C58" s="61" t="s">
        <v>16</v>
      </c>
      <c r="D58" s="100"/>
      <c r="E58" s="100"/>
      <c r="F58" s="100"/>
      <c r="G58" s="100"/>
      <c r="H58" s="100"/>
      <c r="I58" s="100"/>
      <c r="J58" s="100"/>
      <c r="K58" s="100"/>
      <c r="L58" s="100"/>
      <c r="M58" s="100"/>
      <c r="N58" s="100"/>
      <c r="O58" s="100"/>
      <c r="P58" s="132" t="str">
        <f t="shared" si="4"/>
        <v/>
      </c>
      <c r="R58" s="131">
        <f>MONTH(TT_Sp!A58)</f>
        <v>2</v>
      </c>
    </row>
    <row r="59" spans="1:18" x14ac:dyDescent="0.25">
      <c r="A59" s="194"/>
      <c r="B59" s="58" t="s">
        <v>63</v>
      </c>
      <c r="C59" s="59" t="s">
        <v>16</v>
      </c>
      <c r="D59" s="97"/>
      <c r="E59" s="97"/>
      <c r="F59" s="97"/>
      <c r="G59" s="97"/>
      <c r="H59" s="97"/>
      <c r="I59" s="97"/>
      <c r="J59" s="97"/>
      <c r="K59" s="97"/>
      <c r="L59" s="97"/>
      <c r="M59" s="97"/>
      <c r="N59" s="97"/>
      <c r="O59" s="97"/>
      <c r="P59" s="95" t="str">
        <f>IF(SUM(D59:O59)&gt;0,SUM(D59:O59),"")</f>
        <v/>
      </c>
      <c r="R59" s="131">
        <f>MONTH(TT_Sp!A59)</f>
        <v>2</v>
      </c>
    </row>
    <row r="60" spans="1:18" x14ac:dyDescent="0.25">
      <c r="A60" s="195"/>
      <c r="B60" s="66" t="s">
        <v>64</v>
      </c>
      <c r="C60" s="64" t="s">
        <v>16</v>
      </c>
      <c r="D60" s="98"/>
      <c r="E60" s="98"/>
      <c r="F60" s="98"/>
      <c r="G60" s="98"/>
      <c r="H60" s="98"/>
      <c r="I60" s="98"/>
      <c r="J60" s="98"/>
      <c r="K60" s="98"/>
      <c r="L60" s="98"/>
      <c r="M60" s="98"/>
      <c r="N60" s="98"/>
      <c r="O60" s="98"/>
      <c r="P60" s="99" t="str">
        <f t="shared" si="4"/>
        <v/>
      </c>
      <c r="R60" s="131">
        <f>MONTH(TT_Sp!A60)</f>
        <v>2</v>
      </c>
    </row>
    <row r="61" spans="1:18" x14ac:dyDescent="0.25">
      <c r="A61" s="195"/>
      <c r="B61" s="139" t="s">
        <v>127</v>
      </c>
      <c r="C61" s="64" t="s">
        <v>16</v>
      </c>
      <c r="D61" s="98"/>
      <c r="E61" s="98"/>
      <c r="F61" s="98"/>
      <c r="G61" s="98"/>
      <c r="H61" s="98"/>
      <c r="I61" s="98"/>
      <c r="J61" s="98"/>
      <c r="K61" s="98"/>
      <c r="L61" s="98"/>
      <c r="M61" s="98"/>
      <c r="N61" s="98"/>
      <c r="O61" s="98"/>
      <c r="P61" s="99" t="str">
        <f t="shared" si="4"/>
        <v/>
      </c>
      <c r="R61" s="131">
        <f>MONTH(TT_Sp!A61)</f>
        <v>2</v>
      </c>
    </row>
    <row r="62" spans="1:18" x14ac:dyDescent="0.25">
      <c r="A62" s="195"/>
      <c r="B62" s="139" t="s">
        <v>128</v>
      </c>
      <c r="C62" s="64" t="s">
        <v>16</v>
      </c>
      <c r="D62" s="98"/>
      <c r="E62" s="98"/>
      <c r="F62" s="98"/>
      <c r="G62" s="98"/>
      <c r="H62" s="98"/>
      <c r="I62" s="98"/>
      <c r="J62" s="98"/>
      <c r="K62" s="98"/>
      <c r="L62" s="98"/>
      <c r="M62" s="98"/>
      <c r="N62" s="98"/>
      <c r="O62" s="98"/>
      <c r="P62" s="99" t="str">
        <f t="shared" si="4"/>
        <v/>
      </c>
      <c r="R62" s="131">
        <f>MONTH(TT_Sp!A62)</f>
        <v>2</v>
      </c>
    </row>
    <row r="63" spans="1:18" x14ac:dyDescent="0.25">
      <c r="A63" s="195"/>
      <c r="B63" s="66" t="s">
        <v>65</v>
      </c>
      <c r="C63" s="64" t="s">
        <v>16</v>
      </c>
      <c r="D63" s="98"/>
      <c r="E63" s="98"/>
      <c r="F63" s="98"/>
      <c r="G63" s="98"/>
      <c r="H63" s="98"/>
      <c r="I63" s="98"/>
      <c r="J63" s="98"/>
      <c r="K63" s="98"/>
      <c r="L63" s="98"/>
      <c r="M63" s="98"/>
      <c r="N63" s="98"/>
      <c r="O63" s="98"/>
      <c r="P63" s="99" t="str">
        <f t="shared" si="4"/>
        <v/>
      </c>
      <c r="R63" s="131">
        <f>MONTH(TT_Sp!A63)</f>
        <v>2</v>
      </c>
    </row>
    <row r="64" spans="1:18" x14ac:dyDescent="0.25">
      <c r="A64" s="195"/>
      <c r="B64" s="66" t="s">
        <v>66</v>
      </c>
      <c r="C64" s="64" t="s">
        <v>16</v>
      </c>
      <c r="D64" s="98"/>
      <c r="E64" s="99" t="str">
        <f>IF(AND($A59&lt;&gt;"",OR(SUM(E59:$O60)&gt;0,SUM(E13:$O$13,E15:$O$15)&lt;&gt;0)),D64+E60+E62-E59-E61+E63,"")</f>
        <v/>
      </c>
      <c r="F64" s="99" t="str">
        <f>IF(AND($A59&lt;&gt;"",OR(SUM(F59:$O60)&gt;0,SUM(F13:$O$13,F15:$O$15)&lt;&gt;0)),E64+F60+F62-F59-F61+F63,"")</f>
        <v/>
      </c>
      <c r="G64" s="99" t="str">
        <f>IF(AND($A59&lt;&gt;"",OR(SUM(G59:$O60)&gt;0,SUM(G13:$O$13,G15:$O$15)&lt;&gt;0)),F64+G60+G62-G59-G61+G63,"")</f>
        <v/>
      </c>
      <c r="H64" s="99" t="str">
        <f>IF(AND($A59&lt;&gt;"",OR(SUM(H59:$O60)&gt;0,SUM(H13:$O$13,H15:$O$15)&lt;&gt;0)),G64+H60+H62-H59-H61+H63,"")</f>
        <v/>
      </c>
      <c r="I64" s="99" t="str">
        <f>IF(AND($A59&lt;&gt;"",OR(SUM(I59:$O60)&gt;0,SUM(I13:$O$13,I15:$O$15)&lt;&gt;0)),H64+I60+I62-I59-I61+I63,"")</f>
        <v/>
      </c>
      <c r="J64" s="99" t="str">
        <f>IF(AND($A59&lt;&gt;"",OR(SUM(J59:$O60)&gt;0,SUM(J13:$O$13,J15:$O$15)&lt;&gt;0)),I64+J60+J62-J59-J61+J63,"")</f>
        <v/>
      </c>
      <c r="K64" s="99" t="str">
        <f>IF(AND($A59&lt;&gt;"",OR(SUM(K59:$O60)&gt;0,SUM(K13:$O$13,K15:$O$15)&lt;&gt;0)),J64+K60+K62-K59-K61+K63,"")</f>
        <v/>
      </c>
      <c r="L64" s="99" t="str">
        <f>IF(AND($A59&lt;&gt;"",OR(SUM(L59:$O60)&gt;0,SUM(L13:$O$13,L15:$O$15)&lt;&gt;0)),K64+L60+L62-L59-L61+L63,"")</f>
        <v/>
      </c>
      <c r="M64" s="99" t="str">
        <f>IF(AND($A59&lt;&gt;"",OR(SUM(M59:$O60)&gt;0,SUM(M13:$O$13,M15:$O$15)&lt;&gt;0)),L64+M60+M62-M59-M61+M63,"")</f>
        <v/>
      </c>
      <c r="N64" s="99" t="str">
        <f>IF(AND($A59&lt;&gt;"",OR(SUM(N59:$O60)&gt;0,SUM(N13:$O$13,N15:$O$15)&lt;&gt;0)),M64+N60+N62-N59-N61+N63,"")</f>
        <v/>
      </c>
      <c r="O64" s="99" t="str">
        <f>IF(AND($A59&lt;&gt;"",OR(SUM(O59:$O60)&gt;0,SUM(O13:$O$13,O15:$O$15)&lt;&gt;0)),N64+O60+O62-O59-O61+O63,"")</f>
        <v/>
      </c>
      <c r="P64" s="99" t="str">
        <f>O64</f>
        <v/>
      </c>
      <c r="R64" s="131">
        <f>MONTH(TT_Sp!A64)</f>
        <v>2</v>
      </c>
    </row>
    <row r="65" spans="1:18" x14ac:dyDescent="0.25">
      <c r="A65" s="196"/>
      <c r="B65" s="60" t="s">
        <v>67</v>
      </c>
      <c r="C65" s="61" t="s">
        <v>16</v>
      </c>
      <c r="D65" s="100"/>
      <c r="E65" s="100"/>
      <c r="F65" s="100"/>
      <c r="G65" s="100"/>
      <c r="H65" s="100"/>
      <c r="I65" s="100"/>
      <c r="J65" s="100"/>
      <c r="K65" s="100"/>
      <c r="L65" s="100"/>
      <c r="M65" s="100"/>
      <c r="N65" s="100"/>
      <c r="O65" s="100"/>
      <c r="P65" s="132" t="str">
        <f t="shared" si="4"/>
        <v/>
      </c>
      <c r="R65" s="131">
        <f>MONTH(TT_Sp!A65)</f>
        <v>2</v>
      </c>
    </row>
    <row r="66" spans="1:18" x14ac:dyDescent="0.25">
      <c r="A66" s="194"/>
      <c r="B66" s="58" t="s">
        <v>63</v>
      </c>
      <c r="C66" s="59" t="s">
        <v>16</v>
      </c>
      <c r="D66" s="97"/>
      <c r="E66" s="97"/>
      <c r="F66" s="97"/>
      <c r="G66" s="97"/>
      <c r="H66" s="97"/>
      <c r="I66" s="97"/>
      <c r="J66" s="97"/>
      <c r="K66" s="97"/>
      <c r="L66" s="97"/>
      <c r="M66" s="97"/>
      <c r="N66" s="97"/>
      <c r="O66" s="97"/>
      <c r="P66" s="95" t="str">
        <f>IF(SUM(D66:O66)&gt;0,SUM(D66:O66),"")</f>
        <v/>
      </c>
      <c r="R66" s="131">
        <f>MONTH(TT_Sp!A66)</f>
        <v>2</v>
      </c>
    </row>
    <row r="67" spans="1:18" x14ac:dyDescent="0.25">
      <c r="A67" s="195"/>
      <c r="B67" s="66" t="s">
        <v>64</v>
      </c>
      <c r="C67" s="64" t="s">
        <v>16</v>
      </c>
      <c r="D67" s="98"/>
      <c r="E67" s="98"/>
      <c r="F67" s="98"/>
      <c r="G67" s="98"/>
      <c r="H67" s="98"/>
      <c r="I67" s="98"/>
      <c r="J67" s="98"/>
      <c r="K67" s="98"/>
      <c r="L67" s="98"/>
      <c r="M67" s="98"/>
      <c r="N67" s="98"/>
      <c r="O67" s="98"/>
      <c r="P67" s="99" t="str">
        <f t="shared" si="4"/>
        <v/>
      </c>
      <c r="R67" s="131">
        <f>MONTH(TT_Sp!A67)</f>
        <v>2</v>
      </c>
    </row>
    <row r="68" spans="1:18" x14ac:dyDescent="0.25">
      <c r="A68" s="195"/>
      <c r="B68" s="139" t="s">
        <v>127</v>
      </c>
      <c r="C68" s="64" t="s">
        <v>16</v>
      </c>
      <c r="D68" s="98"/>
      <c r="E68" s="98"/>
      <c r="F68" s="98"/>
      <c r="G68" s="98"/>
      <c r="H68" s="98"/>
      <c r="I68" s="98"/>
      <c r="J68" s="98"/>
      <c r="K68" s="98"/>
      <c r="L68" s="98"/>
      <c r="M68" s="98"/>
      <c r="N68" s="98"/>
      <c r="O68" s="98"/>
      <c r="P68" s="99" t="str">
        <f t="shared" si="4"/>
        <v/>
      </c>
      <c r="R68" s="131">
        <f>MONTH(TT_Sp!A68)</f>
        <v>2</v>
      </c>
    </row>
    <row r="69" spans="1:18" x14ac:dyDescent="0.25">
      <c r="A69" s="195"/>
      <c r="B69" s="139" t="s">
        <v>128</v>
      </c>
      <c r="C69" s="64" t="s">
        <v>16</v>
      </c>
      <c r="D69" s="98"/>
      <c r="E69" s="98"/>
      <c r="F69" s="98"/>
      <c r="G69" s="98"/>
      <c r="H69" s="98"/>
      <c r="I69" s="98"/>
      <c r="J69" s="98"/>
      <c r="K69" s="98"/>
      <c r="L69" s="98"/>
      <c r="M69" s="98"/>
      <c r="N69" s="98"/>
      <c r="O69" s="98"/>
      <c r="P69" s="99" t="str">
        <f t="shared" si="4"/>
        <v/>
      </c>
      <c r="R69" s="131">
        <f>MONTH(TT_Sp!A69)</f>
        <v>2</v>
      </c>
    </row>
    <row r="70" spans="1:18" x14ac:dyDescent="0.25">
      <c r="A70" s="195"/>
      <c r="B70" s="66" t="s">
        <v>65</v>
      </c>
      <c r="C70" s="64" t="s">
        <v>16</v>
      </c>
      <c r="D70" s="98"/>
      <c r="E70" s="98"/>
      <c r="F70" s="98"/>
      <c r="G70" s="98"/>
      <c r="H70" s="98"/>
      <c r="I70" s="98"/>
      <c r="J70" s="98"/>
      <c r="K70" s="98"/>
      <c r="L70" s="98"/>
      <c r="M70" s="98"/>
      <c r="N70" s="98"/>
      <c r="O70" s="98"/>
      <c r="P70" s="99" t="str">
        <f t="shared" si="4"/>
        <v/>
      </c>
      <c r="R70" s="131">
        <f>MONTH(TT_Sp!A70)</f>
        <v>3</v>
      </c>
    </row>
    <row r="71" spans="1:18" x14ac:dyDescent="0.25">
      <c r="A71" s="195"/>
      <c r="B71" s="66" t="s">
        <v>66</v>
      </c>
      <c r="C71" s="64" t="s">
        <v>16</v>
      </c>
      <c r="D71" s="98"/>
      <c r="E71" s="99" t="str">
        <f>IF(AND($A66&lt;&gt;"",OR(SUM(E66:$O70)&gt;0,SUM(E13:$O$13,E15:$O$15)&lt;&gt;0)),D71+E67+E69-E66-E68+E70,"")</f>
        <v/>
      </c>
      <c r="F71" s="99" t="str">
        <f>IF(AND($A66&lt;&gt;"",OR(SUM(F66:$O70)&gt;0,SUM(F13:$O$13,F15:$O$15)&lt;&gt;0)),E71+F67+F69-F66-F68+F70,"")</f>
        <v/>
      </c>
      <c r="G71" s="99" t="str">
        <f>IF(AND($A66&lt;&gt;"",OR(SUM(G66:$O70)&gt;0,SUM(G13:$O$13,G15:$O$15)&lt;&gt;0)),F71+G67+G69-G66-G68+G70,"")</f>
        <v/>
      </c>
      <c r="H71" s="99" t="str">
        <f>IF(AND($A66&lt;&gt;"",OR(SUM(H66:$O70)&gt;0,SUM(H13:$O$13,H15:$O$15)&lt;&gt;0)),G71+H67+H69-H66-H68+H70,"")</f>
        <v/>
      </c>
      <c r="I71" s="99" t="str">
        <f>IF(AND($A66&lt;&gt;"",OR(SUM(I66:$O70)&gt;0,SUM(I13:$O$13,I15:$O$15)&lt;&gt;0)),H71+I67+I69-I66-I68+I70,"")</f>
        <v/>
      </c>
      <c r="J71" s="99" t="str">
        <f>IF(AND($A66&lt;&gt;"",OR(SUM(J66:$O70)&gt;0,SUM(J13:$O$13,J15:$O$15)&lt;&gt;0)),I71+J67+J69-J66-J68+J70,"")</f>
        <v/>
      </c>
      <c r="K71" s="99" t="str">
        <f>IF(AND($A66&lt;&gt;"",OR(SUM(K66:$O70)&gt;0,SUM(K13:$O$13,K15:$O$15)&lt;&gt;0)),J71+K67+K69-K66-K68+K70,"")</f>
        <v/>
      </c>
      <c r="L71" s="99" t="str">
        <f>IF(AND($A66&lt;&gt;"",OR(SUM(L66:$O70)&gt;0,SUM(L13:$O$13,L15:$O$15)&lt;&gt;0)),K71+L67+L69-L66-L68+L70,"")</f>
        <v/>
      </c>
      <c r="M71" s="99" t="str">
        <f>IF(AND($A66&lt;&gt;"",OR(SUM(M66:$O70)&gt;0,SUM(M13:$O$13,M15:$O$15)&lt;&gt;0)),L71+M67+M69-M66-M68+M70,"")</f>
        <v/>
      </c>
      <c r="N71" s="99" t="str">
        <f>IF(AND($A66&lt;&gt;"",OR(SUM(N66:$O70)&gt;0,SUM(N13:$O$13,N15:$O$15)&lt;&gt;0)),M71+N67+N69-N66-N68+N70,"")</f>
        <v/>
      </c>
      <c r="O71" s="99" t="str">
        <f>IF(AND($A66&lt;&gt;"",OR(SUM(O66:$O70)&gt;0,SUM(O13:$O$13,O15:$O$15)&lt;&gt;0)),N71+O67+O69-O66-O68+O70,"")</f>
        <v/>
      </c>
      <c r="P71" s="99" t="str">
        <f>O71</f>
        <v/>
      </c>
      <c r="R71" s="131">
        <f>MONTH(TT_Sp!A71)</f>
        <v>3</v>
      </c>
    </row>
    <row r="72" spans="1:18" x14ac:dyDescent="0.25">
      <c r="A72" s="196"/>
      <c r="B72" s="60" t="s">
        <v>67</v>
      </c>
      <c r="C72" s="61" t="s">
        <v>16</v>
      </c>
      <c r="D72" s="100"/>
      <c r="E72" s="100"/>
      <c r="F72" s="100"/>
      <c r="G72" s="100"/>
      <c r="H72" s="100"/>
      <c r="I72" s="100"/>
      <c r="J72" s="100"/>
      <c r="K72" s="100"/>
      <c r="L72" s="100"/>
      <c r="M72" s="100"/>
      <c r="N72" s="100"/>
      <c r="O72" s="100"/>
      <c r="P72" s="132" t="str">
        <f t="shared" si="4"/>
        <v/>
      </c>
      <c r="R72" s="131">
        <f>MONTH(TT_Sp!A72)</f>
        <v>3</v>
      </c>
    </row>
    <row r="73" spans="1:18" x14ac:dyDescent="0.25">
      <c r="A73" s="199" t="s">
        <v>68</v>
      </c>
      <c r="B73" s="193"/>
      <c r="C73" s="41" t="s">
        <v>16</v>
      </c>
      <c r="D73" s="101">
        <f t="shared" ref="D73:O73" si="5">SUM(D23,D30,D37,D44,D51,D65,D72)</f>
        <v>0</v>
      </c>
      <c r="E73" s="101">
        <f t="shared" si="5"/>
        <v>0</v>
      </c>
      <c r="F73" s="101">
        <f t="shared" si="5"/>
        <v>0</v>
      </c>
      <c r="G73" s="101">
        <f t="shared" si="5"/>
        <v>0</v>
      </c>
      <c r="H73" s="101">
        <f t="shared" si="5"/>
        <v>0</v>
      </c>
      <c r="I73" s="101">
        <f t="shared" si="5"/>
        <v>0</v>
      </c>
      <c r="J73" s="101">
        <f t="shared" si="5"/>
        <v>0</v>
      </c>
      <c r="K73" s="101">
        <f t="shared" si="5"/>
        <v>0</v>
      </c>
      <c r="L73" s="101">
        <f t="shared" si="5"/>
        <v>0</v>
      </c>
      <c r="M73" s="101">
        <f t="shared" si="5"/>
        <v>0</v>
      </c>
      <c r="N73" s="101">
        <f t="shared" si="5"/>
        <v>0</v>
      </c>
      <c r="O73" s="101">
        <f t="shared" si="5"/>
        <v>0</v>
      </c>
      <c r="P73" s="133">
        <f t="shared" ref="P73" si="6">SUM(P23,P30,P37,P44,P51,P65,P72)</f>
        <v>0</v>
      </c>
      <c r="R73" s="131">
        <f>MONTH(TT_Sp!A73)</f>
        <v>3</v>
      </c>
    </row>
    <row r="74" spans="1:18" x14ac:dyDescent="0.25">
      <c r="R74" s="131">
        <f>MONTH(TT_Sp!A74)</f>
        <v>3</v>
      </c>
    </row>
    <row r="75" spans="1:18" x14ac:dyDescent="0.25">
      <c r="R75" s="131">
        <f>MONTH(TT_Sp!A75)</f>
        <v>3</v>
      </c>
    </row>
    <row r="76" spans="1:18" x14ac:dyDescent="0.25">
      <c r="R76" s="131">
        <f>MONTH(TT_Sp!A76)</f>
        <v>3</v>
      </c>
    </row>
    <row r="77" spans="1:18" x14ac:dyDescent="0.25">
      <c r="R77" s="131">
        <f>MONTH(TT_Sp!A77)</f>
        <v>3</v>
      </c>
    </row>
    <row r="78" spans="1:18" x14ac:dyDescent="0.25">
      <c r="R78" s="131">
        <f>MONTH(TT_Sp!A78)</f>
        <v>3</v>
      </c>
    </row>
    <row r="79" spans="1:18" x14ac:dyDescent="0.25">
      <c r="R79" s="131">
        <f>MONTH(TT_Sp!A79)</f>
        <v>3</v>
      </c>
    </row>
    <row r="80" spans="1:18" x14ac:dyDescent="0.25">
      <c r="R80" s="131">
        <f>MONTH(TT_Sp!A80)</f>
        <v>3</v>
      </c>
    </row>
    <row r="81" spans="18:18" x14ac:dyDescent="0.25">
      <c r="R81" s="131">
        <f>MONTH(TT_Sp!A81)</f>
        <v>3</v>
      </c>
    </row>
    <row r="82" spans="18:18" x14ac:dyDescent="0.25">
      <c r="R82" s="131">
        <f>MONTH(TT_Sp!A82)</f>
        <v>3</v>
      </c>
    </row>
    <row r="83" spans="18:18" x14ac:dyDescent="0.25">
      <c r="R83" s="131">
        <f>MONTH(TT_Sp!A83)</f>
        <v>3</v>
      </c>
    </row>
    <row r="84" spans="18:18" x14ac:dyDescent="0.25">
      <c r="R84" s="131">
        <f>MONTH(TT_Sp!A84)</f>
        <v>3</v>
      </c>
    </row>
    <row r="85" spans="18:18" x14ac:dyDescent="0.25">
      <c r="R85" s="131">
        <f>MONTH(TT_Sp!A85)</f>
        <v>3</v>
      </c>
    </row>
    <row r="86" spans="18:18" x14ac:dyDescent="0.25">
      <c r="R86" s="131">
        <f>MONTH(TT_Sp!A86)</f>
        <v>3</v>
      </c>
    </row>
    <row r="87" spans="18:18" x14ac:dyDescent="0.25">
      <c r="R87" s="131">
        <f>MONTH(TT_Sp!A87)</f>
        <v>3</v>
      </c>
    </row>
    <row r="88" spans="18:18" x14ac:dyDescent="0.25">
      <c r="R88" s="131">
        <f>MONTH(TT_Sp!A88)</f>
        <v>3</v>
      </c>
    </row>
    <row r="89" spans="18:18" x14ac:dyDescent="0.25">
      <c r="R89" s="131">
        <f>MONTH(TT_Sp!A89)</f>
        <v>3</v>
      </c>
    </row>
    <row r="90" spans="18:18" x14ac:dyDescent="0.25">
      <c r="R90" s="131">
        <f>MONTH(TT_Sp!A90)</f>
        <v>3</v>
      </c>
    </row>
    <row r="91" spans="18:18" x14ac:dyDescent="0.25">
      <c r="R91" s="131">
        <f>MONTH(TT_Sp!A91)</f>
        <v>3</v>
      </c>
    </row>
    <row r="92" spans="18:18" x14ac:dyDescent="0.25">
      <c r="R92" s="131">
        <f>MONTH(TT_Sp!A92)</f>
        <v>3</v>
      </c>
    </row>
    <row r="93" spans="18:18" x14ac:dyDescent="0.25">
      <c r="R93" s="131">
        <f>MONTH(TT_Sp!A93)</f>
        <v>3</v>
      </c>
    </row>
    <row r="94" spans="18:18" x14ac:dyDescent="0.25">
      <c r="R94" s="131">
        <f>MONTH(TT_Sp!A94)</f>
        <v>3</v>
      </c>
    </row>
    <row r="95" spans="18:18" x14ac:dyDescent="0.25">
      <c r="R95" s="131">
        <f>MONTH(TT_Sp!A95)</f>
        <v>3</v>
      </c>
    </row>
    <row r="96" spans="18:18" x14ac:dyDescent="0.25">
      <c r="R96" s="131">
        <f>MONTH(TT_Sp!A96)</f>
        <v>3</v>
      </c>
    </row>
    <row r="97" spans="18:18" x14ac:dyDescent="0.25">
      <c r="R97" s="131">
        <f>MONTH(TT_Sp!A97)</f>
        <v>3</v>
      </c>
    </row>
    <row r="98" spans="18:18" x14ac:dyDescent="0.25">
      <c r="R98" s="131">
        <f>MONTH(TT_Sp!A98)</f>
        <v>3</v>
      </c>
    </row>
    <row r="99" spans="18:18" x14ac:dyDescent="0.25">
      <c r="R99" s="131">
        <f>MONTH(TT_Sp!A99)</f>
        <v>3</v>
      </c>
    </row>
    <row r="100" spans="18:18" x14ac:dyDescent="0.25">
      <c r="R100" s="131">
        <f>MONTH(TT_Sp!A100)</f>
        <v>3</v>
      </c>
    </row>
    <row r="101" spans="18:18" x14ac:dyDescent="0.25">
      <c r="R101" s="131">
        <f>MONTH(TT_Sp!A101)</f>
        <v>4</v>
      </c>
    </row>
    <row r="102" spans="18:18" x14ac:dyDescent="0.25">
      <c r="R102" s="131">
        <f>MONTH(TT_Sp!A102)</f>
        <v>4</v>
      </c>
    </row>
    <row r="103" spans="18:18" x14ac:dyDescent="0.25">
      <c r="R103" s="131">
        <f>MONTH(TT_Sp!A103)</f>
        <v>4</v>
      </c>
    </row>
    <row r="104" spans="18:18" x14ac:dyDescent="0.25">
      <c r="R104" s="131">
        <f>MONTH(TT_Sp!A104)</f>
        <v>4</v>
      </c>
    </row>
    <row r="105" spans="18:18" x14ac:dyDescent="0.25">
      <c r="R105" s="131">
        <f>MONTH(TT_Sp!A105)</f>
        <v>4</v>
      </c>
    </row>
    <row r="106" spans="18:18" x14ac:dyDescent="0.25">
      <c r="R106" s="131">
        <f>MONTH(TT_Sp!A106)</f>
        <v>4</v>
      </c>
    </row>
    <row r="107" spans="18:18" x14ac:dyDescent="0.25">
      <c r="R107" s="131">
        <f>MONTH(TT_Sp!A107)</f>
        <v>4</v>
      </c>
    </row>
    <row r="108" spans="18:18" x14ac:dyDescent="0.25">
      <c r="R108" s="131">
        <f>MONTH(TT_Sp!A108)</f>
        <v>4</v>
      </c>
    </row>
    <row r="109" spans="18:18" x14ac:dyDescent="0.25">
      <c r="R109" s="131">
        <f>MONTH(TT_Sp!A109)</f>
        <v>4</v>
      </c>
    </row>
    <row r="110" spans="18:18" x14ac:dyDescent="0.25">
      <c r="R110" s="131">
        <f>MONTH(TT_Sp!A110)</f>
        <v>4</v>
      </c>
    </row>
    <row r="111" spans="18:18" x14ac:dyDescent="0.25">
      <c r="R111" s="131">
        <f>MONTH(TT_Sp!A111)</f>
        <v>4</v>
      </c>
    </row>
    <row r="112" spans="18:18" x14ac:dyDescent="0.25">
      <c r="R112" s="131">
        <f>MONTH(TT_Sp!A112)</f>
        <v>4</v>
      </c>
    </row>
    <row r="113" spans="18:18" x14ac:dyDescent="0.25">
      <c r="R113" s="131">
        <f>MONTH(TT_Sp!A113)</f>
        <v>4</v>
      </c>
    </row>
    <row r="114" spans="18:18" x14ac:dyDescent="0.25">
      <c r="R114" s="131">
        <f>MONTH(TT_Sp!A114)</f>
        <v>4</v>
      </c>
    </row>
    <row r="115" spans="18:18" x14ac:dyDescent="0.25">
      <c r="R115" s="131">
        <f>MONTH(TT_Sp!A115)</f>
        <v>4</v>
      </c>
    </row>
    <row r="116" spans="18:18" x14ac:dyDescent="0.25">
      <c r="R116" s="131">
        <f>MONTH(TT_Sp!A116)</f>
        <v>4</v>
      </c>
    </row>
    <row r="117" spans="18:18" x14ac:dyDescent="0.25">
      <c r="R117" s="131">
        <f>MONTH(TT_Sp!A117)</f>
        <v>4</v>
      </c>
    </row>
    <row r="118" spans="18:18" x14ac:dyDescent="0.25">
      <c r="R118" s="131">
        <f>MONTH(TT_Sp!A118)</f>
        <v>4</v>
      </c>
    </row>
    <row r="119" spans="18:18" x14ac:dyDescent="0.25">
      <c r="R119" s="131">
        <f>MONTH(TT_Sp!A119)</f>
        <v>4</v>
      </c>
    </row>
    <row r="120" spans="18:18" x14ac:dyDescent="0.25">
      <c r="R120" s="131">
        <f>MONTH(TT_Sp!A120)</f>
        <v>4</v>
      </c>
    </row>
    <row r="121" spans="18:18" x14ac:dyDescent="0.25">
      <c r="R121" s="131">
        <f>MONTH(TT_Sp!A121)</f>
        <v>4</v>
      </c>
    </row>
    <row r="122" spans="18:18" x14ac:dyDescent="0.25">
      <c r="R122" s="131">
        <f>MONTH(TT_Sp!A122)</f>
        <v>4</v>
      </c>
    </row>
    <row r="123" spans="18:18" x14ac:dyDescent="0.25">
      <c r="R123" s="131">
        <f>MONTH(TT_Sp!A123)</f>
        <v>4</v>
      </c>
    </row>
    <row r="124" spans="18:18" x14ac:dyDescent="0.25">
      <c r="R124" s="131">
        <f>MONTH(TT_Sp!A124)</f>
        <v>4</v>
      </c>
    </row>
    <row r="125" spans="18:18" x14ac:dyDescent="0.25">
      <c r="R125" s="131">
        <f>MONTH(TT_Sp!A125)</f>
        <v>4</v>
      </c>
    </row>
    <row r="126" spans="18:18" x14ac:dyDescent="0.25">
      <c r="R126" s="131">
        <f>MONTH(TT_Sp!A126)</f>
        <v>4</v>
      </c>
    </row>
    <row r="127" spans="18:18" x14ac:dyDescent="0.25">
      <c r="R127" s="131">
        <f>MONTH(TT_Sp!A127)</f>
        <v>4</v>
      </c>
    </row>
    <row r="128" spans="18:18" x14ac:dyDescent="0.25">
      <c r="R128" s="131">
        <f>MONTH(TT_Sp!A128)</f>
        <v>4</v>
      </c>
    </row>
    <row r="129" spans="18:18" x14ac:dyDescent="0.25">
      <c r="R129" s="131">
        <f>MONTH(TT_Sp!A129)</f>
        <v>4</v>
      </c>
    </row>
    <row r="130" spans="18:18" x14ac:dyDescent="0.25">
      <c r="R130" s="131">
        <f>MONTH(TT_Sp!A130)</f>
        <v>4</v>
      </c>
    </row>
    <row r="131" spans="18:18" x14ac:dyDescent="0.25">
      <c r="R131" s="131">
        <f>MONTH(TT_Sp!A131)</f>
        <v>5</v>
      </c>
    </row>
    <row r="132" spans="18:18" x14ac:dyDescent="0.25">
      <c r="R132" s="131">
        <f>MONTH(TT_Sp!A132)</f>
        <v>5</v>
      </c>
    </row>
    <row r="133" spans="18:18" x14ac:dyDescent="0.25">
      <c r="R133" s="131">
        <f>MONTH(TT_Sp!A133)</f>
        <v>5</v>
      </c>
    </row>
    <row r="134" spans="18:18" x14ac:dyDescent="0.25">
      <c r="R134" s="131">
        <f>MONTH(TT_Sp!A134)</f>
        <v>5</v>
      </c>
    </row>
    <row r="135" spans="18:18" x14ac:dyDescent="0.25">
      <c r="R135" s="131">
        <f>MONTH(TT_Sp!A135)</f>
        <v>5</v>
      </c>
    </row>
    <row r="136" spans="18:18" x14ac:dyDescent="0.25">
      <c r="R136" s="131">
        <f>MONTH(TT_Sp!A136)</f>
        <v>5</v>
      </c>
    </row>
    <row r="137" spans="18:18" x14ac:dyDescent="0.25">
      <c r="R137" s="131">
        <f>MONTH(TT_Sp!A137)</f>
        <v>5</v>
      </c>
    </row>
    <row r="138" spans="18:18" x14ac:dyDescent="0.25">
      <c r="R138" s="131">
        <f>MONTH(TT_Sp!A138)</f>
        <v>5</v>
      </c>
    </row>
    <row r="139" spans="18:18" x14ac:dyDescent="0.25">
      <c r="R139" s="131">
        <f>MONTH(TT_Sp!A139)</f>
        <v>5</v>
      </c>
    </row>
    <row r="140" spans="18:18" x14ac:dyDescent="0.25">
      <c r="R140" s="131">
        <f>MONTH(TT_Sp!A140)</f>
        <v>5</v>
      </c>
    </row>
    <row r="141" spans="18:18" x14ac:dyDescent="0.25">
      <c r="R141" s="131">
        <f>MONTH(TT_Sp!A141)</f>
        <v>5</v>
      </c>
    </row>
    <row r="142" spans="18:18" x14ac:dyDescent="0.25">
      <c r="R142" s="131">
        <f>MONTH(TT_Sp!A142)</f>
        <v>5</v>
      </c>
    </row>
    <row r="143" spans="18:18" x14ac:dyDescent="0.25">
      <c r="R143" s="131">
        <f>MONTH(TT_Sp!A143)</f>
        <v>5</v>
      </c>
    </row>
    <row r="144" spans="18:18" x14ac:dyDescent="0.25">
      <c r="R144" s="131">
        <f>MONTH(TT_Sp!A144)</f>
        <v>5</v>
      </c>
    </row>
    <row r="145" spans="18:18" x14ac:dyDescent="0.25">
      <c r="R145" s="131">
        <f>MONTH(TT_Sp!A145)</f>
        <v>5</v>
      </c>
    </row>
    <row r="146" spans="18:18" x14ac:dyDescent="0.25">
      <c r="R146" s="131">
        <f>MONTH(TT_Sp!A146)</f>
        <v>5</v>
      </c>
    </row>
    <row r="147" spans="18:18" x14ac:dyDescent="0.25">
      <c r="R147" s="131">
        <f>MONTH(TT_Sp!A147)</f>
        <v>5</v>
      </c>
    </row>
    <row r="148" spans="18:18" x14ac:dyDescent="0.25">
      <c r="R148" s="131">
        <f>MONTH(TT_Sp!A148)</f>
        <v>5</v>
      </c>
    </row>
    <row r="149" spans="18:18" x14ac:dyDescent="0.25">
      <c r="R149" s="131">
        <f>MONTH(TT_Sp!A149)</f>
        <v>5</v>
      </c>
    </row>
    <row r="150" spans="18:18" x14ac:dyDescent="0.25">
      <c r="R150" s="131">
        <f>MONTH(TT_Sp!A150)</f>
        <v>5</v>
      </c>
    </row>
    <row r="151" spans="18:18" x14ac:dyDescent="0.25">
      <c r="R151" s="131">
        <f>MONTH(TT_Sp!A151)</f>
        <v>5</v>
      </c>
    </row>
    <row r="152" spans="18:18" x14ac:dyDescent="0.25">
      <c r="R152" s="131">
        <f>MONTH(TT_Sp!A152)</f>
        <v>5</v>
      </c>
    </row>
    <row r="153" spans="18:18" x14ac:dyDescent="0.25">
      <c r="R153" s="131">
        <f>MONTH(TT_Sp!A153)</f>
        <v>5</v>
      </c>
    </row>
    <row r="154" spans="18:18" x14ac:dyDescent="0.25">
      <c r="R154" s="131">
        <f>MONTH(TT_Sp!A154)</f>
        <v>5</v>
      </c>
    </row>
    <row r="155" spans="18:18" x14ac:dyDescent="0.25">
      <c r="R155" s="131">
        <f>MONTH(TT_Sp!A155)</f>
        <v>5</v>
      </c>
    </row>
    <row r="156" spans="18:18" x14ac:dyDescent="0.25">
      <c r="R156" s="131">
        <f>MONTH(TT_Sp!A156)</f>
        <v>5</v>
      </c>
    </row>
    <row r="157" spans="18:18" x14ac:dyDescent="0.25">
      <c r="R157" s="131">
        <f>MONTH(TT_Sp!A157)</f>
        <v>5</v>
      </c>
    </row>
    <row r="158" spans="18:18" x14ac:dyDescent="0.25">
      <c r="R158" s="131">
        <f>MONTH(TT_Sp!A158)</f>
        <v>5</v>
      </c>
    </row>
    <row r="159" spans="18:18" x14ac:dyDescent="0.25">
      <c r="R159" s="131">
        <f>MONTH(TT_Sp!A159)</f>
        <v>5</v>
      </c>
    </row>
    <row r="160" spans="18:18" x14ac:dyDescent="0.25">
      <c r="R160" s="131">
        <f>MONTH(TT_Sp!A160)</f>
        <v>5</v>
      </c>
    </row>
    <row r="161" spans="18:18" x14ac:dyDescent="0.25">
      <c r="R161" s="131">
        <f>MONTH(TT_Sp!A161)</f>
        <v>5</v>
      </c>
    </row>
    <row r="162" spans="18:18" x14ac:dyDescent="0.25">
      <c r="R162" s="131">
        <f>MONTH(TT_Sp!A162)</f>
        <v>6</v>
      </c>
    </row>
    <row r="163" spans="18:18" x14ac:dyDescent="0.25">
      <c r="R163" s="131">
        <f>MONTH(TT_Sp!A163)</f>
        <v>6</v>
      </c>
    </row>
    <row r="164" spans="18:18" x14ac:dyDescent="0.25">
      <c r="R164" s="131">
        <f>MONTH(TT_Sp!A164)</f>
        <v>6</v>
      </c>
    </row>
    <row r="165" spans="18:18" x14ac:dyDescent="0.25">
      <c r="R165" s="131">
        <f>MONTH(TT_Sp!A165)</f>
        <v>6</v>
      </c>
    </row>
    <row r="166" spans="18:18" x14ac:dyDescent="0.25">
      <c r="R166" s="131">
        <f>MONTH(TT_Sp!A166)</f>
        <v>6</v>
      </c>
    </row>
    <row r="167" spans="18:18" x14ac:dyDescent="0.25">
      <c r="R167" s="131">
        <f>MONTH(TT_Sp!A167)</f>
        <v>6</v>
      </c>
    </row>
    <row r="168" spans="18:18" x14ac:dyDescent="0.25">
      <c r="R168" s="131">
        <f>MONTH(TT_Sp!A168)</f>
        <v>6</v>
      </c>
    </row>
    <row r="169" spans="18:18" x14ac:dyDescent="0.25">
      <c r="R169" s="131">
        <f>MONTH(TT_Sp!A169)</f>
        <v>6</v>
      </c>
    </row>
    <row r="170" spans="18:18" x14ac:dyDescent="0.25">
      <c r="R170" s="131">
        <f>MONTH(TT_Sp!A170)</f>
        <v>6</v>
      </c>
    </row>
    <row r="171" spans="18:18" x14ac:dyDescent="0.25">
      <c r="R171" s="131">
        <f>MONTH(TT_Sp!A171)</f>
        <v>6</v>
      </c>
    </row>
    <row r="172" spans="18:18" x14ac:dyDescent="0.25">
      <c r="R172" s="131">
        <f>MONTH(TT_Sp!A172)</f>
        <v>6</v>
      </c>
    </row>
    <row r="173" spans="18:18" x14ac:dyDescent="0.25">
      <c r="R173" s="131">
        <f>MONTH(TT_Sp!A173)</f>
        <v>6</v>
      </c>
    </row>
    <row r="174" spans="18:18" x14ac:dyDescent="0.25">
      <c r="R174" s="131">
        <f>MONTH(TT_Sp!A174)</f>
        <v>6</v>
      </c>
    </row>
    <row r="175" spans="18:18" x14ac:dyDescent="0.25">
      <c r="R175" s="131">
        <f>MONTH(TT_Sp!A175)</f>
        <v>6</v>
      </c>
    </row>
    <row r="176" spans="18:18" x14ac:dyDescent="0.25">
      <c r="R176" s="131">
        <f>MONTH(TT_Sp!A176)</f>
        <v>6</v>
      </c>
    </row>
    <row r="177" spans="18:18" x14ac:dyDescent="0.25">
      <c r="R177" s="131">
        <f>MONTH(TT_Sp!A177)</f>
        <v>6</v>
      </c>
    </row>
    <row r="178" spans="18:18" x14ac:dyDescent="0.25">
      <c r="R178" s="131">
        <f>MONTH(TT_Sp!A178)</f>
        <v>6</v>
      </c>
    </row>
    <row r="179" spans="18:18" x14ac:dyDescent="0.25">
      <c r="R179" s="131">
        <f>MONTH(TT_Sp!A179)</f>
        <v>6</v>
      </c>
    </row>
    <row r="180" spans="18:18" x14ac:dyDescent="0.25">
      <c r="R180" s="131">
        <f>MONTH(TT_Sp!A180)</f>
        <v>6</v>
      </c>
    </row>
    <row r="181" spans="18:18" x14ac:dyDescent="0.25">
      <c r="R181" s="131">
        <f>MONTH(TT_Sp!A181)</f>
        <v>6</v>
      </c>
    </row>
    <row r="182" spans="18:18" x14ac:dyDescent="0.25">
      <c r="R182" s="131">
        <f>MONTH(TT_Sp!A182)</f>
        <v>6</v>
      </c>
    </row>
    <row r="183" spans="18:18" x14ac:dyDescent="0.25">
      <c r="R183" s="131">
        <f>MONTH(TT_Sp!A183)</f>
        <v>6</v>
      </c>
    </row>
    <row r="184" spans="18:18" x14ac:dyDescent="0.25">
      <c r="R184" s="131">
        <f>MONTH(TT_Sp!A184)</f>
        <v>6</v>
      </c>
    </row>
    <row r="185" spans="18:18" x14ac:dyDescent="0.25">
      <c r="R185" s="131">
        <f>MONTH(TT_Sp!A185)</f>
        <v>6</v>
      </c>
    </row>
    <row r="186" spans="18:18" x14ac:dyDescent="0.25">
      <c r="R186" s="131">
        <f>MONTH(TT_Sp!A186)</f>
        <v>6</v>
      </c>
    </row>
    <row r="187" spans="18:18" x14ac:dyDescent="0.25">
      <c r="R187" s="131">
        <f>MONTH(TT_Sp!A187)</f>
        <v>6</v>
      </c>
    </row>
    <row r="188" spans="18:18" x14ac:dyDescent="0.25">
      <c r="R188" s="131">
        <f>MONTH(TT_Sp!A188)</f>
        <v>6</v>
      </c>
    </row>
    <row r="189" spans="18:18" x14ac:dyDescent="0.25">
      <c r="R189" s="131">
        <f>MONTH(TT_Sp!A189)</f>
        <v>6</v>
      </c>
    </row>
    <row r="190" spans="18:18" x14ac:dyDescent="0.25">
      <c r="R190" s="131">
        <f>MONTH(TT_Sp!A190)</f>
        <v>6</v>
      </c>
    </row>
    <row r="191" spans="18:18" x14ac:dyDescent="0.25">
      <c r="R191" s="131">
        <f>MONTH(TT_Sp!A191)</f>
        <v>6</v>
      </c>
    </row>
    <row r="192" spans="18:18" x14ac:dyDescent="0.25">
      <c r="R192" s="131">
        <f>MONTH(TT_Sp!A192)</f>
        <v>7</v>
      </c>
    </row>
    <row r="193" spans="18:18" x14ac:dyDescent="0.25">
      <c r="R193" s="131">
        <f>MONTH(TT_Sp!A193)</f>
        <v>7</v>
      </c>
    </row>
    <row r="194" spans="18:18" x14ac:dyDescent="0.25">
      <c r="R194" s="131">
        <f>MONTH(TT_Sp!A194)</f>
        <v>7</v>
      </c>
    </row>
    <row r="195" spans="18:18" x14ac:dyDescent="0.25">
      <c r="R195" s="131">
        <f>MONTH(TT_Sp!A195)</f>
        <v>7</v>
      </c>
    </row>
    <row r="196" spans="18:18" x14ac:dyDescent="0.25">
      <c r="R196" s="131">
        <f>MONTH(TT_Sp!A196)</f>
        <v>7</v>
      </c>
    </row>
    <row r="197" spans="18:18" x14ac:dyDescent="0.25">
      <c r="R197" s="131">
        <f>MONTH(TT_Sp!A197)</f>
        <v>7</v>
      </c>
    </row>
    <row r="198" spans="18:18" x14ac:dyDescent="0.25">
      <c r="R198" s="131">
        <f>MONTH(TT_Sp!A198)</f>
        <v>7</v>
      </c>
    </row>
    <row r="199" spans="18:18" x14ac:dyDescent="0.25">
      <c r="R199" s="131">
        <f>MONTH(TT_Sp!A199)</f>
        <v>7</v>
      </c>
    </row>
    <row r="200" spans="18:18" x14ac:dyDescent="0.25">
      <c r="R200" s="131">
        <f>MONTH(TT_Sp!A200)</f>
        <v>7</v>
      </c>
    </row>
    <row r="201" spans="18:18" x14ac:dyDescent="0.25">
      <c r="R201" s="131">
        <f>MONTH(TT_Sp!A201)</f>
        <v>7</v>
      </c>
    </row>
    <row r="202" spans="18:18" x14ac:dyDescent="0.25">
      <c r="R202" s="131">
        <f>MONTH(TT_Sp!A202)</f>
        <v>7</v>
      </c>
    </row>
    <row r="203" spans="18:18" x14ac:dyDescent="0.25">
      <c r="R203" s="131">
        <f>MONTH(TT_Sp!A203)</f>
        <v>7</v>
      </c>
    </row>
    <row r="204" spans="18:18" x14ac:dyDescent="0.25">
      <c r="R204" s="131">
        <f>MONTH(TT_Sp!A204)</f>
        <v>7</v>
      </c>
    </row>
    <row r="205" spans="18:18" x14ac:dyDescent="0.25">
      <c r="R205" s="131">
        <f>MONTH(TT_Sp!A205)</f>
        <v>7</v>
      </c>
    </row>
    <row r="206" spans="18:18" x14ac:dyDescent="0.25">
      <c r="R206" s="131">
        <f>MONTH(TT_Sp!A206)</f>
        <v>7</v>
      </c>
    </row>
    <row r="207" spans="18:18" x14ac:dyDescent="0.25">
      <c r="R207" s="131">
        <f>MONTH(TT_Sp!A207)</f>
        <v>7</v>
      </c>
    </row>
    <row r="208" spans="18:18" x14ac:dyDescent="0.25">
      <c r="R208" s="131">
        <f>MONTH(TT_Sp!A208)</f>
        <v>7</v>
      </c>
    </row>
    <row r="209" spans="18:18" x14ac:dyDescent="0.25">
      <c r="R209" s="131">
        <f>MONTH(TT_Sp!A209)</f>
        <v>7</v>
      </c>
    </row>
    <row r="210" spans="18:18" x14ac:dyDescent="0.25">
      <c r="R210" s="131">
        <f>MONTH(TT_Sp!A210)</f>
        <v>7</v>
      </c>
    </row>
    <row r="211" spans="18:18" x14ac:dyDescent="0.25">
      <c r="R211" s="131">
        <f>MONTH(TT_Sp!A211)</f>
        <v>7</v>
      </c>
    </row>
    <row r="212" spans="18:18" x14ac:dyDescent="0.25">
      <c r="R212" s="131">
        <f>MONTH(TT_Sp!A212)</f>
        <v>7</v>
      </c>
    </row>
    <row r="213" spans="18:18" x14ac:dyDescent="0.25">
      <c r="R213" s="131">
        <f>MONTH(TT_Sp!A213)</f>
        <v>7</v>
      </c>
    </row>
    <row r="214" spans="18:18" x14ac:dyDescent="0.25">
      <c r="R214" s="131">
        <f>MONTH(TT_Sp!A214)</f>
        <v>7</v>
      </c>
    </row>
    <row r="215" spans="18:18" x14ac:dyDescent="0.25">
      <c r="R215" s="131">
        <f>MONTH(TT_Sp!A215)</f>
        <v>7</v>
      </c>
    </row>
    <row r="216" spans="18:18" x14ac:dyDescent="0.25">
      <c r="R216" s="131">
        <f>MONTH(TT_Sp!A216)</f>
        <v>7</v>
      </c>
    </row>
    <row r="217" spans="18:18" x14ac:dyDescent="0.25">
      <c r="R217" s="131">
        <f>MONTH(TT_Sp!A217)</f>
        <v>7</v>
      </c>
    </row>
    <row r="218" spans="18:18" x14ac:dyDescent="0.25">
      <c r="R218" s="131">
        <f>MONTH(TT_Sp!A218)</f>
        <v>7</v>
      </c>
    </row>
    <row r="219" spans="18:18" x14ac:dyDescent="0.25">
      <c r="R219" s="131">
        <f>MONTH(TT_Sp!A219)</f>
        <v>7</v>
      </c>
    </row>
    <row r="220" spans="18:18" x14ac:dyDescent="0.25">
      <c r="R220" s="131">
        <f>MONTH(TT_Sp!A220)</f>
        <v>7</v>
      </c>
    </row>
    <row r="221" spans="18:18" x14ac:dyDescent="0.25">
      <c r="R221" s="131">
        <f>MONTH(TT_Sp!A221)</f>
        <v>7</v>
      </c>
    </row>
    <row r="222" spans="18:18" x14ac:dyDescent="0.25">
      <c r="R222" s="131">
        <f>MONTH(TT_Sp!A222)</f>
        <v>7</v>
      </c>
    </row>
    <row r="223" spans="18:18" x14ac:dyDescent="0.25">
      <c r="R223" s="131">
        <f>MONTH(TT_Sp!A223)</f>
        <v>8</v>
      </c>
    </row>
    <row r="224" spans="18:18" x14ac:dyDescent="0.25">
      <c r="R224" s="131">
        <f>MONTH(TT_Sp!A224)</f>
        <v>8</v>
      </c>
    </row>
    <row r="225" spans="18:18" x14ac:dyDescent="0.25">
      <c r="R225" s="131">
        <f>MONTH(TT_Sp!A225)</f>
        <v>8</v>
      </c>
    </row>
    <row r="226" spans="18:18" x14ac:dyDescent="0.25">
      <c r="R226" s="131">
        <f>MONTH(TT_Sp!A226)</f>
        <v>8</v>
      </c>
    </row>
    <row r="227" spans="18:18" x14ac:dyDescent="0.25">
      <c r="R227" s="131">
        <f>MONTH(TT_Sp!A227)</f>
        <v>8</v>
      </c>
    </row>
    <row r="228" spans="18:18" x14ac:dyDescent="0.25">
      <c r="R228" s="131">
        <f>MONTH(TT_Sp!A228)</f>
        <v>8</v>
      </c>
    </row>
    <row r="229" spans="18:18" x14ac:dyDescent="0.25">
      <c r="R229" s="131">
        <f>MONTH(TT_Sp!A229)</f>
        <v>8</v>
      </c>
    </row>
    <row r="230" spans="18:18" x14ac:dyDescent="0.25">
      <c r="R230" s="131">
        <f>MONTH(TT_Sp!A230)</f>
        <v>8</v>
      </c>
    </row>
    <row r="231" spans="18:18" x14ac:dyDescent="0.25">
      <c r="R231" s="131">
        <f>MONTH(TT_Sp!A231)</f>
        <v>8</v>
      </c>
    </row>
    <row r="232" spans="18:18" x14ac:dyDescent="0.25">
      <c r="R232" s="131">
        <f>MONTH(TT_Sp!A232)</f>
        <v>8</v>
      </c>
    </row>
    <row r="233" spans="18:18" x14ac:dyDescent="0.25">
      <c r="R233" s="131">
        <f>MONTH(TT_Sp!A233)</f>
        <v>8</v>
      </c>
    </row>
    <row r="234" spans="18:18" x14ac:dyDescent="0.25">
      <c r="R234" s="131">
        <f>MONTH(TT_Sp!A234)</f>
        <v>8</v>
      </c>
    </row>
    <row r="235" spans="18:18" x14ac:dyDescent="0.25">
      <c r="R235" s="131">
        <f>MONTH(TT_Sp!A235)</f>
        <v>8</v>
      </c>
    </row>
    <row r="236" spans="18:18" x14ac:dyDescent="0.25">
      <c r="R236" s="131">
        <f>MONTH(TT_Sp!A236)</f>
        <v>8</v>
      </c>
    </row>
    <row r="237" spans="18:18" x14ac:dyDescent="0.25">
      <c r="R237" s="131">
        <f>MONTH(TT_Sp!A237)</f>
        <v>8</v>
      </c>
    </row>
    <row r="238" spans="18:18" x14ac:dyDescent="0.25">
      <c r="R238" s="131">
        <f>MONTH(TT_Sp!A238)</f>
        <v>8</v>
      </c>
    </row>
    <row r="239" spans="18:18" x14ac:dyDescent="0.25">
      <c r="R239" s="131">
        <f>MONTH(TT_Sp!A239)</f>
        <v>8</v>
      </c>
    </row>
    <row r="240" spans="18:18" x14ac:dyDescent="0.25">
      <c r="R240" s="131">
        <f>MONTH(TT_Sp!A240)</f>
        <v>8</v>
      </c>
    </row>
    <row r="241" spans="18:18" x14ac:dyDescent="0.25">
      <c r="R241" s="131">
        <f>MONTH(TT_Sp!A241)</f>
        <v>8</v>
      </c>
    </row>
    <row r="242" spans="18:18" x14ac:dyDescent="0.25">
      <c r="R242" s="131">
        <f>MONTH(TT_Sp!A242)</f>
        <v>8</v>
      </c>
    </row>
    <row r="243" spans="18:18" x14ac:dyDescent="0.25">
      <c r="R243" s="131">
        <f>MONTH(TT_Sp!A243)</f>
        <v>8</v>
      </c>
    </row>
    <row r="244" spans="18:18" x14ac:dyDescent="0.25">
      <c r="R244" s="131">
        <f>MONTH(TT_Sp!A244)</f>
        <v>8</v>
      </c>
    </row>
    <row r="245" spans="18:18" x14ac:dyDescent="0.25">
      <c r="R245" s="131">
        <f>MONTH(TT_Sp!A245)</f>
        <v>8</v>
      </c>
    </row>
    <row r="246" spans="18:18" x14ac:dyDescent="0.25">
      <c r="R246" s="131">
        <f>MONTH(TT_Sp!A246)</f>
        <v>8</v>
      </c>
    </row>
    <row r="247" spans="18:18" x14ac:dyDescent="0.25">
      <c r="R247" s="131">
        <f>MONTH(TT_Sp!A247)</f>
        <v>8</v>
      </c>
    </row>
    <row r="248" spans="18:18" x14ac:dyDescent="0.25">
      <c r="R248" s="131">
        <f>MONTH(TT_Sp!A248)</f>
        <v>8</v>
      </c>
    </row>
    <row r="249" spans="18:18" x14ac:dyDescent="0.25">
      <c r="R249" s="131">
        <f>MONTH(TT_Sp!A249)</f>
        <v>8</v>
      </c>
    </row>
    <row r="250" spans="18:18" x14ac:dyDescent="0.25">
      <c r="R250" s="131">
        <f>MONTH(TT_Sp!A250)</f>
        <v>8</v>
      </c>
    </row>
    <row r="251" spans="18:18" x14ac:dyDescent="0.25">
      <c r="R251" s="131">
        <f>MONTH(TT_Sp!A251)</f>
        <v>8</v>
      </c>
    </row>
    <row r="252" spans="18:18" x14ac:dyDescent="0.25">
      <c r="R252" s="131">
        <f>MONTH(TT_Sp!A252)</f>
        <v>8</v>
      </c>
    </row>
    <row r="253" spans="18:18" x14ac:dyDescent="0.25">
      <c r="R253" s="131">
        <f>MONTH(TT_Sp!A253)</f>
        <v>8</v>
      </c>
    </row>
    <row r="254" spans="18:18" x14ac:dyDescent="0.25">
      <c r="R254" s="131">
        <f>MONTH(TT_Sp!A254)</f>
        <v>9</v>
      </c>
    </row>
    <row r="255" spans="18:18" x14ac:dyDescent="0.25">
      <c r="R255" s="131">
        <f>MONTH(TT_Sp!A255)</f>
        <v>9</v>
      </c>
    </row>
    <row r="256" spans="18:18" x14ac:dyDescent="0.25">
      <c r="R256" s="131">
        <f>MONTH(TT_Sp!A256)</f>
        <v>9</v>
      </c>
    </row>
    <row r="257" spans="18:18" x14ac:dyDescent="0.25">
      <c r="R257" s="131">
        <f>MONTH(TT_Sp!A257)</f>
        <v>9</v>
      </c>
    </row>
    <row r="258" spans="18:18" x14ac:dyDescent="0.25">
      <c r="R258" s="131">
        <f>MONTH(TT_Sp!A258)</f>
        <v>9</v>
      </c>
    </row>
    <row r="259" spans="18:18" x14ac:dyDescent="0.25">
      <c r="R259" s="131">
        <f>MONTH(TT_Sp!A259)</f>
        <v>9</v>
      </c>
    </row>
    <row r="260" spans="18:18" x14ac:dyDescent="0.25">
      <c r="R260" s="131">
        <f>MONTH(TT_Sp!A260)</f>
        <v>9</v>
      </c>
    </row>
    <row r="261" spans="18:18" x14ac:dyDescent="0.25">
      <c r="R261" s="131">
        <f>MONTH(TT_Sp!A261)</f>
        <v>9</v>
      </c>
    </row>
    <row r="262" spans="18:18" x14ac:dyDescent="0.25">
      <c r="R262" s="131">
        <f>MONTH(TT_Sp!A262)</f>
        <v>9</v>
      </c>
    </row>
    <row r="263" spans="18:18" x14ac:dyDescent="0.25">
      <c r="R263" s="131">
        <f>MONTH(TT_Sp!A263)</f>
        <v>9</v>
      </c>
    </row>
    <row r="264" spans="18:18" x14ac:dyDescent="0.25">
      <c r="R264" s="131">
        <f>MONTH(TT_Sp!A264)</f>
        <v>9</v>
      </c>
    </row>
    <row r="265" spans="18:18" x14ac:dyDescent="0.25">
      <c r="R265" s="131">
        <f>MONTH(TT_Sp!A265)</f>
        <v>9</v>
      </c>
    </row>
    <row r="266" spans="18:18" x14ac:dyDescent="0.25">
      <c r="R266" s="131">
        <f>MONTH(TT_Sp!A266)</f>
        <v>9</v>
      </c>
    </row>
    <row r="267" spans="18:18" x14ac:dyDescent="0.25">
      <c r="R267" s="131">
        <f>MONTH(TT_Sp!A267)</f>
        <v>9</v>
      </c>
    </row>
    <row r="268" spans="18:18" x14ac:dyDescent="0.25">
      <c r="R268" s="131">
        <f>MONTH(TT_Sp!A268)</f>
        <v>9</v>
      </c>
    </row>
    <row r="269" spans="18:18" x14ac:dyDescent="0.25">
      <c r="R269" s="131">
        <f>MONTH(TT_Sp!A269)</f>
        <v>9</v>
      </c>
    </row>
    <row r="270" spans="18:18" x14ac:dyDescent="0.25">
      <c r="R270" s="131">
        <f>MONTH(TT_Sp!A270)</f>
        <v>9</v>
      </c>
    </row>
    <row r="271" spans="18:18" x14ac:dyDescent="0.25">
      <c r="R271" s="131">
        <f>MONTH(TT_Sp!A271)</f>
        <v>9</v>
      </c>
    </row>
    <row r="272" spans="18:18" x14ac:dyDescent="0.25">
      <c r="R272" s="131">
        <f>MONTH(TT_Sp!A272)</f>
        <v>9</v>
      </c>
    </row>
    <row r="273" spans="18:18" x14ac:dyDescent="0.25">
      <c r="R273" s="131">
        <f>MONTH(TT_Sp!A273)</f>
        <v>9</v>
      </c>
    </row>
    <row r="274" spans="18:18" x14ac:dyDescent="0.25">
      <c r="R274" s="131">
        <f>MONTH(TT_Sp!A274)</f>
        <v>9</v>
      </c>
    </row>
    <row r="275" spans="18:18" x14ac:dyDescent="0.25">
      <c r="R275" s="131">
        <f>MONTH(TT_Sp!A275)</f>
        <v>9</v>
      </c>
    </row>
    <row r="276" spans="18:18" x14ac:dyDescent="0.25">
      <c r="R276" s="131">
        <f>MONTH(TT_Sp!A276)</f>
        <v>9</v>
      </c>
    </row>
    <row r="277" spans="18:18" x14ac:dyDescent="0.25">
      <c r="R277" s="131">
        <f>MONTH(TT_Sp!A277)</f>
        <v>9</v>
      </c>
    </row>
    <row r="278" spans="18:18" x14ac:dyDescent="0.25">
      <c r="R278" s="131">
        <f>MONTH(TT_Sp!A278)</f>
        <v>9</v>
      </c>
    </row>
    <row r="279" spans="18:18" x14ac:dyDescent="0.25">
      <c r="R279" s="131">
        <f>MONTH(TT_Sp!A279)</f>
        <v>9</v>
      </c>
    </row>
    <row r="280" spans="18:18" x14ac:dyDescent="0.25">
      <c r="R280" s="131">
        <f>MONTH(TT_Sp!A280)</f>
        <v>9</v>
      </c>
    </row>
    <row r="281" spans="18:18" x14ac:dyDescent="0.25">
      <c r="R281" s="131">
        <f>MONTH(TT_Sp!A281)</f>
        <v>9</v>
      </c>
    </row>
    <row r="282" spans="18:18" x14ac:dyDescent="0.25">
      <c r="R282" s="131">
        <f>MONTH(TT_Sp!A282)</f>
        <v>9</v>
      </c>
    </row>
    <row r="283" spans="18:18" x14ac:dyDescent="0.25">
      <c r="R283" s="131">
        <f>MONTH(TT_Sp!A283)</f>
        <v>9</v>
      </c>
    </row>
    <row r="284" spans="18:18" x14ac:dyDescent="0.25">
      <c r="R284" s="131">
        <f>MONTH(TT_Sp!A284)</f>
        <v>10</v>
      </c>
    </row>
    <row r="285" spans="18:18" x14ac:dyDescent="0.25">
      <c r="R285" s="131">
        <f>MONTH(TT_Sp!A285)</f>
        <v>10</v>
      </c>
    </row>
    <row r="286" spans="18:18" x14ac:dyDescent="0.25">
      <c r="R286" s="131">
        <f>MONTH(TT_Sp!A286)</f>
        <v>10</v>
      </c>
    </row>
    <row r="287" spans="18:18" x14ac:dyDescent="0.25">
      <c r="R287" s="131">
        <f>MONTH(TT_Sp!A287)</f>
        <v>10</v>
      </c>
    </row>
    <row r="288" spans="18:18" x14ac:dyDescent="0.25">
      <c r="R288" s="131">
        <f>MONTH(TT_Sp!A288)</f>
        <v>10</v>
      </c>
    </row>
    <row r="289" spans="18:18" x14ac:dyDescent="0.25">
      <c r="R289" s="131">
        <f>MONTH(TT_Sp!A289)</f>
        <v>10</v>
      </c>
    </row>
    <row r="290" spans="18:18" x14ac:dyDescent="0.25">
      <c r="R290" s="131">
        <f>MONTH(TT_Sp!A290)</f>
        <v>10</v>
      </c>
    </row>
    <row r="291" spans="18:18" x14ac:dyDescent="0.25">
      <c r="R291" s="131">
        <f>MONTH(TT_Sp!A291)</f>
        <v>10</v>
      </c>
    </row>
    <row r="292" spans="18:18" x14ac:dyDescent="0.25">
      <c r="R292" s="131">
        <f>MONTH(TT_Sp!A292)</f>
        <v>10</v>
      </c>
    </row>
    <row r="293" spans="18:18" x14ac:dyDescent="0.25">
      <c r="R293" s="131">
        <f>MONTH(TT_Sp!A293)</f>
        <v>10</v>
      </c>
    </row>
    <row r="294" spans="18:18" x14ac:dyDescent="0.25">
      <c r="R294" s="131">
        <f>MONTH(TT_Sp!A294)</f>
        <v>10</v>
      </c>
    </row>
    <row r="295" spans="18:18" x14ac:dyDescent="0.25">
      <c r="R295" s="131">
        <f>MONTH(TT_Sp!A295)</f>
        <v>10</v>
      </c>
    </row>
    <row r="296" spans="18:18" x14ac:dyDescent="0.25">
      <c r="R296" s="131">
        <f>MONTH(TT_Sp!A296)</f>
        <v>10</v>
      </c>
    </row>
    <row r="297" spans="18:18" x14ac:dyDescent="0.25">
      <c r="R297" s="131">
        <f>MONTH(TT_Sp!A297)</f>
        <v>10</v>
      </c>
    </row>
    <row r="298" spans="18:18" x14ac:dyDescent="0.25">
      <c r="R298" s="131">
        <f>MONTH(TT_Sp!A298)</f>
        <v>10</v>
      </c>
    </row>
    <row r="299" spans="18:18" x14ac:dyDescent="0.25">
      <c r="R299" s="131">
        <f>MONTH(TT_Sp!A299)</f>
        <v>10</v>
      </c>
    </row>
    <row r="300" spans="18:18" x14ac:dyDescent="0.25">
      <c r="R300" s="131">
        <f>MONTH(TT_Sp!A300)</f>
        <v>10</v>
      </c>
    </row>
    <row r="301" spans="18:18" x14ac:dyDescent="0.25">
      <c r="R301" s="131">
        <f>MONTH(TT_Sp!A301)</f>
        <v>10</v>
      </c>
    </row>
    <row r="302" spans="18:18" x14ac:dyDescent="0.25">
      <c r="R302" s="131">
        <f>MONTH(TT_Sp!A302)</f>
        <v>10</v>
      </c>
    </row>
    <row r="303" spans="18:18" x14ac:dyDescent="0.25">
      <c r="R303" s="131">
        <f>MONTH(TT_Sp!A303)</f>
        <v>10</v>
      </c>
    </row>
    <row r="304" spans="18:18" x14ac:dyDescent="0.25">
      <c r="R304" s="131">
        <f>MONTH(TT_Sp!A304)</f>
        <v>10</v>
      </c>
    </row>
    <row r="305" spans="18:18" x14ac:dyDescent="0.25">
      <c r="R305" s="131">
        <f>MONTH(TT_Sp!A305)</f>
        <v>10</v>
      </c>
    </row>
    <row r="306" spans="18:18" x14ac:dyDescent="0.25">
      <c r="R306" s="131">
        <f>MONTH(TT_Sp!A306)</f>
        <v>10</v>
      </c>
    </row>
    <row r="307" spans="18:18" x14ac:dyDescent="0.25">
      <c r="R307" s="131">
        <f>MONTH(TT_Sp!A307)</f>
        <v>10</v>
      </c>
    </row>
    <row r="308" spans="18:18" x14ac:dyDescent="0.25">
      <c r="R308" s="131">
        <f>MONTH(TT_Sp!A308)</f>
        <v>10</v>
      </c>
    </row>
    <row r="309" spans="18:18" x14ac:dyDescent="0.25">
      <c r="R309" s="131">
        <f>MONTH(TT_Sp!A309)</f>
        <v>10</v>
      </c>
    </row>
    <row r="310" spans="18:18" x14ac:dyDescent="0.25">
      <c r="R310" s="131">
        <f>MONTH(TT_Sp!A310)</f>
        <v>10</v>
      </c>
    </row>
    <row r="311" spans="18:18" x14ac:dyDescent="0.25">
      <c r="R311" s="131">
        <f>MONTH(TT_Sp!A311)</f>
        <v>10</v>
      </c>
    </row>
    <row r="312" spans="18:18" x14ac:dyDescent="0.25">
      <c r="R312" s="131">
        <f>MONTH(TT_Sp!A312)</f>
        <v>10</v>
      </c>
    </row>
    <row r="313" spans="18:18" x14ac:dyDescent="0.25">
      <c r="R313" s="131">
        <f>MONTH(TT_Sp!A313)</f>
        <v>10</v>
      </c>
    </row>
    <row r="314" spans="18:18" x14ac:dyDescent="0.25">
      <c r="R314" s="131">
        <f>MONTH(TT_Sp!A314)</f>
        <v>10</v>
      </c>
    </row>
    <row r="315" spans="18:18" x14ac:dyDescent="0.25">
      <c r="R315" s="131">
        <f>MONTH(TT_Sp!A315)</f>
        <v>11</v>
      </c>
    </row>
    <row r="316" spans="18:18" x14ac:dyDescent="0.25">
      <c r="R316" s="131">
        <f>MONTH(TT_Sp!A316)</f>
        <v>11</v>
      </c>
    </row>
    <row r="317" spans="18:18" x14ac:dyDescent="0.25">
      <c r="R317" s="131">
        <f>MONTH(TT_Sp!A317)</f>
        <v>11</v>
      </c>
    </row>
    <row r="318" spans="18:18" x14ac:dyDescent="0.25">
      <c r="R318" s="131">
        <f>MONTH(TT_Sp!A318)</f>
        <v>11</v>
      </c>
    </row>
    <row r="319" spans="18:18" x14ac:dyDescent="0.25">
      <c r="R319" s="131">
        <f>MONTH(TT_Sp!A319)</f>
        <v>11</v>
      </c>
    </row>
    <row r="320" spans="18:18" x14ac:dyDescent="0.25">
      <c r="R320" s="131">
        <f>MONTH(TT_Sp!A320)</f>
        <v>11</v>
      </c>
    </row>
    <row r="321" spans="18:18" x14ac:dyDescent="0.25">
      <c r="R321" s="131">
        <f>MONTH(TT_Sp!A321)</f>
        <v>11</v>
      </c>
    </row>
    <row r="322" spans="18:18" x14ac:dyDescent="0.25">
      <c r="R322" s="131">
        <f>MONTH(TT_Sp!A322)</f>
        <v>11</v>
      </c>
    </row>
    <row r="323" spans="18:18" x14ac:dyDescent="0.25">
      <c r="R323" s="131">
        <f>MONTH(TT_Sp!A323)</f>
        <v>11</v>
      </c>
    </row>
    <row r="324" spans="18:18" x14ac:dyDescent="0.25">
      <c r="R324" s="131">
        <f>MONTH(TT_Sp!A324)</f>
        <v>11</v>
      </c>
    </row>
    <row r="325" spans="18:18" x14ac:dyDescent="0.25">
      <c r="R325" s="131">
        <f>MONTH(TT_Sp!A325)</f>
        <v>11</v>
      </c>
    </row>
    <row r="326" spans="18:18" x14ac:dyDescent="0.25">
      <c r="R326" s="131">
        <f>MONTH(TT_Sp!A326)</f>
        <v>11</v>
      </c>
    </row>
    <row r="327" spans="18:18" x14ac:dyDescent="0.25">
      <c r="R327" s="131">
        <f>MONTH(TT_Sp!A327)</f>
        <v>11</v>
      </c>
    </row>
    <row r="328" spans="18:18" x14ac:dyDescent="0.25">
      <c r="R328" s="131">
        <f>MONTH(TT_Sp!A328)</f>
        <v>11</v>
      </c>
    </row>
    <row r="329" spans="18:18" x14ac:dyDescent="0.25">
      <c r="R329" s="131">
        <f>MONTH(TT_Sp!A329)</f>
        <v>11</v>
      </c>
    </row>
    <row r="330" spans="18:18" x14ac:dyDescent="0.25">
      <c r="R330" s="131">
        <f>MONTH(TT_Sp!A330)</f>
        <v>11</v>
      </c>
    </row>
    <row r="331" spans="18:18" x14ac:dyDescent="0.25">
      <c r="R331" s="131">
        <f>MONTH(TT_Sp!A331)</f>
        <v>11</v>
      </c>
    </row>
    <row r="332" spans="18:18" x14ac:dyDescent="0.25">
      <c r="R332" s="131">
        <f>MONTH(TT_Sp!A332)</f>
        <v>11</v>
      </c>
    </row>
    <row r="333" spans="18:18" x14ac:dyDescent="0.25">
      <c r="R333" s="131">
        <f>MONTH(TT_Sp!A333)</f>
        <v>11</v>
      </c>
    </row>
    <row r="334" spans="18:18" x14ac:dyDescent="0.25">
      <c r="R334" s="131">
        <f>MONTH(TT_Sp!A334)</f>
        <v>11</v>
      </c>
    </row>
    <row r="335" spans="18:18" x14ac:dyDescent="0.25">
      <c r="R335" s="131">
        <f>MONTH(TT_Sp!A335)</f>
        <v>11</v>
      </c>
    </row>
    <row r="336" spans="18:18" x14ac:dyDescent="0.25">
      <c r="R336" s="131">
        <f>MONTH(TT_Sp!A336)</f>
        <v>11</v>
      </c>
    </row>
    <row r="337" spans="18:18" x14ac:dyDescent="0.25">
      <c r="R337" s="131">
        <f>MONTH(TT_Sp!A337)</f>
        <v>11</v>
      </c>
    </row>
    <row r="338" spans="18:18" x14ac:dyDescent="0.25">
      <c r="R338" s="131">
        <f>MONTH(TT_Sp!A338)</f>
        <v>11</v>
      </c>
    </row>
    <row r="339" spans="18:18" x14ac:dyDescent="0.25">
      <c r="R339" s="131">
        <f>MONTH(TT_Sp!A339)</f>
        <v>11</v>
      </c>
    </row>
    <row r="340" spans="18:18" x14ac:dyDescent="0.25">
      <c r="R340" s="131">
        <f>MONTH(TT_Sp!A340)</f>
        <v>11</v>
      </c>
    </row>
    <row r="341" spans="18:18" x14ac:dyDescent="0.25">
      <c r="R341" s="131">
        <f>MONTH(TT_Sp!A341)</f>
        <v>11</v>
      </c>
    </row>
    <row r="342" spans="18:18" x14ac:dyDescent="0.25">
      <c r="R342" s="131">
        <f>MONTH(TT_Sp!A342)</f>
        <v>11</v>
      </c>
    </row>
    <row r="343" spans="18:18" x14ac:dyDescent="0.25">
      <c r="R343" s="131">
        <f>MONTH(TT_Sp!A343)</f>
        <v>11</v>
      </c>
    </row>
    <row r="344" spans="18:18" x14ac:dyDescent="0.25">
      <c r="R344" s="131">
        <f>MONTH(TT_Sp!A344)</f>
        <v>11</v>
      </c>
    </row>
    <row r="345" spans="18:18" x14ac:dyDescent="0.25">
      <c r="R345" s="131">
        <f>MONTH(TT_Sp!A345)</f>
        <v>12</v>
      </c>
    </row>
    <row r="346" spans="18:18" x14ac:dyDescent="0.25">
      <c r="R346" s="131">
        <f>MONTH(TT_Sp!A346)</f>
        <v>12</v>
      </c>
    </row>
    <row r="347" spans="18:18" x14ac:dyDescent="0.25">
      <c r="R347" s="131">
        <f>MONTH(TT_Sp!A347)</f>
        <v>12</v>
      </c>
    </row>
    <row r="348" spans="18:18" x14ac:dyDescent="0.25">
      <c r="R348" s="131">
        <f>MONTH(TT_Sp!A348)</f>
        <v>12</v>
      </c>
    </row>
    <row r="349" spans="18:18" x14ac:dyDescent="0.25">
      <c r="R349" s="131">
        <f>MONTH(TT_Sp!A349)</f>
        <v>12</v>
      </c>
    </row>
    <row r="350" spans="18:18" x14ac:dyDescent="0.25">
      <c r="R350" s="131">
        <f>MONTH(TT_Sp!A350)</f>
        <v>12</v>
      </c>
    </row>
    <row r="351" spans="18:18" x14ac:dyDescent="0.25">
      <c r="R351" s="131">
        <f>MONTH(TT_Sp!A351)</f>
        <v>12</v>
      </c>
    </row>
    <row r="352" spans="18:18" x14ac:dyDescent="0.25">
      <c r="R352" s="131">
        <f>MONTH(TT_Sp!A352)</f>
        <v>12</v>
      </c>
    </row>
    <row r="353" spans="18:18" x14ac:dyDescent="0.25">
      <c r="R353" s="131">
        <f>MONTH(TT_Sp!A353)</f>
        <v>12</v>
      </c>
    </row>
    <row r="354" spans="18:18" x14ac:dyDescent="0.25">
      <c r="R354" s="131">
        <f>MONTH(TT_Sp!A354)</f>
        <v>12</v>
      </c>
    </row>
    <row r="355" spans="18:18" x14ac:dyDescent="0.25">
      <c r="R355" s="131">
        <f>MONTH(TT_Sp!A355)</f>
        <v>12</v>
      </c>
    </row>
    <row r="356" spans="18:18" x14ac:dyDescent="0.25">
      <c r="R356" s="131">
        <f>MONTH(TT_Sp!A356)</f>
        <v>12</v>
      </c>
    </row>
    <row r="357" spans="18:18" x14ac:dyDescent="0.25">
      <c r="R357" s="131">
        <f>MONTH(TT_Sp!A357)</f>
        <v>12</v>
      </c>
    </row>
    <row r="358" spans="18:18" x14ac:dyDescent="0.25">
      <c r="R358" s="131">
        <f>MONTH(TT_Sp!A358)</f>
        <v>12</v>
      </c>
    </row>
    <row r="359" spans="18:18" x14ac:dyDescent="0.25">
      <c r="R359" s="131">
        <f>MONTH(TT_Sp!A359)</f>
        <v>12</v>
      </c>
    </row>
    <row r="360" spans="18:18" x14ac:dyDescent="0.25">
      <c r="R360" s="131">
        <f>MONTH(TT_Sp!A360)</f>
        <v>12</v>
      </c>
    </row>
    <row r="361" spans="18:18" x14ac:dyDescent="0.25">
      <c r="R361" s="131">
        <f>MONTH(TT_Sp!A361)</f>
        <v>12</v>
      </c>
    </row>
    <row r="362" spans="18:18" x14ac:dyDescent="0.25">
      <c r="R362" s="131">
        <f>MONTH(TT_Sp!A362)</f>
        <v>12</v>
      </c>
    </row>
    <row r="363" spans="18:18" x14ac:dyDescent="0.25">
      <c r="R363" s="131">
        <f>MONTH(TT_Sp!A363)</f>
        <v>12</v>
      </c>
    </row>
    <row r="364" spans="18:18" x14ac:dyDescent="0.25">
      <c r="R364" s="131">
        <f>MONTH(TT_Sp!A364)</f>
        <v>12</v>
      </c>
    </row>
    <row r="365" spans="18:18" x14ac:dyDescent="0.25">
      <c r="R365" s="131">
        <f>MONTH(TT_Sp!A365)</f>
        <v>12</v>
      </c>
    </row>
    <row r="366" spans="18:18" x14ac:dyDescent="0.25">
      <c r="R366" s="131">
        <f>MONTH(TT_Sp!A366)</f>
        <v>12</v>
      </c>
    </row>
    <row r="367" spans="18:18" x14ac:dyDescent="0.25">
      <c r="R367" s="131">
        <f>MONTH(TT_Sp!A367)</f>
        <v>12</v>
      </c>
    </row>
    <row r="368" spans="18:18" x14ac:dyDescent="0.25">
      <c r="R368" s="131">
        <f>MONTH(TT_Sp!A368)</f>
        <v>12</v>
      </c>
    </row>
    <row r="369" spans="18:18" x14ac:dyDescent="0.25">
      <c r="R369" s="131">
        <f>MONTH(TT_Sp!A369)</f>
        <v>12</v>
      </c>
    </row>
    <row r="370" spans="18:18" x14ac:dyDescent="0.25">
      <c r="R370" s="131">
        <f>MONTH(TT_Sp!A370)</f>
        <v>12</v>
      </c>
    </row>
    <row r="371" spans="18:18" x14ac:dyDescent="0.25">
      <c r="R371" s="131">
        <f>MONTH(TT_Sp!A371)</f>
        <v>12</v>
      </c>
    </row>
    <row r="372" spans="18:18" x14ac:dyDescent="0.25">
      <c r="R372" s="131">
        <f>MONTH(TT_Sp!A372)</f>
        <v>12</v>
      </c>
    </row>
    <row r="373" spans="18:18" x14ac:dyDescent="0.25">
      <c r="R373" s="131">
        <f>MONTH(TT_Sp!A373)</f>
        <v>12</v>
      </c>
    </row>
    <row r="374" spans="18:18" x14ac:dyDescent="0.25">
      <c r="R374" s="131">
        <f>MONTH(TT_Sp!A374)</f>
        <v>12</v>
      </c>
    </row>
    <row r="375" spans="18:18" x14ac:dyDescent="0.25">
      <c r="R375" s="131">
        <f>MONTH(TT_Sp!A375)</f>
        <v>12</v>
      </c>
    </row>
    <row r="376" spans="18:18" x14ac:dyDescent="0.25">
      <c r="R376" s="131">
        <f>R375</f>
        <v>12</v>
      </c>
    </row>
  </sheetData>
  <sheetProtection algorithmName="SHA-512" hashValue="0ideLItZSafQMgSoyXhQ+xhyVItUMjGqnN+2qzdh1F25r8sJ4YqITe/C6I/Tq7SiV4vJxhvi0vIuQplXdtHuBw==" saltValue="fB4mqsFEVEqmTsGi7C/WGw==" spinCount="100000" sheet="1" objects="1" scenarios="1" formatCells="0" formatColumns="0" formatRows="0"/>
  <mergeCells count="13">
    <mergeCell ref="A66:A72"/>
    <mergeCell ref="A73:B73"/>
    <mergeCell ref="A52:A58"/>
    <mergeCell ref="A59:A65"/>
    <mergeCell ref="A45:A51"/>
    <mergeCell ref="A10:B10"/>
    <mergeCell ref="A17:A23"/>
    <mergeCell ref="A24:A30"/>
    <mergeCell ref="A31:A37"/>
    <mergeCell ref="A38:A44"/>
    <mergeCell ref="A11:A12"/>
    <mergeCell ref="A13:A14"/>
    <mergeCell ref="A15:A16"/>
  </mergeCells>
  <conditionalFormatting sqref="A17">
    <cfRule type="expression" dxfId="4" priority="36">
      <formula>AND($A17="",SUM($D17:$O23)&gt;0)</formula>
    </cfRule>
  </conditionalFormatting>
  <conditionalFormatting sqref="A24 A31 A38 A45 A52 A59 A66">
    <cfRule type="expression" dxfId="3" priority="38">
      <formula>AND($A24="",SUM($D24:$O30)&gt;0)</formula>
    </cfRule>
  </conditionalFormatting>
  <pageMargins left="0.78740157499999996" right="0.78740157499999996" top="0.984251969" bottom="0.984251969" header="0.4921259845" footer="0.4921259845"/>
  <pageSetup paperSize="9"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möglich!" promptTitle="Speicheranlage auswählen" prompt="Änderungen der Liste_x000a_im Blatt &quot;L&quot; möglich!" xr:uid="{00000000-0002-0000-0200-000000000000}">
          <x14:formula1>
            <xm:f>L!$I$10:$I$25</xm:f>
          </x14:formula1>
          <xm:sqref>A17:A72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P62"/>
  <sheetViews>
    <sheetView showGridLines="0" showOutlineSymbols="0" workbookViewId="0"/>
  </sheetViews>
  <sheetFormatPr baseColWidth="10" defaultColWidth="10.6640625" defaultRowHeight="13.2" x14ac:dyDescent="0.25"/>
  <cols>
    <col min="1" max="1" width="30.6640625" style="9" customWidth="1"/>
    <col min="2" max="2" width="35.6640625" style="9" customWidth="1"/>
    <col min="3" max="14" width="10.6640625" style="10" customWidth="1"/>
    <col min="15" max="15" width="10.6640625" style="9"/>
    <col min="16" max="16" width="12.6640625" style="9" customWidth="1"/>
    <col min="17" max="16384" width="10.6640625" style="9"/>
  </cols>
  <sheetData>
    <row r="1" spans="1:16" s="14" customFormat="1" ht="15.75" customHeight="1" x14ac:dyDescent="0.25">
      <c r="A1" s="26"/>
      <c r="B1" s="26"/>
      <c r="C1" s="55"/>
      <c r="D1" s="55"/>
      <c r="E1" s="13"/>
      <c r="F1" s="13"/>
      <c r="G1" s="13"/>
      <c r="H1" s="13"/>
      <c r="I1" s="13"/>
      <c r="J1" s="13"/>
    </row>
    <row r="2" spans="1:16" s="14" customFormat="1" ht="15.75" customHeight="1" x14ac:dyDescent="0.25">
      <c r="A2" s="55"/>
      <c r="B2" s="27"/>
      <c r="C2" s="55"/>
      <c r="D2" s="55"/>
    </row>
    <row r="3" spans="1:16" s="14" customFormat="1" ht="15.75" customHeight="1" x14ac:dyDescent="0.25">
      <c r="A3" s="26"/>
      <c r="B3" s="26"/>
      <c r="C3" s="55"/>
      <c r="D3" s="55"/>
    </row>
    <row r="4" spans="1:16" s="14" customFormat="1" ht="15.75" customHeight="1" x14ac:dyDescent="0.25">
      <c r="A4" s="27" t="s">
        <v>0</v>
      </c>
      <c r="B4" s="55"/>
      <c r="C4" s="55"/>
      <c r="D4" s="55"/>
    </row>
    <row r="5" spans="1:16" s="14" customFormat="1" ht="15.75" customHeight="1" x14ac:dyDescent="0.25"/>
    <row r="6" spans="1:16" s="14" customFormat="1" ht="15.6" x14ac:dyDescent="0.25">
      <c r="A6" s="119" t="str">
        <f>"Monatsmeldung Betreiber von Speicheranlagen "&amp;U!$B$11</f>
        <v>Monatsmeldung Betreiber von Speicheranlagen 2022</v>
      </c>
      <c r="B6" s="112"/>
      <c r="C6" s="113"/>
      <c r="D6" s="113"/>
      <c r="E6" s="113"/>
      <c r="F6" s="114"/>
    </row>
    <row r="7" spans="1:16" s="14" customFormat="1" ht="15.6" x14ac:dyDescent="0.25">
      <c r="A7" s="115" t="s">
        <v>6</v>
      </c>
      <c r="B7" s="116" t="str">
        <f>IF(U!$B$12&lt;&gt;"",U!$B$12,"")</f>
        <v/>
      </c>
      <c r="C7" s="118"/>
      <c r="D7" s="118"/>
      <c r="E7" s="118"/>
      <c r="F7" s="117"/>
    </row>
    <row r="8" spans="1:16" s="14" customFormat="1" ht="15.6" x14ac:dyDescent="0.25">
      <c r="A8" s="119" t="s">
        <v>86</v>
      </c>
      <c r="B8" s="118"/>
      <c r="C8" s="118"/>
      <c r="D8" s="118"/>
      <c r="E8" s="118"/>
      <c r="F8" s="117"/>
      <c r="G8" s="28"/>
      <c r="H8" s="28"/>
      <c r="I8" s="28"/>
      <c r="J8" s="28"/>
      <c r="K8" s="28"/>
    </row>
    <row r="9" spans="1:16" x14ac:dyDescent="0.25">
      <c r="G9" s="9"/>
      <c r="H9" s="9"/>
      <c r="I9" s="9"/>
      <c r="J9" s="9"/>
      <c r="K9" s="9"/>
      <c r="L9" s="9"/>
      <c r="M9" s="9"/>
      <c r="N9" s="9"/>
    </row>
    <row r="10" spans="1:16" x14ac:dyDescent="0.25">
      <c r="A10" s="192" t="s">
        <v>14</v>
      </c>
      <c r="B10" s="193"/>
      <c r="C10" s="39" t="s">
        <v>15</v>
      </c>
      <c r="D10" s="40" t="s">
        <v>45</v>
      </c>
      <c r="E10" s="40" t="s">
        <v>46</v>
      </c>
      <c r="F10" s="40" t="s">
        <v>47</v>
      </c>
      <c r="G10" s="40" t="s">
        <v>48</v>
      </c>
      <c r="H10" s="40" t="s">
        <v>49</v>
      </c>
      <c r="I10" s="40" t="s">
        <v>50</v>
      </c>
      <c r="J10" s="40" t="s">
        <v>51</v>
      </c>
      <c r="K10" s="40" t="s">
        <v>52</v>
      </c>
      <c r="L10" s="40" t="s">
        <v>53</v>
      </c>
      <c r="M10" s="40" t="s">
        <v>54</v>
      </c>
      <c r="N10" s="40" t="s">
        <v>55</v>
      </c>
      <c r="O10" s="40" t="s">
        <v>56</v>
      </c>
      <c r="P10" s="40" t="s">
        <v>96</v>
      </c>
    </row>
    <row r="11" spans="1:16" ht="12.75" customHeight="1" x14ac:dyDescent="0.25">
      <c r="A11" s="202" t="s">
        <v>87</v>
      </c>
      <c r="B11" s="62"/>
      <c r="C11" s="59" t="s">
        <v>16</v>
      </c>
      <c r="D11" s="102"/>
      <c r="E11" s="102"/>
      <c r="F11" s="102"/>
      <c r="G11" s="102"/>
      <c r="H11" s="102"/>
      <c r="I11" s="102"/>
      <c r="J11" s="102"/>
      <c r="K11" s="102"/>
      <c r="L11" s="102"/>
      <c r="M11" s="102"/>
      <c r="N11" s="102"/>
      <c r="O11" s="102"/>
      <c r="P11" s="88" t="str">
        <f>IF(SUM(D11:O11)&gt;0,SUM(D11:O11),"")</f>
        <v/>
      </c>
    </row>
    <row r="12" spans="1:16" ht="12.75" customHeight="1" x14ac:dyDescent="0.25">
      <c r="A12" s="200"/>
      <c r="B12" s="63"/>
      <c r="C12" s="64" t="s">
        <v>16</v>
      </c>
      <c r="D12" s="103"/>
      <c r="E12" s="103"/>
      <c r="F12" s="103"/>
      <c r="G12" s="103"/>
      <c r="H12" s="103"/>
      <c r="I12" s="103"/>
      <c r="J12" s="103"/>
      <c r="K12" s="103"/>
      <c r="L12" s="103"/>
      <c r="M12" s="103"/>
      <c r="N12" s="103"/>
      <c r="O12" s="103"/>
      <c r="P12" s="89" t="str">
        <f t="shared" ref="P12:P26" si="0">IF(SUM(D12:O12)&gt;0,SUM(D12:O12),"")</f>
        <v/>
      </c>
    </row>
    <row r="13" spans="1:16" ht="12.75" customHeight="1" x14ac:dyDescent="0.25">
      <c r="A13" s="200"/>
      <c r="B13" s="63"/>
      <c r="C13" s="64" t="s">
        <v>16</v>
      </c>
      <c r="D13" s="103"/>
      <c r="E13" s="103"/>
      <c r="F13" s="103"/>
      <c r="G13" s="103"/>
      <c r="H13" s="103"/>
      <c r="I13" s="103"/>
      <c r="J13" s="103"/>
      <c r="K13" s="103"/>
      <c r="L13" s="103"/>
      <c r="M13" s="103"/>
      <c r="N13" s="103"/>
      <c r="O13" s="103"/>
      <c r="P13" s="89" t="str">
        <f t="shared" si="0"/>
        <v/>
      </c>
    </row>
    <row r="14" spans="1:16" ht="12.75" customHeight="1" x14ac:dyDescent="0.25">
      <c r="A14" s="200"/>
      <c r="B14" s="63"/>
      <c r="C14" s="64" t="s">
        <v>16</v>
      </c>
      <c r="D14" s="103"/>
      <c r="E14" s="103"/>
      <c r="F14" s="103"/>
      <c r="G14" s="103"/>
      <c r="H14" s="103"/>
      <c r="I14" s="103"/>
      <c r="J14" s="103"/>
      <c r="K14" s="103"/>
      <c r="L14" s="103"/>
      <c r="M14" s="103"/>
      <c r="N14" s="103"/>
      <c r="O14" s="103"/>
      <c r="P14" s="89" t="str">
        <f t="shared" si="0"/>
        <v/>
      </c>
    </row>
    <row r="15" spans="1:16" ht="12.75" customHeight="1" x14ac:dyDescent="0.25">
      <c r="A15" s="200"/>
      <c r="B15" s="63"/>
      <c r="C15" s="64" t="s">
        <v>16</v>
      </c>
      <c r="D15" s="103"/>
      <c r="E15" s="103"/>
      <c r="F15" s="103"/>
      <c r="G15" s="103"/>
      <c r="H15" s="103"/>
      <c r="I15" s="103"/>
      <c r="J15" s="103"/>
      <c r="K15" s="103"/>
      <c r="L15" s="103"/>
      <c r="M15" s="103"/>
      <c r="N15" s="103"/>
      <c r="O15" s="103"/>
      <c r="P15" s="89" t="str">
        <f t="shared" si="0"/>
        <v/>
      </c>
    </row>
    <row r="16" spans="1:16" ht="12.75" customHeight="1" x14ac:dyDescent="0.25">
      <c r="A16" s="200"/>
      <c r="B16" s="63"/>
      <c r="C16" s="64" t="s">
        <v>16</v>
      </c>
      <c r="D16" s="103"/>
      <c r="E16" s="103"/>
      <c r="F16" s="103"/>
      <c r="G16" s="103"/>
      <c r="H16" s="103"/>
      <c r="I16" s="103"/>
      <c r="J16" s="103"/>
      <c r="K16" s="103"/>
      <c r="L16" s="103"/>
      <c r="M16" s="103"/>
      <c r="N16" s="103"/>
      <c r="O16" s="103"/>
      <c r="P16" s="89" t="str">
        <f t="shared" si="0"/>
        <v/>
      </c>
    </row>
    <row r="17" spans="1:16" ht="12.75" customHeight="1" x14ac:dyDescent="0.25">
      <c r="A17" s="200"/>
      <c r="B17" s="63"/>
      <c r="C17" s="64" t="s">
        <v>16</v>
      </c>
      <c r="D17" s="103"/>
      <c r="E17" s="103"/>
      <c r="F17" s="103"/>
      <c r="G17" s="103"/>
      <c r="H17" s="103"/>
      <c r="I17" s="103"/>
      <c r="J17" s="103"/>
      <c r="K17" s="103"/>
      <c r="L17" s="103"/>
      <c r="M17" s="103"/>
      <c r="N17" s="103"/>
      <c r="O17" s="103"/>
      <c r="P17" s="89" t="str">
        <f t="shared" si="0"/>
        <v/>
      </c>
    </row>
    <row r="18" spans="1:16" ht="12.75" customHeight="1" x14ac:dyDescent="0.25">
      <c r="A18" s="201"/>
      <c r="B18" s="65"/>
      <c r="C18" s="61" t="s">
        <v>16</v>
      </c>
      <c r="D18" s="100"/>
      <c r="E18" s="100"/>
      <c r="F18" s="100"/>
      <c r="G18" s="100"/>
      <c r="H18" s="100"/>
      <c r="I18" s="100"/>
      <c r="J18" s="100"/>
      <c r="K18" s="100"/>
      <c r="L18" s="100"/>
      <c r="M18" s="100"/>
      <c r="N18" s="100"/>
      <c r="O18" s="100"/>
      <c r="P18" s="90" t="str">
        <f t="shared" si="0"/>
        <v/>
      </c>
    </row>
    <row r="19" spans="1:16" ht="12.75" customHeight="1" x14ac:dyDescent="0.25">
      <c r="A19" s="200" t="s">
        <v>88</v>
      </c>
      <c r="B19" s="62"/>
      <c r="C19" s="59" t="s">
        <v>16</v>
      </c>
      <c r="D19" s="102"/>
      <c r="E19" s="102"/>
      <c r="F19" s="102"/>
      <c r="G19" s="102"/>
      <c r="H19" s="102"/>
      <c r="I19" s="102"/>
      <c r="J19" s="102"/>
      <c r="K19" s="102"/>
      <c r="L19" s="102"/>
      <c r="M19" s="102"/>
      <c r="N19" s="102"/>
      <c r="O19" s="102"/>
      <c r="P19" s="88" t="str">
        <f t="shared" si="0"/>
        <v/>
      </c>
    </row>
    <row r="20" spans="1:16" x14ac:dyDescent="0.25">
      <c r="A20" s="200"/>
      <c r="B20" s="63"/>
      <c r="C20" s="64" t="s">
        <v>16</v>
      </c>
      <c r="D20" s="103"/>
      <c r="E20" s="103"/>
      <c r="F20" s="103"/>
      <c r="G20" s="103"/>
      <c r="H20" s="103"/>
      <c r="I20" s="103"/>
      <c r="J20" s="103"/>
      <c r="K20" s="103"/>
      <c r="L20" s="103"/>
      <c r="M20" s="103"/>
      <c r="N20" s="103"/>
      <c r="O20" s="103"/>
      <c r="P20" s="89" t="str">
        <f t="shared" si="0"/>
        <v/>
      </c>
    </row>
    <row r="21" spans="1:16" x14ac:dyDescent="0.25">
      <c r="A21" s="200"/>
      <c r="B21" s="63"/>
      <c r="C21" s="64" t="s">
        <v>16</v>
      </c>
      <c r="D21" s="103"/>
      <c r="E21" s="103"/>
      <c r="F21" s="103"/>
      <c r="G21" s="103"/>
      <c r="H21" s="103"/>
      <c r="I21" s="103"/>
      <c r="J21" s="103"/>
      <c r="K21" s="103"/>
      <c r="L21" s="103"/>
      <c r="M21" s="103"/>
      <c r="N21" s="103"/>
      <c r="O21" s="103"/>
      <c r="P21" s="89" t="str">
        <f t="shared" si="0"/>
        <v/>
      </c>
    </row>
    <row r="22" spans="1:16" x14ac:dyDescent="0.25">
      <c r="A22" s="200"/>
      <c r="B22" s="63"/>
      <c r="C22" s="64" t="s">
        <v>16</v>
      </c>
      <c r="D22" s="103"/>
      <c r="E22" s="103"/>
      <c r="F22" s="103"/>
      <c r="G22" s="103"/>
      <c r="H22" s="103"/>
      <c r="I22" s="103"/>
      <c r="J22" s="103"/>
      <c r="K22" s="103"/>
      <c r="L22" s="103"/>
      <c r="M22" s="103"/>
      <c r="N22" s="103"/>
      <c r="O22" s="103"/>
      <c r="P22" s="89" t="str">
        <f t="shared" si="0"/>
        <v/>
      </c>
    </row>
    <row r="23" spans="1:16" x14ac:dyDescent="0.25">
      <c r="A23" s="200"/>
      <c r="B23" s="63"/>
      <c r="C23" s="64" t="s">
        <v>16</v>
      </c>
      <c r="D23" s="103"/>
      <c r="E23" s="103"/>
      <c r="F23" s="103"/>
      <c r="G23" s="103"/>
      <c r="H23" s="103"/>
      <c r="I23" s="103"/>
      <c r="J23" s="103"/>
      <c r="K23" s="103"/>
      <c r="L23" s="103"/>
      <c r="M23" s="103"/>
      <c r="N23" s="103"/>
      <c r="O23" s="103"/>
      <c r="P23" s="89" t="str">
        <f t="shared" si="0"/>
        <v/>
      </c>
    </row>
    <row r="24" spans="1:16" x14ac:dyDescent="0.25">
      <c r="A24" s="200"/>
      <c r="B24" s="63"/>
      <c r="C24" s="64" t="s">
        <v>16</v>
      </c>
      <c r="D24" s="103"/>
      <c r="E24" s="103"/>
      <c r="F24" s="103"/>
      <c r="G24" s="103"/>
      <c r="H24" s="103"/>
      <c r="I24" s="103"/>
      <c r="J24" s="103"/>
      <c r="K24" s="103"/>
      <c r="L24" s="103"/>
      <c r="M24" s="103"/>
      <c r="N24" s="103"/>
      <c r="O24" s="103"/>
      <c r="P24" s="89" t="str">
        <f t="shared" si="0"/>
        <v/>
      </c>
    </row>
    <row r="25" spans="1:16" x14ac:dyDescent="0.25">
      <c r="A25" s="200"/>
      <c r="B25" s="63"/>
      <c r="C25" s="64" t="s">
        <v>16</v>
      </c>
      <c r="D25" s="103"/>
      <c r="E25" s="103"/>
      <c r="F25" s="103"/>
      <c r="G25" s="103"/>
      <c r="H25" s="103"/>
      <c r="I25" s="103"/>
      <c r="J25" s="103"/>
      <c r="K25" s="103"/>
      <c r="L25" s="103"/>
      <c r="M25" s="103"/>
      <c r="N25" s="103"/>
      <c r="O25" s="103"/>
      <c r="P25" s="89" t="str">
        <f t="shared" si="0"/>
        <v/>
      </c>
    </row>
    <row r="26" spans="1:16" x14ac:dyDescent="0.25">
      <c r="A26" s="201"/>
      <c r="B26" s="65"/>
      <c r="C26" s="61" t="s">
        <v>16</v>
      </c>
      <c r="D26" s="100"/>
      <c r="E26" s="100"/>
      <c r="F26" s="100"/>
      <c r="G26" s="100"/>
      <c r="H26" s="100"/>
      <c r="I26" s="100"/>
      <c r="J26" s="100"/>
      <c r="K26" s="100"/>
      <c r="L26" s="100"/>
      <c r="M26" s="100"/>
      <c r="N26" s="100"/>
      <c r="O26" s="100"/>
      <c r="P26" s="90" t="str">
        <f t="shared" si="0"/>
        <v/>
      </c>
    </row>
    <row r="28" spans="1:16" x14ac:dyDescent="0.25">
      <c r="C28" s="9"/>
      <c r="D28" s="9"/>
      <c r="N28" s="18"/>
    </row>
    <row r="29" spans="1:16" x14ac:dyDescent="0.25">
      <c r="B29" s="10"/>
      <c r="C29" s="9"/>
      <c r="D29" s="9"/>
      <c r="N29" s="18"/>
    </row>
    <row r="30" spans="1:16" x14ac:dyDescent="0.25">
      <c r="C30" s="43"/>
      <c r="D30" s="44"/>
      <c r="N30" s="18"/>
    </row>
    <row r="31" spans="1:16" x14ac:dyDescent="0.25">
      <c r="C31" s="44"/>
      <c r="D31" s="44"/>
      <c r="N31" s="18"/>
    </row>
    <row r="32" spans="1:16" ht="12.75" customHeight="1" x14ac:dyDescent="0.25">
      <c r="C32" s="9"/>
      <c r="D32" s="9"/>
      <c r="E32" s="9"/>
      <c r="F32" s="9"/>
      <c r="N32" s="9"/>
    </row>
    <row r="33" spans="3:14" x14ac:dyDescent="0.25">
      <c r="C33" s="9"/>
      <c r="D33" s="9"/>
      <c r="E33" s="9"/>
      <c r="F33" s="9"/>
      <c r="N33" s="9"/>
    </row>
    <row r="34" spans="3:14" x14ac:dyDescent="0.25">
      <c r="C34" s="9"/>
      <c r="D34" s="9"/>
      <c r="E34" s="9"/>
      <c r="F34" s="9"/>
      <c r="N34" s="9"/>
    </row>
    <row r="35" spans="3:14" x14ac:dyDescent="0.25">
      <c r="C35" s="9"/>
      <c r="D35" s="9"/>
      <c r="E35" s="9"/>
      <c r="F35" s="9"/>
      <c r="N35" s="9"/>
    </row>
    <row r="36" spans="3:14" x14ac:dyDescent="0.25">
      <c r="C36" s="9"/>
      <c r="D36" s="9"/>
      <c r="E36" s="9"/>
      <c r="F36" s="9"/>
      <c r="N36" s="9"/>
    </row>
    <row r="37" spans="3:14" x14ac:dyDescent="0.25">
      <c r="C37" s="9"/>
      <c r="D37" s="9"/>
      <c r="E37" s="9"/>
      <c r="F37" s="9"/>
      <c r="N37" s="9"/>
    </row>
    <row r="38" spans="3:14" x14ac:dyDescent="0.25">
      <c r="C38" s="9"/>
      <c r="D38" s="9"/>
      <c r="E38" s="9"/>
      <c r="F38" s="9"/>
      <c r="N38" s="9"/>
    </row>
    <row r="39" spans="3:14" s="10" customFormat="1" x14ac:dyDescent="0.25">
      <c r="D39" s="9"/>
      <c r="N39" s="9"/>
    </row>
    <row r="40" spans="3:14" s="10" customFormat="1" x14ac:dyDescent="0.25">
      <c r="D40" s="9"/>
      <c r="N40" s="9"/>
    </row>
    <row r="41" spans="3:14" s="10" customFormat="1" x14ac:dyDescent="0.25">
      <c r="D41" s="9"/>
      <c r="N41" s="9"/>
    </row>
    <row r="42" spans="3:14" s="10" customFormat="1" x14ac:dyDescent="0.25">
      <c r="D42" s="9"/>
      <c r="N42" s="9"/>
    </row>
    <row r="43" spans="3:14" s="10" customFormat="1" x14ac:dyDescent="0.25">
      <c r="D43" s="9"/>
      <c r="N43" s="9"/>
    </row>
    <row r="44" spans="3:14" s="10" customFormat="1" x14ac:dyDescent="0.25">
      <c r="D44" s="9"/>
      <c r="N44" s="9"/>
    </row>
    <row r="45" spans="3:14" s="10" customFormat="1" x14ac:dyDescent="0.25">
      <c r="D45" s="9"/>
      <c r="N45" s="9"/>
    </row>
    <row r="46" spans="3:14" s="10" customFormat="1" x14ac:dyDescent="0.25">
      <c r="D46" s="9"/>
      <c r="N46" s="9"/>
    </row>
    <row r="47" spans="3:14" s="10" customFormat="1" x14ac:dyDescent="0.25">
      <c r="D47" s="9"/>
      <c r="N47" s="9"/>
    </row>
    <row r="48" spans="3:14" s="10" customFormat="1" x14ac:dyDescent="0.25">
      <c r="D48" s="9"/>
      <c r="N48" s="9"/>
    </row>
    <row r="49" spans="2:14" s="10" customFormat="1" x14ac:dyDescent="0.25">
      <c r="D49" s="9"/>
      <c r="N49" s="9"/>
    </row>
    <row r="50" spans="2:14" s="10" customFormat="1" x14ac:dyDescent="0.25">
      <c r="D50" s="9"/>
      <c r="N50" s="9"/>
    </row>
    <row r="51" spans="2:14" s="10" customFormat="1" x14ac:dyDescent="0.25">
      <c r="N51" s="9"/>
    </row>
    <row r="52" spans="2:14" s="10" customFormat="1" x14ac:dyDescent="0.25">
      <c r="D52" s="9"/>
      <c r="N52" s="9"/>
    </row>
    <row r="53" spans="2:14" s="10" customFormat="1" x14ac:dyDescent="0.25">
      <c r="N53" s="9"/>
    </row>
    <row r="54" spans="2:14" s="10" customFormat="1" x14ac:dyDescent="0.25">
      <c r="D54" s="9"/>
      <c r="N54" s="9"/>
    </row>
    <row r="55" spans="2:14" x14ac:dyDescent="0.25">
      <c r="C55" s="9"/>
      <c r="D55" s="9"/>
      <c r="N55" s="9"/>
    </row>
    <row r="56" spans="2:14" x14ac:dyDescent="0.25">
      <c r="C56" s="9"/>
      <c r="N56" s="9"/>
    </row>
    <row r="57" spans="2:14" x14ac:dyDescent="0.25">
      <c r="C57" s="9"/>
      <c r="D57" s="9"/>
      <c r="N57" s="9"/>
    </row>
    <row r="58" spans="2:14" x14ac:dyDescent="0.25">
      <c r="C58" s="9"/>
      <c r="D58" s="9"/>
      <c r="N58" s="9"/>
    </row>
    <row r="59" spans="2:14" x14ac:dyDescent="0.25">
      <c r="C59" s="9"/>
      <c r="D59" s="9"/>
      <c r="N59" s="9"/>
    </row>
    <row r="60" spans="2:14" x14ac:dyDescent="0.25">
      <c r="C60" s="9"/>
      <c r="D60" s="9"/>
      <c r="N60" s="9"/>
    </row>
    <row r="61" spans="2:14" x14ac:dyDescent="0.25">
      <c r="C61" s="9"/>
      <c r="D61" s="9"/>
      <c r="N61" s="9"/>
    </row>
    <row r="62" spans="2:14" x14ac:dyDescent="0.25">
      <c r="B62" s="10"/>
      <c r="N62" s="9"/>
    </row>
  </sheetData>
  <sheetProtection algorithmName="SHA-512" hashValue="51vJPbO1dTAxjttUHbH+G/usOrjOUHJv5iHGpG/zz8x20JWoirrA0KiT62vuyUltFW1MD0YsGAlRNItHStwJqg==" saltValue="BqgqvJoZS/0CdjQwua4dwg==" spinCount="100000" sheet="1" objects="1" scenarios="1" formatCells="0" formatColumns="0" formatRows="0"/>
  <mergeCells count="3">
    <mergeCell ref="A19:A26"/>
    <mergeCell ref="A10:B10"/>
    <mergeCell ref="A11:A18"/>
  </mergeCells>
  <conditionalFormatting sqref="B11:B18">
    <cfRule type="expression" dxfId="2" priority="40">
      <formula>AND($B11="",SUM($D11:$O11)&gt;0)</formula>
    </cfRule>
  </conditionalFormatting>
  <conditionalFormatting sqref="B19:B26">
    <cfRule type="expression" dxfId="1" priority="41">
      <formula>AND($B19="",SUM($D19:$O19)&gt;0)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Nur Listeneinträge!" promptTitle="Übergabepunkte auswählen" prompt="Änderungen der Liste_x000a_im Blatt &quot;L&quot; möglich!" xr:uid="{00000000-0002-0000-0300-000000000000}">
          <x14:formula1>
            <xm:f>L!$G$10:$G$40</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fitToPage="1"/>
  </sheetPr>
  <dimension ref="A1:I32"/>
  <sheetViews>
    <sheetView showGridLines="0" showOutlineSymbols="0" workbookViewId="0"/>
  </sheetViews>
  <sheetFormatPr baseColWidth="10" defaultColWidth="10.6640625" defaultRowHeight="13.2" x14ac:dyDescent="0.25"/>
  <cols>
    <col min="1" max="1" width="40.6640625" style="29" customWidth="1"/>
    <col min="2" max="4" width="22.6640625" style="29" customWidth="1"/>
    <col min="5" max="7" width="20.6640625" style="29" customWidth="1"/>
    <col min="8" max="258" width="10.6640625" style="29"/>
    <col min="259" max="259" width="40.6640625" style="29" customWidth="1"/>
    <col min="260" max="260" width="20.6640625" style="29" customWidth="1"/>
    <col min="261" max="261" width="30.6640625" style="29" customWidth="1"/>
    <col min="262" max="514" width="10.6640625" style="29"/>
    <col min="515" max="515" width="40.6640625" style="29" customWidth="1"/>
    <col min="516" max="516" width="20.6640625" style="29" customWidth="1"/>
    <col min="517" max="517" width="30.6640625" style="29" customWidth="1"/>
    <col min="518" max="770" width="10.6640625" style="29"/>
    <col min="771" max="771" width="40.6640625" style="29" customWidth="1"/>
    <col min="772" max="772" width="20.6640625" style="29" customWidth="1"/>
    <col min="773" max="773" width="30.6640625" style="29" customWidth="1"/>
    <col min="774" max="1026" width="10.6640625" style="29"/>
    <col min="1027" max="1027" width="40.6640625" style="29" customWidth="1"/>
    <col min="1028" max="1028" width="20.6640625" style="29" customWidth="1"/>
    <col min="1029" max="1029" width="30.6640625" style="29" customWidth="1"/>
    <col min="1030" max="1282" width="10.6640625" style="29"/>
    <col min="1283" max="1283" width="40.6640625" style="29" customWidth="1"/>
    <col min="1284" max="1284" width="20.6640625" style="29" customWidth="1"/>
    <col min="1285" max="1285" width="30.6640625" style="29" customWidth="1"/>
    <col min="1286" max="1538" width="10.6640625" style="29"/>
    <col min="1539" max="1539" width="40.6640625" style="29" customWidth="1"/>
    <col min="1540" max="1540" width="20.6640625" style="29" customWidth="1"/>
    <col min="1541" max="1541" width="30.6640625" style="29" customWidth="1"/>
    <col min="1542" max="1794" width="10.6640625" style="29"/>
    <col min="1795" max="1795" width="40.6640625" style="29" customWidth="1"/>
    <col min="1796" max="1796" width="20.6640625" style="29" customWidth="1"/>
    <col min="1797" max="1797" width="30.6640625" style="29" customWidth="1"/>
    <col min="1798" max="2050" width="10.6640625" style="29"/>
    <col min="2051" max="2051" width="40.6640625" style="29" customWidth="1"/>
    <col min="2052" max="2052" width="20.6640625" style="29" customWidth="1"/>
    <col min="2053" max="2053" width="30.6640625" style="29" customWidth="1"/>
    <col min="2054" max="2306" width="10.6640625" style="29"/>
    <col min="2307" max="2307" width="40.6640625" style="29" customWidth="1"/>
    <col min="2308" max="2308" width="20.6640625" style="29" customWidth="1"/>
    <col min="2309" max="2309" width="30.6640625" style="29" customWidth="1"/>
    <col min="2310" max="2562" width="10.6640625" style="29"/>
    <col min="2563" max="2563" width="40.6640625" style="29" customWidth="1"/>
    <col min="2564" max="2564" width="20.6640625" style="29" customWidth="1"/>
    <col min="2565" max="2565" width="30.6640625" style="29" customWidth="1"/>
    <col min="2566" max="2818" width="10.6640625" style="29"/>
    <col min="2819" max="2819" width="40.6640625" style="29" customWidth="1"/>
    <col min="2820" max="2820" width="20.6640625" style="29" customWidth="1"/>
    <col min="2821" max="2821" width="30.6640625" style="29" customWidth="1"/>
    <col min="2822" max="3074" width="10.6640625" style="29"/>
    <col min="3075" max="3075" width="40.6640625" style="29" customWidth="1"/>
    <col min="3076" max="3076" width="20.6640625" style="29" customWidth="1"/>
    <col min="3077" max="3077" width="30.6640625" style="29" customWidth="1"/>
    <col min="3078" max="3330" width="10.6640625" style="29"/>
    <col min="3331" max="3331" width="40.6640625" style="29" customWidth="1"/>
    <col min="3332" max="3332" width="20.6640625" style="29" customWidth="1"/>
    <col min="3333" max="3333" width="30.6640625" style="29" customWidth="1"/>
    <col min="3334" max="3586" width="10.6640625" style="29"/>
    <col min="3587" max="3587" width="40.6640625" style="29" customWidth="1"/>
    <col min="3588" max="3588" width="20.6640625" style="29" customWidth="1"/>
    <col min="3589" max="3589" width="30.6640625" style="29" customWidth="1"/>
    <col min="3590" max="3842" width="10.6640625" style="29"/>
    <col min="3843" max="3843" width="40.6640625" style="29" customWidth="1"/>
    <col min="3844" max="3844" width="20.6640625" style="29" customWidth="1"/>
    <col min="3845" max="3845" width="30.6640625" style="29" customWidth="1"/>
    <col min="3846" max="4098" width="10.6640625" style="29"/>
    <col min="4099" max="4099" width="40.6640625" style="29" customWidth="1"/>
    <col min="4100" max="4100" width="20.6640625" style="29" customWidth="1"/>
    <col min="4101" max="4101" width="30.6640625" style="29" customWidth="1"/>
    <col min="4102" max="4354" width="10.6640625" style="29"/>
    <col min="4355" max="4355" width="40.6640625" style="29" customWidth="1"/>
    <col min="4356" max="4356" width="20.6640625" style="29" customWidth="1"/>
    <col min="4357" max="4357" width="30.6640625" style="29" customWidth="1"/>
    <col min="4358" max="4610" width="10.6640625" style="29"/>
    <col min="4611" max="4611" width="40.6640625" style="29" customWidth="1"/>
    <col min="4612" max="4612" width="20.6640625" style="29" customWidth="1"/>
    <col min="4613" max="4613" width="30.6640625" style="29" customWidth="1"/>
    <col min="4614" max="4866" width="10.6640625" style="29"/>
    <col min="4867" max="4867" width="40.6640625" style="29" customWidth="1"/>
    <col min="4868" max="4868" width="20.6640625" style="29" customWidth="1"/>
    <col min="4869" max="4869" width="30.6640625" style="29" customWidth="1"/>
    <col min="4870" max="5122" width="10.6640625" style="29"/>
    <col min="5123" max="5123" width="40.6640625" style="29" customWidth="1"/>
    <col min="5124" max="5124" width="20.6640625" style="29" customWidth="1"/>
    <col min="5125" max="5125" width="30.6640625" style="29" customWidth="1"/>
    <col min="5126" max="5378" width="10.6640625" style="29"/>
    <col min="5379" max="5379" width="40.6640625" style="29" customWidth="1"/>
    <col min="5380" max="5380" width="20.6640625" style="29" customWidth="1"/>
    <col min="5381" max="5381" width="30.6640625" style="29" customWidth="1"/>
    <col min="5382" max="5634" width="10.6640625" style="29"/>
    <col min="5635" max="5635" width="40.6640625" style="29" customWidth="1"/>
    <col min="5636" max="5636" width="20.6640625" style="29" customWidth="1"/>
    <col min="5637" max="5637" width="30.6640625" style="29" customWidth="1"/>
    <col min="5638" max="5890" width="10.6640625" style="29"/>
    <col min="5891" max="5891" width="40.6640625" style="29" customWidth="1"/>
    <col min="5892" max="5892" width="20.6640625" style="29" customWidth="1"/>
    <col min="5893" max="5893" width="30.6640625" style="29" customWidth="1"/>
    <col min="5894" max="6146" width="10.6640625" style="29"/>
    <col min="6147" max="6147" width="40.6640625" style="29" customWidth="1"/>
    <col min="6148" max="6148" width="20.6640625" style="29" customWidth="1"/>
    <col min="6149" max="6149" width="30.6640625" style="29" customWidth="1"/>
    <col min="6150" max="6402" width="10.6640625" style="29"/>
    <col min="6403" max="6403" width="40.6640625" style="29" customWidth="1"/>
    <col min="6404" max="6404" width="20.6640625" style="29" customWidth="1"/>
    <col min="6405" max="6405" width="30.6640625" style="29" customWidth="1"/>
    <col min="6406" max="6658" width="10.6640625" style="29"/>
    <col min="6659" max="6659" width="40.6640625" style="29" customWidth="1"/>
    <col min="6660" max="6660" width="20.6640625" style="29" customWidth="1"/>
    <col min="6661" max="6661" width="30.6640625" style="29" customWidth="1"/>
    <col min="6662" max="6914" width="10.6640625" style="29"/>
    <col min="6915" max="6915" width="40.6640625" style="29" customWidth="1"/>
    <col min="6916" max="6916" width="20.6640625" style="29" customWidth="1"/>
    <col min="6917" max="6917" width="30.6640625" style="29" customWidth="1"/>
    <col min="6918" max="7170" width="10.6640625" style="29"/>
    <col min="7171" max="7171" width="40.6640625" style="29" customWidth="1"/>
    <col min="7172" max="7172" width="20.6640625" style="29" customWidth="1"/>
    <col min="7173" max="7173" width="30.6640625" style="29" customWidth="1"/>
    <col min="7174" max="7426" width="10.6640625" style="29"/>
    <col min="7427" max="7427" width="40.6640625" style="29" customWidth="1"/>
    <col min="7428" max="7428" width="20.6640625" style="29" customWidth="1"/>
    <col min="7429" max="7429" width="30.6640625" style="29" customWidth="1"/>
    <col min="7430" max="7682" width="10.6640625" style="29"/>
    <col min="7683" max="7683" width="40.6640625" style="29" customWidth="1"/>
    <col min="7684" max="7684" width="20.6640625" style="29" customWidth="1"/>
    <col min="7685" max="7685" width="30.6640625" style="29" customWidth="1"/>
    <col min="7686" max="7938" width="10.6640625" style="29"/>
    <col min="7939" max="7939" width="40.6640625" style="29" customWidth="1"/>
    <col min="7940" max="7940" width="20.6640625" style="29" customWidth="1"/>
    <col min="7941" max="7941" width="30.6640625" style="29" customWidth="1"/>
    <col min="7942" max="8194" width="10.6640625" style="29"/>
    <col min="8195" max="8195" width="40.6640625" style="29" customWidth="1"/>
    <col min="8196" max="8196" width="20.6640625" style="29" customWidth="1"/>
    <col min="8197" max="8197" width="30.6640625" style="29" customWidth="1"/>
    <col min="8198" max="8450" width="10.6640625" style="29"/>
    <col min="8451" max="8451" width="40.6640625" style="29" customWidth="1"/>
    <col min="8452" max="8452" width="20.6640625" style="29" customWidth="1"/>
    <col min="8453" max="8453" width="30.6640625" style="29" customWidth="1"/>
    <col min="8454" max="8706" width="10.6640625" style="29"/>
    <col min="8707" max="8707" width="40.6640625" style="29" customWidth="1"/>
    <col min="8708" max="8708" width="20.6640625" style="29" customWidth="1"/>
    <col min="8709" max="8709" width="30.6640625" style="29" customWidth="1"/>
    <col min="8710" max="8962" width="10.6640625" style="29"/>
    <col min="8963" max="8963" width="40.6640625" style="29" customWidth="1"/>
    <col min="8964" max="8964" width="20.6640625" style="29" customWidth="1"/>
    <col min="8965" max="8965" width="30.6640625" style="29" customWidth="1"/>
    <col min="8966" max="9218" width="10.6640625" style="29"/>
    <col min="9219" max="9219" width="40.6640625" style="29" customWidth="1"/>
    <col min="9220" max="9220" width="20.6640625" style="29" customWidth="1"/>
    <col min="9221" max="9221" width="30.6640625" style="29" customWidth="1"/>
    <col min="9222" max="9474" width="10.6640625" style="29"/>
    <col min="9475" max="9475" width="40.6640625" style="29" customWidth="1"/>
    <col min="9476" max="9476" width="20.6640625" style="29" customWidth="1"/>
    <col min="9477" max="9477" width="30.6640625" style="29" customWidth="1"/>
    <col min="9478" max="9730" width="10.6640625" style="29"/>
    <col min="9731" max="9731" width="40.6640625" style="29" customWidth="1"/>
    <col min="9732" max="9732" width="20.6640625" style="29" customWidth="1"/>
    <col min="9733" max="9733" width="30.6640625" style="29" customWidth="1"/>
    <col min="9734" max="9986" width="10.6640625" style="29"/>
    <col min="9987" max="9987" width="40.6640625" style="29" customWidth="1"/>
    <col min="9988" max="9988" width="20.6640625" style="29" customWidth="1"/>
    <col min="9989" max="9989" width="30.6640625" style="29" customWidth="1"/>
    <col min="9990" max="10242" width="10.6640625" style="29"/>
    <col min="10243" max="10243" width="40.6640625" style="29" customWidth="1"/>
    <col min="10244" max="10244" width="20.6640625" style="29" customWidth="1"/>
    <col min="10245" max="10245" width="30.6640625" style="29" customWidth="1"/>
    <col min="10246" max="10498" width="10.6640625" style="29"/>
    <col min="10499" max="10499" width="40.6640625" style="29" customWidth="1"/>
    <col min="10500" max="10500" width="20.6640625" style="29" customWidth="1"/>
    <col min="10501" max="10501" width="30.6640625" style="29" customWidth="1"/>
    <col min="10502" max="10754" width="10.6640625" style="29"/>
    <col min="10755" max="10755" width="40.6640625" style="29" customWidth="1"/>
    <col min="10756" max="10756" width="20.6640625" style="29" customWidth="1"/>
    <col min="10757" max="10757" width="30.6640625" style="29" customWidth="1"/>
    <col min="10758" max="11010" width="10.6640625" style="29"/>
    <col min="11011" max="11011" width="40.6640625" style="29" customWidth="1"/>
    <col min="11012" max="11012" width="20.6640625" style="29" customWidth="1"/>
    <col min="11013" max="11013" width="30.6640625" style="29" customWidth="1"/>
    <col min="11014" max="11266" width="10.6640625" style="29"/>
    <col min="11267" max="11267" width="40.6640625" style="29" customWidth="1"/>
    <col min="11268" max="11268" width="20.6640625" style="29" customWidth="1"/>
    <col min="11269" max="11269" width="30.6640625" style="29" customWidth="1"/>
    <col min="11270" max="11522" width="10.6640625" style="29"/>
    <col min="11523" max="11523" width="40.6640625" style="29" customWidth="1"/>
    <col min="11524" max="11524" width="20.6640625" style="29" customWidth="1"/>
    <col min="11525" max="11525" width="30.6640625" style="29" customWidth="1"/>
    <col min="11526" max="11778" width="10.6640625" style="29"/>
    <col min="11779" max="11779" width="40.6640625" style="29" customWidth="1"/>
    <col min="11780" max="11780" width="20.6640625" style="29" customWidth="1"/>
    <col min="11781" max="11781" width="30.6640625" style="29" customWidth="1"/>
    <col min="11782" max="12034" width="10.6640625" style="29"/>
    <col min="12035" max="12035" width="40.6640625" style="29" customWidth="1"/>
    <col min="12036" max="12036" width="20.6640625" style="29" customWidth="1"/>
    <col min="12037" max="12037" width="30.6640625" style="29" customWidth="1"/>
    <col min="12038" max="12290" width="10.6640625" style="29"/>
    <col min="12291" max="12291" width="40.6640625" style="29" customWidth="1"/>
    <col min="12292" max="12292" width="20.6640625" style="29" customWidth="1"/>
    <col min="12293" max="12293" width="30.6640625" style="29" customWidth="1"/>
    <col min="12294" max="12546" width="10.6640625" style="29"/>
    <col min="12547" max="12547" width="40.6640625" style="29" customWidth="1"/>
    <col min="12548" max="12548" width="20.6640625" style="29" customWidth="1"/>
    <col min="12549" max="12549" width="30.6640625" style="29" customWidth="1"/>
    <col min="12550" max="12802" width="10.6640625" style="29"/>
    <col min="12803" max="12803" width="40.6640625" style="29" customWidth="1"/>
    <col min="12804" max="12804" width="20.6640625" style="29" customWidth="1"/>
    <col min="12805" max="12805" width="30.6640625" style="29" customWidth="1"/>
    <col min="12806" max="13058" width="10.6640625" style="29"/>
    <col min="13059" max="13059" width="40.6640625" style="29" customWidth="1"/>
    <col min="13060" max="13060" width="20.6640625" style="29" customWidth="1"/>
    <col min="13061" max="13061" width="30.6640625" style="29" customWidth="1"/>
    <col min="13062" max="13314" width="10.6640625" style="29"/>
    <col min="13315" max="13315" width="40.6640625" style="29" customWidth="1"/>
    <col min="13316" max="13316" width="20.6640625" style="29" customWidth="1"/>
    <col min="13317" max="13317" width="30.6640625" style="29" customWidth="1"/>
    <col min="13318" max="13570" width="10.6640625" style="29"/>
    <col min="13571" max="13571" width="40.6640625" style="29" customWidth="1"/>
    <col min="13572" max="13572" width="20.6640625" style="29" customWidth="1"/>
    <col min="13573" max="13573" width="30.6640625" style="29" customWidth="1"/>
    <col min="13574" max="13826" width="10.6640625" style="29"/>
    <col min="13827" max="13827" width="40.6640625" style="29" customWidth="1"/>
    <col min="13828" max="13828" width="20.6640625" style="29" customWidth="1"/>
    <col min="13829" max="13829" width="30.6640625" style="29" customWidth="1"/>
    <col min="13830" max="14082" width="10.6640625" style="29"/>
    <col min="14083" max="14083" width="40.6640625" style="29" customWidth="1"/>
    <col min="14084" max="14084" width="20.6640625" style="29" customWidth="1"/>
    <col min="14085" max="14085" width="30.6640625" style="29" customWidth="1"/>
    <col min="14086" max="14338" width="10.6640625" style="29"/>
    <col min="14339" max="14339" width="40.6640625" style="29" customWidth="1"/>
    <col min="14340" max="14340" width="20.6640625" style="29" customWidth="1"/>
    <col min="14341" max="14341" width="30.6640625" style="29" customWidth="1"/>
    <col min="14342" max="14594" width="10.6640625" style="29"/>
    <col min="14595" max="14595" width="40.6640625" style="29" customWidth="1"/>
    <col min="14596" max="14596" width="20.6640625" style="29" customWidth="1"/>
    <col min="14597" max="14597" width="30.6640625" style="29" customWidth="1"/>
    <col min="14598" max="14850" width="10.6640625" style="29"/>
    <col min="14851" max="14851" width="40.6640625" style="29" customWidth="1"/>
    <col min="14852" max="14852" width="20.6640625" style="29" customWidth="1"/>
    <col min="14853" max="14853" width="30.6640625" style="29" customWidth="1"/>
    <col min="14854" max="15106" width="10.6640625" style="29"/>
    <col min="15107" max="15107" width="40.6640625" style="29" customWidth="1"/>
    <col min="15108" max="15108" width="20.6640625" style="29" customWidth="1"/>
    <col min="15109" max="15109" width="30.6640625" style="29" customWidth="1"/>
    <col min="15110" max="15362" width="10.6640625" style="29"/>
    <col min="15363" max="15363" width="40.6640625" style="29" customWidth="1"/>
    <col min="15364" max="15364" width="20.6640625" style="29" customWidth="1"/>
    <col min="15365" max="15365" width="30.6640625" style="29" customWidth="1"/>
    <col min="15366" max="15618" width="10.6640625" style="29"/>
    <col min="15619" max="15619" width="40.6640625" style="29" customWidth="1"/>
    <col min="15620" max="15620" width="20.6640625" style="29" customWidth="1"/>
    <col min="15621" max="15621" width="30.6640625" style="29" customWidth="1"/>
    <col min="15622" max="15874" width="10.6640625" style="29"/>
    <col min="15875" max="15875" width="40.6640625" style="29" customWidth="1"/>
    <col min="15876" max="15876" width="20.6640625" style="29" customWidth="1"/>
    <col min="15877" max="15877" width="30.6640625" style="29" customWidth="1"/>
    <col min="15878" max="16130" width="10.6640625" style="29"/>
    <col min="16131" max="16131" width="40.6640625" style="29" customWidth="1"/>
    <col min="16132" max="16132" width="20.6640625" style="29" customWidth="1"/>
    <col min="16133" max="16133" width="30.6640625" style="29" customWidth="1"/>
    <col min="16134" max="16384" width="10.6640625" style="29"/>
  </cols>
  <sheetData>
    <row r="1" spans="1:9" s="14" customFormat="1" ht="15.75" customHeight="1" x14ac:dyDescent="0.3">
      <c r="A1" s="26"/>
      <c r="B1" s="53" t="s">
        <v>76</v>
      </c>
      <c r="C1" s="55"/>
      <c r="D1" s="55"/>
      <c r="E1" s="9"/>
      <c r="F1" s="9"/>
    </row>
    <row r="2" spans="1:9" s="14" customFormat="1" ht="15.75" customHeight="1" x14ac:dyDescent="0.25">
      <c r="A2" s="55"/>
      <c r="B2" s="27"/>
      <c r="C2" s="55"/>
      <c r="D2" s="55"/>
      <c r="E2" s="13"/>
      <c r="F2" s="23"/>
    </row>
    <row r="3" spans="1:9" s="14" customFormat="1" ht="15.75" customHeight="1" x14ac:dyDescent="0.25">
      <c r="A3" s="26"/>
      <c r="B3" s="26"/>
      <c r="C3" s="55"/>
      <c r="D3" s="55"/>
      <c r="E3" s="13"/>
      <c r="F3" s="23"/>
    </row>
    <row r="4" spans="1:9" s="14" customFormat="1" ht="15.75" customHeight="1" x14ac:dyDescent="0.25">
      <c r="A4" s="27" t="s">
        <v>0</v>
      </c>
      <c r="B4" s="55"/>
      <c r="C4" s="55"/>
      <c r="D4" s="55"/>
      <c r="E4" s="23"/>
      <c r="F4" s="23"/>
    </row>
    <row r="5" spans="1:9" s="14" customFormat="1" ht="15.6" x14ac:dyDescent="0.25">
      <c r="A5" s="107" t="str">
        <f>"Jahreswerte Speicherunternehmen bzw. Betreiber von Speicheranlagen "&amp;U!$B$11</f>
        <v>Jahreswerte Speicherunternehmen bzw. Betreiber von Speicheranlagen 2022</v>
      </c>
      <c r="B5" s="112"/>
      <c r="C5" s="105"/>
      <c r="D5" s="106"/>
      <c r="E5" s="23"/>
      <c r="F5" s="23"/>
    </row>
    <row r="6" spans="1:9" s="14" customFormat="1" ht="15.6" x14ac:dyDescent="0.25">
      <c r="A6" s="38" t="s">
        <v>6</v>
      </c>
      <c r="B6" s="70" t="str">
        <f>IF(U!$B$12&lt;&gt;"",U!$B$12,"")</f>
        <v/>
      </c>
      <c r="C6" s="71"/>
      <c r="D6" s="72"/>
      <c r="E6" s="23"/>
      <c r="F6" s="23"/>
    </row>
    <row r="7" spans="1:9" s="14" customFormat="1" ht="15.6" x14ac:dyDescent="0.25">
      <c r="A7" s="73" t="s">
        <v>118</v>
      </c>
      <c r="B7" s="74"/>
      <c r="C7" s="74"/>
      <c r="D7" s="74"/>
      <c r="E7" s="16"/>
      <c r="F7" s="24"/>
    </row>
    <row r="8" spans="1:9" s="14" customFormat="1" x14ac:dyDescent="0.25">
      <c r="F8" s="24"/>
    </row>
    <row r="9" spans="1:9" s="25" customFormat="1" ht="25.5" customHeight="1" x14ac:dyDescent="0.25">
      <c r="A9" s="203" t="s">
        <v>40</v>
      </c>
      <c r="B9" s="205" t="s">
        <v>41</v>
      </c>
      <c r="C9" s="205" t="s">
        <v>42</v>
      </c>
      <c r="D9" s="205" t="s">
        <v>131</v>
      </c>
      <c r="E9" s="16"/>
      <c r="F9" s="16"/>
    </row>
    <row r="10" spans="1:9" s="9" customFormat="1" ht="25.5" customHeight="1" x14ac:dyDescent="0.25">
      <c r="A10" s="204"/>
      <c r="B10" s="206"/>
      <c r="C10" s="206"/>
      <c r="D10" s="206"/>
      <c r="E10" s="55"/>
      <c r="F10" s="55"/>
      <c r="G10" s="25"/>
      <c r="H10" s="25"/>
      <c r="I10" s="25"/>
    </row>
    <row r="11" spans="1:9" s="9" customFormat="1" x14ac:dyDescent="0.25">
      <c r="A11" s="67"/>
      <c r="B11" s="86"/>
      <c r="C11" s="86"/>
      <c r="D11" s="78"/>
      <c r="E11" s="16"/>
      <c r="F11" s="16"/>
      <c r="G11" s="25"/>
      <c r="H11" s="25"/>
      <c r="I11" s="25"/>
    </row>
    <row r="12" spans="1:9" s="9" customFormat="1" x14ac:dyDescent="0.25">
      <c r="A12" s="68"/>
      <c r="B12" s="87"/>
      <c r="C12" s="87"/>
      <c r="D12" s="79"/>
      <c r="E12" s="16"/>
      <c r="F12" s="16"/>
      <c r="G12" s="25"/>
      <c r="H12" s="25"/>
      <c r="I12" s="25"/>
    </row>
    <row r="13" spans="1:9" s="9" customFormat="1" x14ac:dyDescent="0.25">
      <c r="A13" s="68"/>
      <c r="B13" s="87"/>
      <c r="C13" s="87"/>
      <c r="D13" s="79"/>
      <c r="E13" s="16"/>
      <c r="F13" s="16"/>
      <c r="G13" s="25"/>
      <c r="H13" s="25"/>
      <c r="I13" s="25"/>
    </row>
    <row r="14" spans="1:9" s="9" customFormat="1" x14ac:dyDescent="0.25">
      <c r="A14" s="68"/>
      <c r="B14" s="87"/>
      <c r="C14" s="87"/>
      <c r="D14" s="79"/>
      <c r="E14" s="16"/>
      <c r="F14" s="16"/>
      <c r="G14" s="25"/>
      <c r="H14" s="25"/>
      <c r="I14" s="25"/>
    </row>
    <row r="15" spans="1:9" s="9" customFormat="1" x14ac:dyDescent="0.25">
      <c r="A15" s="68"/>
      <c r="B15" s="87"/>
      <c r="C15" s="87"/>
      <c r="D15" s="79"/>
      <c r="E15" s="16"/>
      <c r="F15" s="16"/>
      <c r="G15" s="25"/>
      <c r="H15" s="25"/>
      <c r="I15" s="25"/>
    </row>
    <row r="16" spans="1:9" s="9" customFormat="1" x14ac:dyDescent="0.25">
      <c r="A16" s="68"/>
      <c r="B16" s="87"/>
      <c r="C16" s="87"/>
      <c r="D16" s="79"/>
      <c r="E16" s="16"/>
      <c r="F16" s="16"/>
      <c r="G16" s="25"/>
      <c r="H16" s="25"/>
      <c r="I16" s="25"/>
    </row>
    <row r="17" spans="1:6" s="9" customFormat="1" x14ac:dyDescent="0.25">
      <c r="A17" s="68"/>
      <c r="B17" s="87"/>
      <c r="C17" s="87"/>
      <c r="D17" s="79"/>
      <c r="E17" s="55"/>
      <c r="F17" s="55"/>
    </row>
    <row r="18" spans="1:6" s="9" customFormat="1" x14ac:dyDescent="0.25">
      <c r="A18" s="68"/>
      <c r="B18" s="87"/>
      <c r="C18" s="87"/>
      <c r="D18" s="79"/>
      <c r="E18" s="55"/>
      <c r="F18" s="55"/>
    </row>
    <row r="19" spans="1:6" s="9" customFormat="1" x14ac:dyDescent="0.25">
      <c r="A19" s="68"/>
      <c r="B19" s="87"/>
      <c r="C19" s="87"/>
      <c r="D19" s="79"/>
      <c r="E19" s="55"/>
      <c r="F19" s="55"/>
    </row>
    <row r="20" spans="1:6" s="9" customFormat="1" x14ac:dyDescent="0.25">
      <c r="A20" s="68"/>
      <c r="B20" s="87"/>
      <c r="C20" s="87"/>
      <c r="D20" s="79"/>
      <c r="E20" s="55"/>
      <c r="F20" s="55"/>
    </row>
    <row r="21" spans="1:6" s="9" customFormat="1" x14ac:dyDescent="0.25">
      <c r="A21" s="68"/>
      <c r="B21" s="87"/>
      <c r="C21" s="87"/>
      <c r="D21" s="79"/>
      <c r="E21" s="55"/>
      <c r="F21" s="55"/>
    </row>
    <row r="22" spans="1:6" s="9" customFormat="1" x14ac:dyDescent="0.25">
      <c r="A22" s="68"/>
      <c r="B22" s="87"/>
      <c r="C22" s="87"/>
      <c r="D22" s="79"/>
      <c r="E22" s="55"/>
      <c r="F22" s="55"/>
    </row>
    <row r="23" spans="1:6" s="9" customFormat="1" x14ac:dyDescent="0.25">
      <c r="A23" s="68"/>
      <c r="B23" s="87"/>
      <c r="C23" s="87"/>
      <c r="D23" s="79"/>
      <c r="E23" s="55"/>
      <c r="F23" s="55"/>
    </row>
    <row r="24" spans="1:6" s="9" customFormat="1" x14ac:dyDescent="0.25">
      <c r="A24" s="68"/>
      <c r="B24" s="87"/>
      <c r="C24" s="87"/>
      <c r="D24" s="79"/>
      <c r="E24" s="55"/>
      <c r="F24" s="55"/>
    </row>
    <row r="25" spans="1:6" s="9" customFormat="1" x14ac:dyDescent="0.25">
      <c r="A25" s="68"/>
      <c r="B25" s="87"/>
      <c r="C25" s="87"/>
      <c r="D25" s="79"/>
      <c r="E25" s="55"/>
      <c r="F25" s="55"/>
    </row>
    <row r="26" spans="1:6" s="9" customFormat="1" x14ac:dyDescent="0.25">
      <c r="A26" s="68"/>
      <c r="B26" s="87"/>
      <c r="C26" s="87"/>
      <c r="D26" s="79"/>
      <c r="E26" s="55"/>
      <c r="F26" s="55"/>
    </row>
    <row r="27" spans="1:6" s="9" customFormat="1" x14ac:dyDescent="0.25">
      <c r="A27" s="68"/>
      <c r="B27" s="87"/>
      <c r="C27" s="87"/>
      <c r="D27" s="79"/>
      <c r="E27" s="55"/>
      <c r="F27" s="55"/>
    </row>
    <row r="28" spans="1:6" s="9" customFormat="1" x14ac:dyDescent="0.25">
      <c r="A28" s="68"/>
      <c r="B28" s="87"/>
      <c r="C28" s="87"/>
      <c r="D28" s="79"/>
      <c r="E28" s="55"/>
      <c r="F28" s="55"/>
    </row>
    <row r="29" spans="1:6" s="9" customFormat="1" x14ac:dyDescent="0.25">
      <c r="A29" s="68"/>
      <c r="B29" s="87"/>
      <c r="C29" s="87"/>
      <c r="D29" s="79"/>
      <c r="E29" s="55"/>
      <c r="F29" s="55"/>
    </row>
    <row r="30" spans="1:6" x14ac:dyDescent="0.25">
      <c r="A30" s="68"/>
      <c r="B30" s="87"/>
      <c r="C30" s="87"/>
      <c r="D30" s="79"/>
    </row>
    <row r="31" spans="1:6" x14ac:dyDescent="0.25">
      <c r="A31" s="9"/>
      <c r="B31" s="9"/>
      <c r="C31" s="10"/>
    </row>
    <row r="32" spans="1:6" x14ac:dyDescent="0.25">
      <c r="A32" s="9"/>
      <c r="B32" s="9"/>
      <c r="C32" s="9"/>
    </row>
  </sheetData>
  <sheetProtection algorithmName="SHA-512" hashValue="b1ZAS1+NixgobqI4VA+8Lc5IH7d5apgQgaX870kakiIEVHsiGi5DwAZe6mSxjUJR8+Z9HtwUGVnmOISZ35Fw5A==" saltValue="Tphws/MxD+W/QsPBKOWXyg==" spinCount="100000" sheet="1" objects="1" scenarios="1" formatCells="0" formatColumns="0" formatRows="0"/>
  <mergeCells count="4">
    <mergeCell ref="A9:A10"/>
    <mergeCell ref="B9:B10"/>
    <mergeCell ref="C9:C10"/>
    <mergeCell ref="D9:D10"/>
  </mergeCell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400-000000000000}">
          <x14:formula1>
            <xm:f>L!$G$10:$G$40</xm:f>
          </x14:formula1>
          <xm:sqref>A11:A30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I32"/>
  <sheetViews>
    <sheetView showGridLines="0" showOutlineSymbols="0" workbookViewId="0"/>
  </sheetViews>
  <sheetFormatPr baseColWidth="10" defaultColWidth="10.6640625" defaultRowHeight="13.2" x14ac:dyDescent="0.25"/>
  <cols>
    <col min="1" max="1" width="40.6640625" style="30" customWidth="1"/>
    <col min="2" max="8" width="15.6640625" style="9" customWidth="1"/>
    <col min="9" max="9" width="21.109375" style="9" customWidth="1"/>
    <col min="10" max="16384" width="10.6640625" style="9"/>
  </cols>
  <sheetData>
    <row r="1" spans="1:9" s="14" customFormat="1" ht="15.75" customHeight="1" x14ac:dyDescent="0.3">
      <c r="A1" s="20"/>
      <c r="B1" s="53" t="s">
        <v>76</v>
      </c>
    </row>
    <row r="2" spans="1:9" s="14" customFormat="1" ht="15.75" customHeight="1" x14ac:dyDescent="0.25">
      <c r="A2" s="12"/>
    </row>
    <row r="3" spans="1:9" s="14" customFormat="1" ht="15.75" customHeight="1" x14ac:dyDescent="0.25">
      <c r="A3" s="20"/>
      <c r="B3" s="13"/>
      <c r="C3" s="13"/>
    </row>
    <row r="4" spans="1:9" s="14" customFormat="1" ht="15.75" customHeight="1" x14ac:dyDescent="0.25">
      <c r="A4" s="22" t="s">
        <v>0</v>
      </c>
    </row>
    <row r="5" spans="1:9" s="56" customFormat="1" ht="15.6" x14ac:dyDescent="0.25">
      <c r="A5" s="107" t="str">
        <f>"Jahreswerte Speicherunternehmen bzw. Betreiber von Speicheranlagen "&amp;U!$B$11</f>
        <v>Jahreswerte Speicherunternehmen bzw. Betreiber von Speicheranlagen 2022</v>
      </c>
      <c r="B5" s="112"/>
      <c r="C5" s="105"/>
      <c r="D5" s="105"/>
      <c r="E5" s="105"/>
      <c r="F5" s="106"/>
    </row>
    <row r="6" spans="1:9" s="14" customFormat="1" ht="15.6" x14ac:dyDescent="0.25">
      <c r="A6" s="38" t="s">
        <v>6</v>
      </c>
      <c r="B6" s="209" t="str">
        <f>IF(U!$B$12&lt;&gt;"",U!$B$12,"")</f>
        <v/>
      </c>
      <c r="C6" s="210"/>
      <c r="D6" s="210"/>
      <c r="E6" s="210"/>
      <c r="F6" s="211"/>
    </row>
    <row r="7" spans="1:9" s="14" customFormat="1" ht="15.6" x14ac:dyDescent="0.25">
      <c r="A7" s="46" t="s">
        <v>62</v>
      </c>
      <c r="B7" s="212"/>
      <c r="C7" s="210"/>
      <c r="D7" s="210"/>
      <c r="E7" s="210"/>
      <c r="F7" s="211"/>
    </row>
    <row r="8" spans="1:9" s="14" customFormat="1" x14ac:dyDescent="0.25">
      <c r="A8" s="56"/>
      <c r="B8" s="56"/>
      <c r="C8" s="56"/>
      <c r="D8" s="56"/>
      <c r="E8" s="56"/>
      <c r="F8" s="56"/>
      <c r="G8" s="56"/>
      <c r="H8" s="56"/>
      <c r="I8" s="56"/>
    </row>
    <row r="9" spans="1:9" ht="52.8" x14ac:dyDescent="0.25">
      <c r="A9" s="207" t="s">
        <v>62</v>
      </c>
      <c r="B9" s="39" t="s">
        <v>116</v>
      </c>
      <c r="C9" s="39" t="s">
        <v>77</v>
      </c>
      <c r="D9" s="39" t="s">
        <v>113</v>
      </c>
      <c r="E9" s="39" t="s">
        <v>114</v>
      </c>
      <c r="F9" s="39" t="s">
        <v>78</v>
      </c>
      <c r="G9" s="39" t="s">
        <v>79</v>
      </c>
      <c r="H9" s="39" t="s">
        <v>80</v>
      </c>
      <c r="I9" s="39" t="s">
        <v>57</v>
      </c>
    </row>
    <row r="10" spans="1:9" x14ac:dyDescent="0.25">
      <c r="A10" s="208"/>
      <c r="B10" s="39" t="s">
        <v>16</v>
      </c>
      <c r="C10" s="39" t="s">
        <v>16</v>
      </c>
      <c r="D10" s="39" t="s">
        <v>58</v>
      </c>
      <c r="E10" s="39" t="s">
        <v>58</v>
      </c>
      <c r="F10" s="39" t="s">
        <v>58</v>
      </c>
      <c r="G10" s="39" t="s">
        <v>58</v>
      </c>
      <c r="H10" s="39" t="s">
        <v>58</v>
      </c>
      <c r="I10" s="39" t="s">
        <v>81</v>
      </c>
    </row>
    <row r="11" spans="1:9" x14ac:dyDescent="0.25">
      <c r="A11" s="67"/>
      <c r="B11" s="86"/>
      <c r="C11" s="86"/>
      <c r="D11" s="86"/>
      <c r="E11" s="86"/>
      <c r="F11" s="86"/>
      <c r="G11" s="86"/>
      <c r="H11" s="86"/>
      <c r="I11" s="78"/>
    </row>
    <row r="12" spans="1:9" x14ac:dyDescent="0.25">
      <c r="A12" s="68"/>
      <c r="B12" s="87"/>
      <c r="C12" s="87"/>
      <c r="D12" s="87"/>
      <c r="E12" s="87"/>
      <c r="F12" s="87"/>
      <c r="G12" s="87"/>
      <c r="H12" s="87"/>
      <c r="I12" s="79"/>
    </row>
    <row r="13" spans="1:9" x14ac:dyDescent="0.25">
      <c r="A13" s="68"/>
      <c r="B13" s="87"/>
      <c r="C13" s="87"/>
      <c r="D13" s="87"/>
      <c r="E13" s="87"/>
      <c r="F13" s="87"/>
      <c r="G13" s="87"/>
      <c r="H13" s="87"/>
      <c r="I13" s="79"/>
    </row>
    <row r="14" spans="1:9" x14ac:dyDescent="0.25">
      <c r="A14" s="68"/>
      <c r="B14" s="87"/>
      <c r="C14" s="87"/>
      <c r="D14" s="87"/>
      <c r="E14" s="87"/>
      <c r="F14" s="87"/>
      <c r="G14" s="87"/>
      <c r="H14" s="87"/>
      <c r="I14" s="79"/>
    </row>
    <row r="15" spans="1:9" x14ac:dyDescent="0.25">
      <c r="A15" s="68"/>
      <c r="B15" s="87"/>
      <c r="C15" s="87"/>
      <c r="D15" s="87"/>
      <c r="E15" s="87"/>
      <c r="F15" s="87"/>
      <c r="G15" s="87"/>
      <c r="H15" s="87"/>
      <c r="I15" s="79"/>
    </row>
    <row r="16" spans="1:9" x14ac:dyDescent="0.25">
      <c r="A16" s="68"/>
      <c r="B16" s="87"/>
      <c r="C16" s="87"/>
      <c r="D16" s="87"/>
      <c r="E16" s="87"/>
      <c r="F16" s="87"/>
      <c r="G16" s="87"/>
      <c r="H16" s="87"/>
      <c r="I16" s="79"/>
    </row>
    <row r="17" spans="1:9" x14ac:dyDescent="0.25">
      <c r="A17" s="68"/>
      <c r="B17" s="87"/>
      <c r="C17" s="87"/>
      <c r="D17" s="87"/>
      <c r="E17" s="87"/>
      <c r="F17" s="87"/>
      <c r="G17" s="87"/>
      <c r="H17" s="87"/>
      <c r="I17" s="79"/>
    </row>
    <row r="18" spans="1:9" x14ac:dyDescent="0.25">
      <c r="A18" s="68"/>
      <c r="B18" s="87"/>
      <c r="C18" s="87"/>
      <c r="D18" s="87"/>
      <c r="E18" s="87"/>
      <c r="F18" s="87"/>
      <c r="G18" s="87"/>
      <c r="H18" s="87"/>
      <c r="I18" s="79"/>
    </row>
    <row r="19" spans="1:9" x14ac:dyDescent="0.25">
      <c r="A19" s="68"/>
      <c r="B19" s="87"/>
      <c r="C19" s="87"/>
      <c r="D19" s="87"/>
      <c r="E19" s="87"/>
      <c r="F19" s="87"/>
      <c r="G19" s="87"/>
      <c r="H19" s="87"/>
      <c r="I19" s="79"/>
    </row>
    <row r="20" spans="1:9" x14ac:dyDescent="0.25">
      <c r="A20" s="68"/>
      <c r="B20" s="87"/>
      <c r="C20" s="87"/>
      <c r="D20" s="87"/>
      <c r="E20" s="87"/>
      <c r="F20" s="87"/>
      <c r="G20" s="87"/>
      <c r="H20" s="87"/>
      <c r="I20" s="79"/>
    </row>
    <row r="21" spans="1:9" x14ac:dyDescent="0.25">
      <c r="A21" s="68"/>
      <c r="B21" s="87"/>
      <c r="C21" s="87"/>
      <c r="D21" s="87"/>
      <c r="E21" s="87"/>
      <c r="F21" s="87"/>
      <c r="G21" s="87"/>
      <c r="H21" s="87"/>
      <c r="I21" s="79"/>
    </row>
    <row r="22" spans="1:9" x14ac:dyDescent="0.25">
      <c r="A22" s="68"/>
      <c r="B22" s="87"/>
      <c r="C22" s="87"/>
      <c r="D22" s="87"/>
      <c r="E22" s="87"/>
      <c r="F22" s="87"/>
      <c r="G22" s="87"/>
      <c r="H22" s="87"/>
      <c r="I22" s="79"/>
    </row>
    <row r="23" spans="1:9" x14ac:dyDescent="0.25">
      <c r="A23" s="68"/>
      <c r="B23" s="87"/>
      <c r="C23" s="87"/>
      <c r="D23" s="87"/>
      <c r="E23" s="87"/>
      <c r="F23" s="87"/>
      <c r="G23" s="87"/>
      <c r="H23" s="87"/>
      <c r="I23" s="79"/>
    </row>
    <row r="24" spans="1:9" x14ac:dyDescent="0.25">
      <c r="A24" s="68"/>
      <c r="B24" s="87"/>
      <c r="C24" s="87"/>
      <c r="D24" s="87"/>
      <c r="E24" s="87"/>
      <c r="F24" s="87"/>
      <c r="G24" s="87"/>
      <c r="H24" s="87"/>
      <c r="I24" s="79"/>
    </row>
    <row r="25" spans="1:9" x14ac:dyDescent="0.25">
      <c r="A25" s="68"/>
      <c r="B25" s="87"/>
      <c r="C25" s="87"/>
      <c r="D25" s="87"/>
      <c r="E25" s="87"/>
      <c r="F25" s="87"/>
      <c r="G25" s="87"/>
      <c r="H25" s="87"/>
      <c r="I25" s="79"/>
    </row>
    <row r="26" spans="1:9" x14ac:dyDescent="0.25">
      <c r="A26" s="68"/>
      <c r="B26" s="87"/>
      <c r="C26" s="87"/>
      <c r="D26" s="87"/>
      <c r="E26" s="87"/>
      <c r="F26" s="87"/>
      <c r="G26" s="87"/>
      <c r="H26" s="87"/>
      <c r="I26" s="79"/>
    </row>
    <row r="27" spans="1:9" x14ac:dyDescent="0.25">
      <c r="A27" s="68"/>
      <c r="B27" s="87"/>
      <c r="C27" s="87"/>
      <c r="D27" s="87"/>
      <c r="E27" s="87"/>
      <c r="F27" s="87"/>
      <c r="G27" s="87"/>
      <c r="H27" s="87"/>
      <c r="I27" s="79"/>
    </row>
    <row r="28" spans="1:9" x14ac:dyDescent="0.25">
      <c r="A28" s="68"/>
      <c r="B28" s="87"/>
      <c r="C28" s="87"/>
      <c r="D28" s="87"/>
      <c r="E28" s="87"/>
      <c r="F28" s="87"/>
      <c r="G28" s="87"/>
      <c r="H28" s="87"/>
      <c r="I28" s="79"/>
    </row>
    <row r="29" spans="1:9" x14ac:dyDescent="0.25">
      <c r="A29" s="68"/>
      <c r="B29" s="87"/>
      <c r="C29" s="87"/>
      <c r="D29" s="87"/>
      <c r="E29" s="87"/>
      <c r="F29" s="87"/>
      <c r="G29" s="87"/>
      <c r="H29" s="87"/>
      <c r="I29" s="79"/>
    </row>
    <row r="30" spans="1:9" x14ac:dyDescent="0.25">
      <c r="A30" s="68"/>
      <c r="B30" s="87"/>
      <c r="C30" s="87"/>
      <c r="D30" s="87"/>
      <c r="E30" s="87"/>
      <c r="F30" s="87"/>
      <c r="G30" s="87"/>
      <c r="H30" s="87"/>
      <c r="I30" s="79"/>
    </row>
    <row r="31" spans="1:9" x14ac:dyDescent="0.25">
      <c r="A31" s="17"/>
    </row>
    <row r="32" spans="1:9" x14ac:dyDescent="0.25">
      <c r="A32" s="9"/>
    </row>
  </sheetData>
  <sheetProtection algorithmName="SHA-512" hashValue="CJc9sEEiQg4TnMSCRnGWfrc/VwA6fWRFqC0iQBGFjYvvd+rubO3bG8z4lE7eIL2BypeFtX6jKAbCo3rCRcZ64g==" saltValue="FUSdh3HGu4/rc0XsE5qhdQ==" spinCount="100000" sheet="1" objects="1" scenarios="1" formatCells="0" formatColumns="0" formatRows="0"/>
  <mergeCells count="3">
    <mergeCell ref="A9:A10"/>
    <mergeCell ref="B6:F6"/>
    <mergeCell ref="B7:F7"/>
  </mergeCells>
  <conditionalFormatting sqref="B11:H30">
    <cfRule type="expression" dxfId="0" priority="1">
      <formula>AND($A11&lt;&gt;"",B11="")</formula>
    </cfRule>
  </conditionalFormatting>
  <pageMargins left="0.46" right="0.46" top="0.984251969" bottom="0.84" header="0.4921259845" footer="0.4921259845"/>
  <pageSetup paperSize="9" scale="9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Speicheranlage auswählen" prompt="Änderungen der Liste_x000a_im Blatt &quot;L&quot; möglich!" xr:uid="{00000000-0002-0000-0500-000000000000}">
          <x14:formula1>
            <xm:f>L!$I$10:$I$25</xm:f>
          </x14:formula1>
          <xm:sqref>A11:A30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outlinePr showOutlineSymbols="0"/>
    <pageSetUpPr autoPageBreaks="0"/>
  </sheetPr>
  <dimension ref="A1:Q250"/>
  <sheetViews>
    <sheetView showGridLines="0" showOutlineSymbols="0" workbookViewId="0"/>
  </sheetViews>
  <sheetFormatPr baseColWidth="10" defaultColWidth="10.6640625" defaultRowHeight="13.2" x14ac:dyDescent="0.25"/>
  <cols>
    <col min="1" max="1" width="35.6640625" style="21" customWidth="1"/>
    <col min="2" max="2" width="25.6640625" style="21" customWidth="1"/>
    <col min="3" max="3" width="3.6640625" style="3" customWidth="1"/>
    <col min="4" max="4" width="60.6640625" style="12" customWidth="1"/>
    <col min="5" max="5" width="25.6640625" style="12" customWidth="1"/>
    <col min="6" max="6" width="3.6640625" style="12" customWidth="1"/>
    <col min="7" max="7" width="35.6640625" style="12" customWidth="1"/>
    <col min="8" max="8" width="3.6640625" style="12" customWidth="1"/>
    <col min="9" max="9" width="35.6640625" style="12" customWidth="1"/>
    <col min="10" max="12" width="10.6640625" style="12"/>
    <col min="13" max="13" width="18" style="80" customWidth="1"/>
    <col min="14" max="15" width="10.6640625" style="80"/>
    <col min="17" max="17" width="10.6640625" style="80"/>
    <col min="18" max="16384" width="10.6640625" style="12"/>
  </cols>
  <sheetData>
    <row r="1" spans="1:15" ht="15.75" customHeight="1" x14ac:dyDescent="0.25">
      <c r="A1" s="19"/>
      <c r="B1" s="19"/>
      <c r="C1" s="20"/>
      <c r="L1" s="9"/>
      <c r="O1" s="81"/>
    </row>
    <row r="2" spans="1:15" ht="15.75" customHeight="1" x14ac:dyDescent="0.25">
      <c r="B2" s="19"/>
      <c r="C2" s="20"/>
      <c r="L2" s="10"/>
      <c r="O2" s="81"/>
    </row>
    <row r="3" spans="1:15" ht="15.75" customHeight="1" x14ac:dyDescent="0.25">
      <c r="A3" s="19"/>
      <c r="L3" s="31"/>
    </row>
    <row r="4" spans="1:15" ht="15.75" customHeight="1" x14ac:dyDescent="0.25">
      <c r="A4" s="5" t="s">
        <v>0</v>
      </c>
    </row>
    <row r="5" spans="1:15" ht="15.75" customHeight="1" x14ac:dyDescent="0.25">
      <c r="A5" s="5"/>
      <c r="D5" s="213" t="s">
        <v>99</v>
      </c>
      <c r="E5" s="214"/>
    </row>
    <row r="6" spans="1:15" ht="15.75" customHeight="1" x14ac:dyDescent="0.25">
      <c r="D6" s="215"/>
      <c r="E6" s="215"/>
    </row>
    <row r="7" spans="1:15" ht="15.75" customHeight="1" x14ac:dyDescent="0.25">
      <c r="D7" s="45" t="s">
        <v>394</v>
      </c>
      <c r="E7" s="52" t="s">
        <v>82</v>
      </c>
    </row>
    <row r="8" spans="1:15" ht="15.75" customHeight="1" x14ac:dyDescent="0.25">
      <c r="A8" s="3"/>
      <c r="B8" s="3"/>
      <c r="M8" s="80" t="s">
        <v>119</v>
      </c>
      <c r="N8" s="80" t="s">
        <v>119</v>
      </c>
    </row>
    <row r="9" spans="1:15" ht="12.75" customHeight="1" x14ac:dyDescent="0.25">
      <c r="A9" s="216" t="s">
        <v>117</v>
      </c>
      <c r="B9" s="216" t="s">
        <v>200</v>
      </c>
      <c r="D9" s="221" t="s">
        <v>82</v>
      </c>
      <c r="E9" s="221" t="s">
        <v>202</v>
      </c>
      <c r="G9" s="218" t="s">
        <v>201</v>
      </c>
      <c r="I9" s="220" t="s">
        <v>62</v>
      </c>
      <c r="J9" s="15" t="s">
        <v>100</v>
      </c>
      <c r="M9" s="80" t="s">
        <v>121</v>
      </c>
      <c r="N9" s="80" t="s">
        <v>121</v>
      </c>
    </row>
    <row r="10" spans="1:15" x14ac:dyDescent="0.25">
      <c r="A10" s="217"/>
      <c r="B10" s="217"/>
      <c r="D10" s="222"/>
      <c r="E10" s="222"/>
      <c r="G10" s="219"/>
      <c r="I10" s="219"/>
      <c r="J10" s="15" t="s">
        <v>101</v>
      </c>
    </row>
    <row r="11" spans="1:15" ht="12.75" customHeight="1" x14ac:dyDescent="0.25">
      <c r="A11" s="122" t="s">
        <v>520</v>
      </c>
      <c r="B11" s="123" t="s">
        <v>138</v>
      </c>
      <c r="D11" s="140" t="s">
        <v>144</v>
      </c>
      <c r="E11" s="141" t="s">
        <v>145</v>
      </c>
      <c r="G11" s="128" t="s">
        <v>17</v>
      </c>
      <c r="I11" s="128" t="s">
        <v>69</v>
      </c>
      <c r="M11" s="80" t="str">
        <f t="shared" ref="M11:M42" si="0">IF($D11="","",IF($E$7="Firmenname",D11,E11))</f>
        <v>2B Energia S.p.A.</v>
      </c>
      <c r="N11" s="80" t="str">
        <f t="shared" ref="N11:N42" si="1">IF($D11="","",IF($E$7="Firmenname",E11,D11))</f>
        <v>25X-2BENERGIASPU</v>
      </c>
    </row>
    <row r="12" spans="1:15" x14ac:dyDescent="0.25">
      <c r="A12" s="124" t="s">
        <v>83</v>
      </c>
      <c r="B12" s="125" t="s">
        <v>139</v>
      </c>
      <c r="D12" s="142" t="s">
        <v>203</v>
      </c>
      <c r="E12" s="143" t="s">
        <v>204</v>
      </c>
      <c r="G12" s="129" t="s">
        <v>18</v>
      </c>
      <c r="I12" s="129" t="s">
        <v>70</v>
      </c>
      <c r="K12" s="10"/>
      <c r="M12" s="80" t="str">
        <f t="shared" si="0"/>
        <v>A2A Trading SpA</v>
      </c>
      <c r="N12" s="80" t="str">
        <f t="shared" si="1"/>
        <v>17X100A100R0186I</v>
      </c>
    </row>
    <row r="13" spans="1:15" x14ac:dyDescent="0.25">
      <c r="A13" s="124" t="s">
        <v>11</v>
      </c>
      <c r="B13" s="126" t="s">
        <v>140</v>
      </c>
      <c r="D13" s="142" t="s">
        <v>205</v>
      </c>
      <c r="E13" s="143" t="s">
        <v>206</v>
      </c>
      <c r="G13" s="129" t="s">
        <v>19</v>
      </c>
      <c r="I13" s="129" t="s">
        <v>71</v>
      </c>
      <c r="K13" s="9"/>
      <c r="M13" s="80" t="str">
        <f t="shared" si="0"/>
        <v>AGCS Gas Clearing and Settlement AG</v>
      </c>
      <c r="N13" s="80" t="str">
        <f t="shared" si="1"/>
        <v>14X----AGCS-0013</v>
      </c>
    </row>
    <row r="14" spans="1:15" x14ac:dyDescent="0.25">
      <c r="A14" s="124" t="s">
        <v>134</v>
      </c>
      <c r="B14" s="124" t="s">
        <v>135</v>
      </c>
      <c r="D14" s="142" t="s">
        <v>207</v>
      </c>
      <c r="E14" s="143" t="s">
        <v>208</v>
      </c>
      <c r="G14" s="129" t="s">
        <v>20</v>
      </c>
      <c r="I14" s="129" t="s">
        <v>20</v>
      </c>
      <c r="K14" s="9"/>
      <c r="M14" s="80" t="str">
        <f t="shared" si="0"/>
        <v>AGGM Austrian Gas Grid Management AG</v>
      </c>
      <c r="N14" s="80" t="str">
        <f t="shared" si="1"/>
        <v>25X-AGGMAUSTRIA3</v>
      </c>
    </row>
    <row r="15" spans="1:15" x14ac:dyDescent="0.25">
      <c r="A15" s="124" t="s">
        <v>84</v>
      </c>
      <c r="B15" s="126" t="s">
        <v>141</v>
      </c>
      <c r="D15" s="142" t="s">
        <v>453</v>
      </c>
      <c r="E15" s="143" t="s">
        <v>454</v>
      </c>
      <c r="G15" s="129" t="s">
        <v>21</v>
      </c>
      <c r="I15" s="129" t="s">
        <v>72</v>
      </c>
      <c r="K15" s="9"/>
      <c r="M15" s="80" t="str">
        <f t="shared" si="0"/>
        <v>ALPHERG S.P.A.</v>
      </c>
      <c r="N15" s="80" t="str">
        <f t="shared" si="1"/>
        <v>59X-ALPHERG-0--8</v>
      </c>
    </row>
    <row r="16" spans="1:15" x14ac:dyDescent="0.25">
      <c r="A16" s="124" t="s">
        <v>136</v>
      </c>
      <c r="B16" s="124" t="s">
        <v>137</v>
      </c>
      <c r="D16" s="142" t="s">
        <v>146</v>
      </c>
      <c r="E16" s="143" t="s">
        <v>147</v>
      </c>
      <c r="G16" s="129" t="s">
        <v>22</v>
      </c>
      <c r="I16" s="129" t="s">
        <v>73</v>
      </c>
      <c r="K16" s="9"/>
      <c r="M16" s="80" t="str">
        <f t="shared" si="0"/>
        <v>Alpiq AG</v>
      </c>
      <c r="N16" s="80" t="str">
        <f t="shared" si="1"/>
        <v>12XATEL-HANDEL-K</v>
      </c>
    </row>
    <row r="17" spans="1:14" x14ac:dyDescent="0.25">
      <c r="A17" s="124" t="s">
        <v>85</v>
      </c>
      <c r="B17" s="126" t="s">
        <v>142</v>
      </c>
      <c r="D17" s="142" t="s">
        <v>209</v>
      </c>
      <c r="E17" s="143" t="s">
        <v>210</v>
      </c>
      <c r="G17" s="129" t="s">
        <v>23</v>
      </c>
      <c r="I17" s="129" t="s">
        <v>74</v>
      </c>
      <c r="K17" s="9"/>
      <c r="M17" s="80" t="str">
        <f t="shared" si="0"/>
        <v>Alpiq Energy SE</v>
      </c>
      <c r="N17" s="80" t="str">
        <f t="shared" si="1"/>
        <v>27XALPIQ-ENERGYS</v>
      </c>
    </row>
    <row r="18" spans="1:14" x14ac:dyDescent="0.25">
      <c r="A18" s="124" t="s">
        <v>13</v>
      </c>
      <c r="B18" s="124" t="s">
        <v>9</v>
      </c>
      <c r="D18" s="142" t="s">
        <v>397</v>
      </c>
      <c r="E18" s="143" t="s">
        <v>398</v>
      </c>
      <c r="G18" s="129" t="s">
        <v>24</v>
      </c>
      <c r="I18" s="129" t="s">
        <v>75</v>
      </c>
      <c r="K18" s="9"/>
      <c r="M18" s="80" t="str">
        <f t="shared" si="0"/>
        <v>AOT Energy Switzerland AG</v>
      </c>
      <c r="N18" s="80" t="str">
        <f t="shared" si="1"/>
        <v>12X-0000001959-1</v>
      </c>
    </row>
    <row r="19" spans="1:14" x14ac:dyDescent="0.25">
      <c r="A19" s="124" t="s">
        <v>143</v>
      </c>
      <c r="B19" s="124" t="s">
        <v>143</v>
      </c>
      <c r="D19" s="142" t="s">
        <v>490</v>
      </c>
      <c r="E19" s="143" t="s">
        <v>148</v>
      </c>
      <c r="G19" s="129" t="s">
        <v>25</v>
      </c>
      <c r="I19" s="129"/>
      <c r="K19" s="9"/>
      <c r="M19" s="80" t="str">
        <f t="shared" si="0"/>
        <v>Axpo Solutions AG</v>
      </c>
      <c r="N19" s="80" t="str">
        <f t="shared" si="1"/>
        <v>12XEGL-H-------0</v>
      </c>
    </row>
    <row r="20" spans="1:14" x14ac:dyDescent="0.25">
      <c r="A20" s="124" t="s">
        <v>143</v>
      </c>
      <c r="B20" s="124" t="s">
        <v>143</v>
      </c>
      <c r="D20" s="142" t="s">
        <v>491</v>
      </c>
      <c r="E20" s="145" t="s">
        <v>492</v>
      </c>
      <c r="G20" s="129" t="s">
        <v>26</v>
      </c>
      <c r="I20" s="129"/>
      <c r="K20" s="9"/>
      <c r="M20" s="80" t="str">
        <f t="shared" si="0"/>
        <v>AVIA Energy Austria GmbH</v>
      </c>
      <c r="N20" s="80" t="str">
        <f t="shared" si="1"/>
        <v>AT902329</v>
      </c>
    </row>
    <row r="21" spans="1:14" x14ac:dyDescent="0.25">
      <c r="D21" s="142" t="s">
        <v>211</v>
      </c>
      <c r="E21" s="143" t="s">
        <v>212</v>
      </c>
      <c r="G21" s="129" t="s">
        <v>27</v>
      </c>
      <c r="I21" s="129"/>
      <c r="K21" s="9"/>
      <c r="M21" s="80" t="str">
        <f t="shared" si="0"/>
        <v>Bayerngas Energy GmbH</v>
      </c>
      <c r="N21" s="80" t="str">
        <f t="shared" si="1"/>
        <v>21X0000000012744</v>
      </c>
    </row>
    <row r="22" spans="1:14" x14ac:dyDescent="0.25">
      <c r="D22" s="142" t="s">
        <v>485</v>
      </c>
      <c r="E22" s="143" t="s">
        <v>486</v>
      </c>
      <c r="G22" s="129" t="s">
        <v>28</v>
      </c>
      <c r="I22" s="129"/>
      <c r="K22" s="9"/>
      <c r="M22" s="80" t="str">
        <f t="shared" si="0"/>
        <v>BC-ENERGIAKERESKEDŐ KFT.</v>
      </c>
      <c r="N22" s="80" t="str">
        <f t="shared" si="1"/>
        <v>15X-BC-ENERGIA-A</v>
      </c>
    </row>
    <row r="23" spans="1:14" x14ac:dyDescent="0.25">
      <c r="D23" s="142" t="s">
        <v>151</v>
      </c>
      <c r="E23" s="143" t="s">
        <v>399</v>
      </c>
      <c r="G23" s="129" t="s">
        <v>29</v>
      </c>
      <c r="I23" s="129"/>
      <c r="K23" s="9"/>
      <c r="M23" s="80" t="str">
        <f t="shared" si="0"/>
        <v>BNP Paribas</v>
      </c>
      <c r="N23" s="80" t="str">
        <f t="shared" si="1"/>
        <v>11XBNPPARIBAS125</v>
      </c>
    </row>
    <row r="24" spans="1:14" x14ac:dyDescent="0.25">
      <c r="D24" s="142" t="s">
        <v>455</v>
      </c>
      <c r="E24" s="143" t="s">
        <v>456</v>
      </c>
      <c r="G24" s="129" t="s">
        <v>30</v>
      </c>
      <c r="I24" s="129"/>
      <c r="K24" s="9"/>
      <c r="M24" s="80" t="str">
        <f t="shared" si="0"/>
        <v>BP Commodity Supply B.V.</v>
      </c>
      <c r="N24" s="80" t="str">
        <f t="shared" si="1"/>
        <v>52X000000000067P</v>
      </c>
    </row>
    <row r="25" spans="1:14" x14ac:dyDescent="0.25">
      <c r="D25" s="142" t="s">
        <v>149</v>
      </c>
      <c r="E25" s="143" t="s">
        <v>150</v>
      </c>
      <c r="G25" s="129" t="s">
        <v>31</v>
      </c>
      <c r="I25" s="129"/>
      <c r="K25" s="9"/>
      <c r="M25" s="80" t="str">
        <f t="shared" si="0"/>
        <v>BP Gas Marketing Ltd</v>
      </c>
      <c r="N25" s="80" t="str">
        <f t="shared" si="1"/>
        <v>11XBPGAS-------E</v>
      </c>
    </row>
    <row r="26" spans="1:14" x14ac:dyDescent="0.25">
      <c r="D26" s="142" t="s">
        <v>152</v>
      </c>
      <c r="E26" s="143" t="s">
        <v>153</v>
      </c>
      <c r="G26" s="129" t="s">
        <v>32</v>
      </c>
      <c r="K26" s="9"/>
      <c r="M26" s="80" t="str">
        <f t="shared" si="0"/>
        <v>Castleton Commodities Merchant Europe Sàrl</v>
      </c>
      <c r="N26" s="80" t="str">
        <f t="shared" si="1"/>
        <v>12X-0000001844-P</v>
      </c>
    </row>
    <row r="27" spans="1:14" x14ac:dyDescent="0.25">
      <c r="D27" s="142" t="s">
        <v>400</v>
      </c>
      <c r="E27" s="143" t="s">
        <v>401</v>
      </c>
      <c r="G27" s="129" t="s">
        <v>33</v>
      </c>
      <c r="K27" s="9"/>
      <c r="M27" s="80" t="str">
        <f t="shared" si="0"/>
        <v>Centrex Italia S.p.A.</v>
      </c>
      <c r="N27" s="80" t="str">
        <f t="shared" si="1"/>
        <v>25X-CENTREXITALB</v>
      </c>
    </row>
    <row r="28" spans="1:14" x14ac:dyDescent="0.25">
      <c r="D28" s="142" t="s">
        <v>457</v>
      </c>
      <c r="E28" s="143" t="s">
        <v>181</v>
      </c>
      <c r="G28" s="129" t="s">
        <v>34</v>
      </c>
      <c r="K28" s="9"/>
      <c r="M28" s="80" t="str">
        <f t="shared" si="0"/>
        <v>Centrica Energy Trading A/S</v>
      </c>
      <c r="N28" s="80" t="str">
        <f t="shared" si="1"/>
        <v>11XNEAS--------Q</v>
      </c>
    </row>
    <row r="29" spans="1:14" x14ac:dyDescent="0.25">
      <c r="D29" s="142" t="s">
        <v>213</v>
      </c>
      <c r="E29" s="143" t="s">
        <v>214</v>
      </c>
      <c r="G29" s="129" t="s">
        <v>35</v>
      </c>
      <c r="K29" s="9"/>
      <c r="M29" s="80" t="str">
        <f t="shared" si="0"/>
        <v>CEZ, a. s.</v>
      </c>
      <c r="N29" s="80" t="str">
        <f t="shared" si="1"/>
        <v>11XCEZ-CZ------1</v>
      </c>
    </row>
    <row r="30" spans="1:14" x14ac:dyDescent="0.25">
      <c r="D30" s="142" t="s">
        <v>215</v>
      </c>
      <c r="E30" s="143" t="s">
        <v>216</v>
      </c>
      <c r="G30" s="129" t="s">
        <v>36</v>
      </c>
      <c r="K30" s="9"/>
      <c r="M30" s="80" t="str">
        <f t="shared" si="0"/>
        <v>CITIGROUP GLOBAL MARKETS LIMITED</v>
      </c>
      <c r="N30" s="80" t="str">
        <f t="shared" si="1"/>
        <v>11XCITIGLOBMKT-Z</v>
      </c>
    </row>
    <row r="31" spans="1:14" x14ac:dyDescent="0.25">
      <c r="D31" s="142" t="s">
        <v>217</v>
      </c>
      <c r="E31" s="143" t="s">
        <v>218</v>
      </c>
      <c r="G31" s="129" t="s">
        <v>37</v>
      </c>
      <c r="K31" s="10"/>
      <c r="M31" s="80" t="str">
        <f t="shared" si="0"/>
        <v>Consorzio Toscana Energia S.p.A.</v>
      </c>
      <c r="N31" s="80" t="str">
        <f t="shared" si="1"/>
        <v>26X00000001591-E</v>
      </c>
    </row>
    <row r="32" spans="1:14" x14ac:dyDescent="0.25">
      <c r="D32" s="142" t="s">
        <v>102</v>
      </c>
      <c r="E32" s="143" t="s">
        <v>154</v>
      </c>
      <c r="G32" s="129" t="s">
        <v>38</v>
      </c>
      <c r="K32" s="9"/>
      <c r="M32" s="80" t="str">
        <f t="shared" si="0"/>
        <v>Danske Commodities A/S</v>
      </c>
      <c r="N32" s="80" t="str">
        <f t="shared" si="1"/>
        <v>11XDANSKECOM---P</v>
      </c>
    </row>
    <row r="33" spans="4:14" x14ac:dyDescent="0.25">
      <c r="D33" s="142" t="s">
        <v>458</v>
      </c>
      <c r="E33" s="145" t="s">
        <v>459</v>
      </c>
      <c r="G33" s="129" t="s">
        <v>39</v>
      </c>
      <c r="K33" s="15"/>
      <c r="M33" s="80" t="str">
        <f t="shared" si="0"/>
        <v>Doppler Gas GmbH</v>
      </c>
      <c r="N33" s="80" t="str">
        <f t="shared" si="1"/>
        <v>AT902229</v>
      </c>
    </row>
    <row r="34" spans="4:14" x14ac:dyDescent="0.25">
      <c r="D34" s="142" t="s">
        <v>402</v>
      </c>
      <c r="E34" s="143" t="s">
        <v>403</v>
      </c>
      <c r="G34" s="129"/>
      <c r="K34" s="10"/>
      <c r="M34" s="80" t="str">
        <f t="shared" si="0"/>
        <v>Duferco Energia S.P.A.</v>
      </c>
      <c r="N34" s="80" t="str">
        <f t="shared" si="1"/>
        <v>26X00000009701-T</v>
      </c>
    </row>
    <row r="35" spans="4:14" x14ac:dyDescent="0.25">
      <c r="D35" s="142" t="s">
        <v>404</v>
      </c>
      <c r="E35" s="143" t="s">
        <v>155</v>
      </c>
      <c r="G35" s="129"/>
      <c r="K35" s="10"/>
      <c r="M35" s="80" t="str">
        <f t="shared" si="0"/>
        <v>DXT Commodities SA</v>
      </c>
      <c r="N35" s="80" t="str">
        <f t="shared" si="1"/>
        <v>12X-0000001848-D</v>
      </c>
    </row>
    <row r="36" spans="4:14" x14ac:dyDescent="0.25">
      <c r="D36" s="142" t="s">
        <v>219</v>
      </c>
      <c r="E36" s="143" t="s">
        <v>220</v>
      </c>
      <c r="G36" s="129"/>
      <c r="K36" s="10"/>
      <c r="M36" s="80" t="str">
        <f t="shared" si="0"/>
        <v>E WIE EINFACH GmbH</v>
      </c>
      <c r="N36" s="80" t="str">
        <f t="shared" si="1"/>
        <v>11XEON-080000--U</v>
      </c>
    </row>
    <row r="37" spans="4:14" x14ac:dyDescent="0.25">
      <c r="D37" s="142" t="s">
        <v>493</v>
      </c>
      <c r="E37" s="143" t="s">
        <v>494</v>
      </c>
      <c r="G37" s="129"/>
      <c r="K37" s="10"/>
      <c r="M37" s="80" t="str">
        <f t="shared" si="0"/>
        <v>E.ON Energiamegoldások Kft.</v>
      </c>
      <c r="N37" s="80" t="str">
        <f t="shared" si="1"/>
        <v>39XEON-ENMEGOLDC</v>
      </c>
    </row>
    <row r="38" spans="4:14" x14ac:dyDescent="0.25">
      <c r="D38" s="142" t="s">
        <v>221</v>
      </c>
      <c r="E38" s="145" t="s">
        <v>222</v>
      </c>
      <c r="G38" s="129"/>
      <c r="K38" s="10"/>
      <c r="M38" s="80" t="str">
        <f t="shared" si="0"/>
        <v>easy green energy GmbH &amp; Co KG</v>
      </c>
      <c r="N38" s="80" t="str">
        <f t="shared" si="1"/>
        <v>AT900599</v>
      </c>
    </row>
    <row r="39" spans="4:14" x14ac:dyDescent="0.25">
      <c r="D39" s="142" t="s">
        <v>156</v>
      </c>
      <c r="E39" s="143" t="s">
        <v>157</v>
      </c>
      <c r="G39" s="129"/>
      <c r="K39" s="10"/>
      <c r="M39" s="80" t="str">
        <f t="shared" si="0"/>
        <v>EDF Trading Limited</v>
      </c>
      <c r="N39" s="80" t="str">
        <f t="shared" si="1"/>
        <v>11XEDFTRADING--G</v>
      </c>
    </row>
    <row r="40" spans="4:14" x14ac:dyDescent="0.25">
      <c r="D40" s="142" t="s">
        <v>460</v>
      </c>
      <c r="E40" s="143" t="s">
        <v>461</v>
      </c>
      <c r="G40" s="129"/>
      <c r="K40" s="10"/>
      <c r="M40" s="80" t="str">
        <f t="shared" si="0"/>
        <v>EDF Trading Markets (Ireland) Limited</v>
      </c>
      <c r="N40" s="80" t="str">
        <f t="shared" si="1"/>
        <v>47X0000000002633</v>
      </c>
    </row>
    <row r="41" spans="4:14" x14ac:dyDescent="0.25">
      <c r="D41" s="142" t="s">
        <v>223</v>
      </c>
      <c r="E41" s="143" t="s">
        <v>224</v>
      </c>
      <c r="K41" s="10"/>
      <c r="M41" s="80" t="str">
        <f t="shared" si="0"/>
        <v>Edison S.p.A.</v>
      </c>
      <c r="N41" s="80" t="str">
        <f t="shared" si="1"/>
        <v>26X00000003791-T</v>
      </c>
    </row>
    <row r="42" spans="4:14" x14ac:dyDescent="0.25">
      <c r="D42" s="142" t="s">
        <v>225</v>
      </c>
      <c r="E42" s="145" t="s">
        <v>226</v>
      </c>
      <c r="K42" s="10"/>
      <c r="M42" s="80" t="str">
        <f t="shared" si="0"/>
        <v>EHA Austria Energie-Handelsgesellschaft mbH</v>
      </c>
      <c r="N42" s="80" t="str">
        <f t="shared" si="1"/>
        <v>AT900769</v>
      </c>
    </row>
    <row r="43" spans="4:14" x14ac:dyDescent="0.25">
      <c r="D43" s="142" t="s">
        <v>227</v>
      </c>
      <c r="E43" s="143" t="s">
        <v>228</v>
      </c>
      <c r="K43" s="10"/>
      <c r="M43" s="80" t="str">
        <f t="shared" ref="M43:M96" si="2">IF($D43="","",IF($E$7="Firmenname",D43,E43))</f>
        <v>EHA Energie-Handels-Gesellschaft mbH &amp; Co. KG</v>
      </c>
      <c r="N43" s="80" t="str">
        <f t="shared" ref="N43:N96" si="3">IF($D43="","",IF($E$7="Firmenname",E43,D43))</f>
        <v>11XEHA---------R</v>
      </c>
    </row>
    <row r="44" spans="4:14" x14ac:dyDescent="0.25">
      <c r="D44" s="142" t="s">
        <v>229</v>
      </c>
      <c r="E44" s="143" t="s">
        <v>230</v>
      </c>
      <c r="K44" s="10"/>
      <c r="M44" s="80" t="str">
        <f t="shared" si="2"/>
        <v>Electrade S.p.A.</v>
      </c>
      <c r="N44" s="80" t="str">
        <f t="shared" si="3"/>
        <v>28XELECTRADE---R</v>
      </c>
    </row>
    <row r="45" spans="4:14" x14ac:dyDescent="0.25">
      <c r="D45" s="142" t="s">
        <v>462</v>
      </c>
      <c r="E45" s="143" t="s">
        <v>266</v>
      </c>
      <c r="K45" s="10"/>
      <c r="M45" s="80" t="str">
        <f t="shared" si="2"/>
        <v>Elektrizitätswerke Reutte AG</v>
      </c>
      <c r="N45" s="80" t="str">
        <f t="shared" si="3"/>
        <v>25X-EVAERDGASVEL</v>
      </c>
    </row>
    <row r="46" spans="4:14" x14ac:dyDescent="0.25">
      <c r="D46" s="142" t="s">
        <v>495</v>
      </c>
      <c r="E46" s="143" t="s">
        <v>496</v>
      </c>
      <c r="K46" s="10"/>
      <c r="M46" s="80" t="str">
        <f t="shared" si="2"/>
        <v>EMEX Trade GmbH</v>
      </c>
      <c r="N46" s="80" t="str">
        <f t="shared" si="3"/>
        <v>25X-EMEXTRADEGMC</v>
      </c>
    </row>
    <row r="47" spans="4:14" x14ac:dyDescent="0.25">
      <c r="D47" s="142" t="s">
        <v>158</v>
      </c>
      <c r="E47" s="143" t="s">
        <v>159</v>
      </c>
      <c r="K47" s="10"/>
      <c r="M47" s="80" t="str">
        <f t="shared" si="2"/>
        <v>EnBW Energie Baden-Württemberg AG</v>
      </c>
      <c r="N47" s="80" t="str">
        <f t="shared" si="3"/>
        <v>11XENBW-H------P</v>
      </c>
    </row>
    <row r="48" spans="4:14" x14ac:dyDescent="0.25">
      <c r="D48" s="142" t="s">
        <v>231</v>
      </c>
      <c r="E48" s="143" t="s">
        <v>232</v>
      </c>
      <c r="K48" s="10"/>
      <c r="M48" s="80" t="str">
        <f t="shared" si="2"/>
        <v>Enel Trade S.p.A.</v>
      </c>
      <c r="N48" s="80" t="str">
        <f t="shared" si="3"/>
        <v>11XENEL-H------S</v>
      </c>
    </row>
    <row r="49" spans="4:14" x14ac:dyDescent="0.25">
      <c r="D49" s="142" t="s">
        <v>405</v>
      </c>
      <c r="E49" s="143" t="s">
        <v>406</v>
      </c>
      <c r="K49" s="10"/>
      <c r="M49" s="80" t="str">
        <f t="shared" si="2"/>
        <v>Energi Danmark A/S</v>
      </c>
      <c r="N49" s="80" t="str">
        <f t="shared" si="3"/>
        <v>11XDISAM-------V</v>
      </c>
    </row>
    <row r="50" spans="4:14" x14ac:dyDescent="0.25">
      <c r="D50" s="142" t="s">
        <v>497</v>
      </c>
      <c r="E50" s="143" t="s">
        <v>160</v>
      </c>
      <c r="K50" s="10"/>
      <c r="M50" s="80" t="str">
        <f t="shared" si="2"/>
        <v>Energie AG Oberösterreich Vertrieb GmbH</v>
      </c>
      <c r="N50" s="80" t="str">
        <f t="shared" si="3"/>
        <v>25X-OGAS-WRMEGMR</v>
      </c>
    </row>
    <row r="51" spans="4:14" x14ac:dyDescent="0.25">
      <c r="D51" s="142" t="s">
        <v>498</v>
      </c>
      <c r="E51" s="145" t="s">
        <v>233</v>
      </c>
      <c r="K51" s="10"/>
      <c r="M51" s="80" t="str">
        <f t="shared" si="2"/>
        <v>Energie AG Oberösterreich Vertrieb GmbH (sigi)</v>
      </c>
      <c r="N51" s="80" t="str">
        <f t="shared" si="3"/>
        <v>AT901179</v>
      </c>
    </row>
    <row r="52" spans="4:14" x14ac:dyDescent="0.25">
      <c r="D52" s="142" t="s">
        <v>103</v>
      </c>
      <c r="E52" s="143" t="s">
        <v>161</v>
      </c>
      <c r="K52" s="10"/>
      <c r="M52" s="80" t="str">
        <f t="shared" si="2"/>
        <v>Energie AG Oberösterreich Trading GmbH</v>
      </c>
      <c r="N52" s="80" t="str">
        <f t="shared" si="3"/>
        <v>14XENERGIEAG-BGS</v>
      </c>
    </row>
    <row r="53" spans="4:14" x14ac:dyDescent="0.25">
      <c r="D53" s="142" t="s">
        <v>104</v>
      </c>
      <c r="E53" s="143" t="s">
        <v>162</v>
      </c>
      <c r="K53" s="10"/>
      <c r="M53" s="80" t="str">
        <f t="shared" si="2"/>
        <v>Energie Burgenland Vertrieb GmbH &amp; Co KG</v>
      </c>
      <c r="N53" s="80" t="str">
        <f t="shared" si="3"/>
        <v>25X-ENERGIEBURGC</v>
      </c>
    </row>
    <row r="54" spans="4:14" x14ac:dyDescent="0.25">
      <c r="D54" s="142" t="s">
        <v>234</v>
      </c>
      <c r="E54" s="143" t="s">
        <v>235</v>
      </c>
      <c r="K54" s="10"/>
      <c r="M54" s="80" t="str">
        <f t="shared" si="2"/>
        <v>Energie Direct Mineralölhandelsges.m.b.H.</v>
      </c>
      <c r="N54" s="80" t="str">
        <f t="shared" si="3"/>
        <v>25X-ENERGIEDIREH</v>
      </c>
    </row>
    <row r="55" spans="4:14" x14ac:dyDescent="0.25">
      <c r="D55" s="142" t="s">
        <v>236</v>
      </c>
      <c r="E55" s="143" t="s">
        <v>237</v>
      </c>
      <c r="K55" s="10"/>
      <c r="M55" s="80" t="str">
        <f t="shared" si="2"/>
        <v>Energie Graz GmbH &amp; Co. KG</v>
      </c>
      <c r="N55" s="80" t="str">
        <f t="shared" si="3"/>
        <v>14XGRAZER-STW-LN</v>
      </c>
    </row>
    <row r="56" spans="4:14" x14ac:dyDescent="0.25">
      <c r="D56" s="142" t="s">
        <v>238</v>
      </c>
      <c r="E56" s="143" t="s">
        <v>239</v>
      </c>
      <c r="K56" s="10"/>
      <c r="M56" s="80" t="str">
        <f t="shared" si="2"/>
        <v>Energie Klagenfurt GmbH</v>
      </c>
      <c r="N56" s="80" t="str">
        <f t="shared" si="3"/>
        <v>14XEKG-LIE00000Y</v>
      </c>
    </row>
    <row r="57" spans="4:14" x14ac:dyDescent="0.25">
      <c r="D57" s="142" t="s">
        <v>240</v>
      </c>
      <c r="E57" s="143" t="s">
        <v>241</v>
      </c>
      <c r="K57" s="10"/>
      <c r="M57" s="80" t="str">
        <f t="shared" si="2"/>
        <v>ENERGIE RIED GmbH</v>
      </c>
      <c r="N57" s="80" t="str">
        <f t="shared" si="3"/>
        <v>14XE-RIED-TRA00J</v>
      </c>
    </row>
    <row r="58" spans="4:14" x14ac:dyDescent="0.25">
      <c r="D58" s="142" t="s">
        <v>105</v>
      </c>
      <c r="E58" s="143" t="s">
        <v>163</v>
      </c>
      <c r="K58" s="10"/>
      <c r="M58" s="80" t="str">
        <f t="shared" si="2"/>
        <v>Energie Steiermark Business GmbH</v>
      </c>
      <c r="N58" s="80" t="str">
        <f t="shared" si="3"/>
        <v>13XSTEWEAG-STEGH</v>
      </c>
    </row>
    <row r="59" spans="4:14" x14ac:dyDescent="0.25">
      <c r="D59" s="142" t="s">
        <v>242</v>
      </c>
      <c r="E59" s="145" t="s">
        <v>243</v>
      </c>
      <c r="K59" s="10"/>
      <c r="M59" s="80" t="str">
        <f t="shared" si="2"/>
        <v>Energie Steiermark Kunden GmbH</v>
      </c>
      <c r="N59" s="80" t="str">
        <f t="shared" si="3"/>
        <v>AT900119</v>
      </c>
    </row>
    <row r="60" spans="4:14" x14ac:dyDescent="0.25">
      <c r="D60" s="142" t="s">
        <v>244</v>
      </c>
      <c r="E60" s="145" t="s">
        <v>245</v>
      </c>
      <c r="K60" s="10"/>
      <c r="M60" s="80" t="str">
        <f t="shared" si="2"/>
        <v>Energie Steiermark Natur GmbH</v>
      </c>
      <c r="N60" s="80" t="str">
        <f t="shared" si="3"/>
        <v>AT901889</v>
      </c>
    </row>
    <row r="61" spans="4:14" x14ac:dyDescent="0.25">
      <c r="D61" s="142" t="s">
        <v>246</v>
      </c>
      <c r="E61" s="143" t="s">
        <v>247</v>
      </c>
      <c r="K61" s="10"/>
      <c r="M61" s="80" t="str">
        <f t="shared" si="2"/>
        <v>ENERGIEALLIANZ Austria GmbH</v>
      </c>
      <c r="N61" s="80" t="str">
        <f t="shared" si="3"/>
        <v>14XEAA-BILANZ00K</v>
      </c>
    </row>
    <row r="62" spans="4:14" x14ac:dyDescent="0.25">
      <c r="D62" s="142" t="s">
        <v>248</v>
      </c>
      <c r="E62" s="143" t="s">
        <v>249</v>
      </c>
      <c r="K62" s="10"/>
      <c r="M62" s="80" t="str">
        <f t="shared" si="2"/>
        <v>Energy Services Handels- und Dienstleistungs GmbH</v>
      </c>
      <c r="N62" s="80" t="str">
        <f t="shared" si="3"/>
        <v>14XENERGY-L00006</v>
      </c>
    </row>
    <row r="63" spans="4:14" x14ac:dyDescent="0.25">
      <c r="D63" s="142" t="s">
        <v>407</v>
      </c>
      <c r="E63" s="143" t="s">
        <v>408</v>
      </c>
      <c r="K63" s="10"/>
      <c r="M63" s="80" t="str">
        <f t="shared" si="2"/>
        <v>ENET Energy SA</v>
      </c>
      <c r="N63" s="80" t="str">
        <f t="shared" si="3"/>
        <v>21X000000001135I</v>
      </c>
    </row>
    <row r="64" spans="4:14" x14ac:dyDescent="0.25">
      <c r="D64" s="142" t="s">
        <v>409</v>
      </c>
      <c r="E64" s="143" t="s">
        <v>279</v>
      </c>
      <c r="K64" s="10"/>
      <c r="M64" s="80" t="str">
        <f t="shared" si="2"/>
        <v>ENGIE Energie GmbH</v>
      </c>
      <c r="N64" s="80" t="str">
        <f t="shared" si="3"/>
        <v>25X-GDFSUEZGASV2</v>
      </c>
    </row>
    <row r="65" spans="4:14" x14ac:dyDescent="0.25">
      <c r="D65" s="142" t="s">
        <v>250</v>
      </c>
      <c r="E65" s="143" t="s">
        <v>251</v>
      </c>
      <c r="K65" s="10"/>
      <c r="M65" s="80" t="str">
        <f t="shared" si="2"/>
        <v>Engie Global Markets</v>
      </c>
      <c r="N65" s="80" t="str">
        <f t="shared" si="3"/>
        <v>17X100A100R0128W</v>
      </c>
    </row>
    <row r="66" spans="4:14" x14ac:dyDescent="0.25">
      <c r="D66" s="142" t="s">
        <v>252</v>
      </c>
      <c r="E66" s="143" t="s">
        <v>253</v>
      </c>
      <c r="K66" s="10"/>
      <c r="M66" s="80" t="str">
        <f t="shared" si="2"/>
        <v>ENGIE SA</v>
      </c>
      <c r="N66" s="80" t="str">
        <f t="shared" si="3"/>
        <v>23X-GDFS----B3GA</v>
      </c>
    </row>
    <row r="67" spans="4:14" x14ac:dyDescent="0.25">
      <c r="D67" s="142" t="s">
        <v>254</v>
      </c>
      <c r="E67" s="143" t="s">
        <v>255</v>
      </c>
      <c r="K67" s="10"/>
      <c r="M67" s="80" t="str">
        <f t="shared" si="2"/>
        <v>Eni SpA</v>
      </c>
      <c r="N67" s="80" t="str">
        <f t="shared" si="3"/>
        <v>17X100A100R03017</v>
      </c>
    </row>
    <row r="68" spans="4:14" x14ac:dyDescent="0.25">
      <c r="D68" s="142" t="s">
        <v>164</v>
      </c>
      <c r="E68" s="143" t="s">
        <v>165</v>
      </c>
      <c r="K68" s="10"/>
      <c r="M68" s="80" t="str">
        <f t="shared" si="2"/>
        <v>Enoi S.p.A.</v>
      </c>
      <c r="N68" s="80" t="str">
        <f t="shared" si="3"/>
        <v>23XENERGIANOI--5</v>
      </c>
    </row>
    <row r="69" spans="4:14" x14ac:dyDescent="0.25">
      <c r="D69" s="142" t="s">
        <v>410</v>
      </c>
      <c r="E69" s="143" t="s">
        <v>411</v>
      </c>
      <c r="K69" s="10"/>
      <c r="M69" s="80" t="str">
        <f t="shared" si="2"/>
        <v>ENSTROGA GmbH</v>
      </c>
      <c r="N69" s="80" t="str">
        <f t="shared" si="3"/>
        <v>14XENSTROGA----X</v>
      </c>
    </row>
    <row r="70" spans="4:14" x14ac:dyDescent="0.25">
      <c r="D70" s="142" t="s">
        <v>256</v>
      </c>
      <c r="E70" s="143" t="s">
        <v>257</v>
      </c>
      <c r="K70" s="10"/>
      <c r="M70" s="80" t="str">
        <f t="shared" si="2"/>
        <v>envitra Energiehandel Ges.m.b.H.</v>
      </c>
      <c r="N70" s="80" t="str">
        <f t="shared" si="3"/>
        <v>25X-ENVITRAENERW</v>
      </c>
    </row>
    <row r="71" spans="4:14" x14ac:dyDescent="0.25">
      <c r="D71" s="142" t="s">
        <v>258</v>
      </c>
      <c r="E71" s="143" t="s">
        <v>259</v>
      </c>
      <c r="K71" s="10"/>
      <c r="M71" s="80" t="str">
        <f t="shared" si="2"/>
        <v>EP Commodities, a.s.</v>
      </c>
      <c r="N71" s="80" t="str">
        <f t="shared" si="3"/>
        <v>27X-EP-COMMO---N</v>
      </c>
    </row>
    <row r="72" spans="4:14" x14ac:dyDescent="0.25">
      <c r="D72" s="142" t="s">
        <v>412</v>
      </c>
      <c r="E72" s="143" t="s">
        <v>192</v>
      </c>
      <c r="K72" s="10"/>
      <c r="M72" s="80" t="str">
        <f t="shared" si="2"/>
        <v>Equinor ASA</v>
      </c>
      <c r="N72" s="80" t="str">
        <f t="shared" si="3"/>
        <v>21X000000001026N</v>
      </c>
    </row>
    <row r="73" spans="4:14" x14ac:dyDescent="0.25">
      <c r="D73" s="142" t="s">
        <v>260</v>
      </c>
      <c r="E73" s="143" t="s">
        <v>261</v>
      </c>
      <c r="K73" s="10"/>
      <c r="M73" s="80" t="str">
        <f t="shared" si="2"/>
        <v>Erdgas Import Salzburg GmbH</v>
      </c>
      <c r="N73" s="80" t="str">
        <f t="shared" si="3"/>
        <v>25X-ERDGASIMPORK</v>
      </c>
    </row>
    <row r="74" spans="4:14" x14ac:dyDescent="0.25">
      <c r="D74" s="142" t="s">
        <v>499</v>
      </c>
      <c r="E74" s="143" t="s">
        <v>500</v>
      </c>
      <c r="K74" s="10"/>
      <c r="M74" s="80" t="str">
        <f t="shared" si="2"/>
        <v>ERU Europe GmbH</v>
      </c>
      <c r="N74" s="80" t="str">
        <f t="shared" si="3"/>
        <v>25X-ERUEUROPEGM1</v>
      </c>
    </row>
    <row r="75" spans="4:14" x14ac:dyDescent="0.25">
      <c r="D75" s="142" t="s">
        <v>501</v>
      </c>
      <c r="E75" s="143" t="s">
        <v>502</v>
      </c>
      <c r="M75" s="80" t="str">
        <f t="shared" si="2"/>
        <v>ES FOR IN SE</v>
      </c>
      <c r="N75" s="80" t="str">
        <f t="shared" si="3"/>
        <v>11XESFORIN-----H</v>
      </c>
    </row>
    <row r="76" spans="4:14" x14ac:dyDescent="0.25">
      <c r="D76" s="142" t="s">
        <v>413</v>
      </c>
      <c r="E76" s="143" t="s">
        <v>414</v>
      </c>
      <c r="K76" s="10"/>
      <c r="M76" s="80" t="str">
        <f t="shared" si="2"/>
        <v>ESTRA ENERGIE SRL</v>
      </c>
      <c r="N76" s="80" t="str">
        <f t="shared" si="3"/>
        <v>21X0000000013481</v>
      </c>
    </row>
    <row r="77" spans="4:14" x14ac:dyDescent="0.25">
      <c r="D77" s="142" t="s">
        <v>262</v>
      </c>
      <c r="E77" s="143" t="s">
        <v>263</v>
      </c>
      <c r="K77" s="9"/>
      <c r="M77" s="80" t="str">
        <f t="shared" si="2"/>
        <v>Europe Energy S.p.A.</v>
      </c>
      <c r="N77" s="80" t="str">
        <f t="shared" si="3"/>
        <v>26X00000003181-Q</v>
      </c>
    </row>
    <row r="78" spans="4:14" x14ac:dyDescent="0.25">
      <c r="D78" s="142" t="s">
        <v>463</v>
      </c>
      <c r="E78" s="143" t="s">
        <v>464</v>
      </c>
      <c r="K78" s="10"/>
      <c r="M78" s="80" t="str">
        <f t="shared" si="2"/>
        <v>European Energy Pooling BVBA</v>
      </c>
      <c r="N78" s="80" t="str">
        <f t="shared" si="3"/>
        <v>21X0000000010873</v>
      </c>
    </row>
    <row r="79" spans="4:14" x14ac:dyDescent="0.25">
      <c r="D79" s="142" t="s">
        <v>264</v>
      </c>
      <c r="E79" s="143" t="s">
        <v>265</v>
      </c>
      <c r="K79" s="10"/>
      <c r="M79" s="80" t="str">
        <f t="shared" si="2"/>
        <v>eustream a.s.</v>
      </c>
      <c r="N79" s="80" t="str">
        <f t="shared" si="3"/>
        <v>21X-SK-A-A0A0A-N</v>
      </c>
    </row>
    <row r="80" spans="4:14" x14ac:dyDescent="0.25">
      <c r="D80" s="142" t="s">
        <v>106</v>
      </c>
      <c r="E80" s="143" t="s">
        <v>166</v>
      </c>
      <c r="K80" s="10"/>
      <c r="M80" s="80" t="str">
        <f t="shared" si="2"/>
        <v>EVN AG</v>
      </c>
      <c r="N80" s="80" t="str">
        <f t="shared" si="3"/>
        <v>14XEVN-AG0000001</v>
      </c>
    </row>
    <row r="81" spans="4:14" x14ac:dyDescent="0.25">
      <c r="D81" s="142" t="s">
        <v>107</v>
      </c>
      <c r="E81" s="143" t="s">
        <v>167</v>
      </c>
      <c r="M81" s="80" t="str">
        <f t="shared" si="2"/>
        <v>EVN Energievertrieb GmbH &amp; Co KG</v>
      </c>
      <c r="N81" s="80" t="str">
        <f t="shared" si="3"/>
        <v>14XEVN-V0000000E</v>
      </c>
    </row>
    <row r="82" spans="4:14" x14ac:dyDescent="0.25">
      <c r="D82" s="142" t="s">
        <v>267</v>
      </c>
      <c r="E82" s="143" t="s">
        <v>268</v>
      </c>
      <c r="K82" s="10"/>
      <c r="M82" s="80" t="str">
        <f t="shared" si="2"/>
        <v>eww ag</v>
      </c>
      <c r="N82" s="80" t="str">
        <f t="shared" si="3"/>
        <v>25X-ELEKTRIZITTO</v>
      </c>
    </row>
    <row r="83" spans="4:14" x14ac:dyDescent="0.25">
      <c r="D83" s="142" t="s">
        <v>465</v>
      </c>
      <c r="E83" s="143" t="s">
        <v>503</v>
      </c>
      <c r="K83" s="10"/>
      <c r="M83" s="80" t="str">
        <f t="shared" si="2"/>
        <v>Ezpada AG</v>
      </c>
      <c r="N83" s="80" t="str">
        <f t="shared" si="3"/>
        <v>11XEZPADA------P</v>
      </c>
    </row>
    <row r="84" spans="4:14" x14ac:dyDescent="0.25">
      <c r="D84" s="142" t="s">
        <v>504</v>
      </c>
      <c r="E84" s="145" t="s">
        <v>505</v>
      </c>
      <c r="K84" s="10"/>
      <c r="M84" s="80" t="str">
        <f t="shared" si="2"/>
        <v>First Energy AG</v>
      </c>
      <c r="N84" s="80" t="str">
        <f t="shared" si="3"/>
        <v>AT902289</v>
      </c>
    </row>
    <row r="85" spans="4:14" x14ac:dyDescent="0.25">
      <c r="D85" s="142" t="s">
        <v>466</v>
      </c>
      <c r="E85" s="143" t="s">
        <v>467</v>
      </c>
      <c r="K85" s="10"/>
      <c r="M85" s="80" t="str">
        <f t="shared" si="2"/>
        <v>Freepoint Commodities B.V.</v>
      </c>
      <c r="N85" s="80" t="str">
        <f t="shared" si="3"/>
        <v>49X000000000036L</v>
      </c>
    </row>
    <row r="86" spans="4:14" x14ac:dyDescent="0.25">
      <c r="D86" s="142" t="s">
        <v>415</v>
      </c>
      <c r="E86" s="145" t="s">
        <v>416</v>
      </c>
      <c r="K86" s="10"/>
      <c r="M86" s="80" t="str">
        <f t="shared" si="2"/>
        <v>Fulminant Energie GmbH</v>
      </c>
      <c r="N86" s="80" t="str">
        <f t="shared" si="3"/>
        <v>AT902199</v>
      </c>
    </row>
    <row r="87" spans="4:14" x14ac:dyDescent="0.25">
      <c r="D87" s="142" t="s">
        <v>269</v>
      </c>
      <c r="E87" s="143" t="s">
        <v>270</v>
      </c>
      <c r="K87" s="10"/>
      <c r="M87" s="80" t="str">
        <f t="shared" si="2"/>
        <v>GAS CONNECT AUSTRIA GmbH</v>
      </c>
      <c r="N87" s="80" t="str">
        <f t="shared" si="3"/>
        <v>21X-AT-B-A0A0A-K</v>
      </c>
    </row>
    <row r="88" spans="4:14" x14ac:dyDescent="0.25">
      <c r="D88" s="142" t="s">
        <v>417</v>
      </c>
      <c r="E88" s="143" t="s">
        <v>418</v>
      </c>
      <c r="K88" s="10"/>
      <c r="M88" s="80" t="str">
        <f t="shared" si="2"/>
        <v>Gas Natural Europe S.A.S.</v>
      </c>
      <c r="N88" s="80" t="str">
        <f t="shared" si="3"/>
        <v>21X000000001074C</v>
      </c>
    </row>
    <row r="89" spans="4:14" x14ac:dyDescent="0.25">
      <c r="D89" s="142" t="s">
        <v>271</v>
      </c>
      <c r="E89" s="143" t="s">
        <v>272</v>
      </c>
      <c r="K89" s="10"/>
      <c r="M89" s="80" t="str">
        <f t="shared" si="2"/>
        <v>GasVersorgung Süddeutschland GmbH</v>
      </c>
      <c r="N89" s="80" t="str">
        <f t="shared" si="3"/>
        <v>21X000000001114Q</v>
      </c>
    </row>
    <row r="90" spans="4:14" x14ac:dyDescent="0.25">
      <c r="D90" s="142" t="s">
        <v>273</v>
      </c>
      <c r="E90" s="143" t="s">
        <v>274</v>
      </c>
      <c r="K90" s="10"/>
      <c r="M90" s="80" t="str">
        <f t="shared" si="2"/>
        <v>Gasversorgung Veitsch</v>
      </c>
      <c r="N90" s="80" t="str">
        <f t="shared" si="3"/>
        <v>14X----0000031-D</v>
      </c>
    </row>
    <row r="91" spans="4:14" x14ac:dyDescent="0.25">
      <c r="D91" s="142" t="s">
        <v>275</v>
      </c>
      <c r="E91" s="143" t="s">
        <v>276</v>
      </c>
      <c r="K91" s="10"/>
      <c r="M91" s="80" t="str">
        <f t="shared" si="2"/>
        <v>Gazprom Austria GmbH</v>
      </c>
      <c r="N91" s="80" t="str">
        <f t="shared" si="3"/>
        <v>25X-GWHGASHANDEY</v>
      </c>
    </row>
    <row r="92" spans="4:14" x14ac:dyDescent="0.25">
      <c r="D92" s="142" t="s">
        <v>108</v>
      </c>
      <c r="E92" s="143" t="s">
        <v>168</v>
      </c>
      <c r="K92" s="10"/>
      <c r="M92" s="80" t="str">
        <f t="shared" si="2"/>
        <v>Gazprom Export LLC</v>
      </c>
      <c r="N92" s="80" t="str">
        <f t="shared" si="3"/>
        <v>21X000000001103V</v>
      </c>
    </row>
    <row r="93" spans="4:14" x14ac:dyDescent="0.25">
      <c r="D93" s="142" t="s">
        <v>419</v>
      </c>
      <c r="E93" s="143" t="s">
        <v>420</v>
      </c>
      <c r="M93" s="80" t="str">
        <f t="shared" si="2"/>
        <v>Gazprom Italia</v>
      </c>
      <c r="N93" s="80" t="str">
        <f t="shared" si="3"/>
        <v>25X-PROMGASSPA-W</v>
      </c>
    </row>
    <row r="94" spans="4:14" x14ac:dyDescent="0.25">
      <c r="D94" s="142" t="s">
        <v>277</v>
      </c>
      <c r="E94" s="143" t="s">
        <v>278</v>
      </c>
      <c r="M94" s="80" t="str">
        <f t="shared" si="2"/>
        <v>Gazprom Marketing &amp; Trading Limited</v>
      </c>
      <c r="N94" s="80" t="str">
        <f t="shared" si="3"/>
        <v>11XGAZPROM-MT--Y</v>
      </c>
    </row>
    <row r="95" spans="4:14" x14ac:dyDescent="0.25">
      <c r="D95" s="142" t="s">
        <v>468</v>
      </c>
      <c r="E95" s="143" t="s">
        <v>469</v>
      </c>
      <c r="M95" s="80" t="str">
        <f t="shared" si="2"/>
        <v>Gazprom Marketing and Trading Switzerland AG</v>
      </c>
      <c r="N95" s="80" t="str">
        <f t="shared" si="3"/>
        <v>12X-0000002017-P</v>
      </c>
    </row>
    <row r="96" spans="4:14" x14ac:dyDescent="0.25">
      <c r="D96" s="142" t="s">
        <v>280</v>
      </c>
      <c r="E96" s="143" t="s">
        <v>281</v>
      </c>
      <c r="M96" s="80" t="str">
        <f t="shared" si="2"/>
        <v>GEN-I Vienna GmbH</v>
      </c>
      <c r="N96" s="80" t="str">
        <f t="shared" si="3"/>
        <v>14XGENI--------T</v>
      </c>
    </row>
    <row r="97" spans="4:14" x14ac:dyDescent="0.25">
      <c r="D97" s="142" t="s">
        <v>282</v>
      </c>
      <c r="E97" s="143" t="s">
        <v>283</v>
      </c>
      <c r="M97" s="80" t="str">
        <f t="shared" ref="M97:M160" si="4">IF($D97="","",IF($E$7="Firmenname",D97,E97))</f>
        <v>GEN-I, trgovanje in prodaja elektricne energije, d.o.o.</v>
      </c>
      <c r="N97" s="80" t="str">
        <f t="shared" ref="N97:N160" si="5">IF($D97="","",IF($E$7="Firmenname",E97,D97))</f>
        <v>11XIGET--------D</v>
      </c>
    </row>
    <row r="98" spans="4:14" x14ac:dyDescent="0.25">
      <c r="D98" s="142" t="s">
        <v>284</v>
      </c>
      <c r="E98" s="143" t="s">
        <v>169</v>
      </c>
      <c r="M98" s="80" t="str">
        <f t="shared" si="4"/>
        <v>GEOPLIN d.o.o LJUBLJANA</v>
      </c>
      <c r="N98" s="80" t="str">
        <f t="shared" si="5"/>
        <v>28X0000000000128</v>
      </c>
    </row>
    <row r="99" spans="4:14" x14ac:dyDescent="0.25">
      <c r="D99" s="142" t="s">
        <v>506</v>
      </c>
      <c r="E99" s="143" t="s">
        <v>285</v>
      </c>
      <c r="M99" s="80" t="str">
        <f t="shared" si="4"/>
        <v>GETEC ENERGIE GmbH</v>
      </c>
      <c r="N99" s="80" t="str">
        <f t="shared" si="5"/>
        <v>11XGETEC-------5</v>
      </c>
    </row>
    <row r="100" spans="4:14" x14ac:dyDescent="0.25">
      <c r="D100" s="142" t="s">
        <v>286</v>
      </c>
      <c r="E100" s="143" t="s">
        <v>287</v>
      </c>
      <c r="M100" s="80" t="str">
        <f t="shared" si="4"/>
        <v>GHG Emissions Traders and Consultants Ltd</v>
      </c>
      <c r="N100" s="80" t="str">
        <f t="shared" si="5"/>
        <v>55XGHGEMITRACONQ</v>
      </c>
    </row>
    <row r="101" spans="4:14" x14ac:dyDescent="0.25">
      <c r="D101" s="142" t="s">
        <v>288</v>
      </c>
      <c r="E101" s="143" t="s">
        <v>289</v>
      </c>
      <c r="M101" s="80" t="str">
        <f t="shared" si="4"/>
        <v>Global NRG Zrt.</v>
      </c>
      <c r="N101" s="80" t="str">
        <f t="shared" si="5"/>
        <v>25X-GLOBALNRGZRV</v>
      </c>
    </row>
    <row r="102" spans="4:14" x14ac:dyDescent="0.25">
      <c r="D102" s="142" t="s">
        <v>290</v>
      </c>
      <c r="E102" s="143" t="s">
        <v>291</v>
      </c>
      <c r="M102" s="80" t="str">
        <f t="shared" si="4"/>
        <v>goldgas GmbH</v>
      </c>
      <c r="N102" s="80" t="str">
        <f t="shared" si="5"/>
        <v>21X000000001108L</v>
      </c>
    </row>
    <row r="103" spans="4:14" x14ac:dyDescent="0.25">
      <c r="D103" s="142" t="s">
        <v>292</v>
      </c>
      <c r="E103" s="143" t="s">
        <v>293</v>
      </c>
      <c r="M103" s="80" t="str">
        <f t="shared" si="4"/>
        <v>Greenhouse Power GmbH</v>
      </c>
      <c r="N103" s="80" t="str">
        <f t="shared" si="5"/>
        <v>25X-GREENHOUSEPY</v>
      </c>
    </row>
    <row r="104" spans="4:14" x14ac:dyDescent="0.25">
      <c r="D104" s="142" t="s">
        <v>294</v>
      </c>
      <c r="E104" s="143" t="s">
        <v>295</v>
      </c>
      <c r="M104" s="80" t="str">
        <f t="shared" si="4"/>
        <v>Grünwelt Energie GmbH</v>
      </c>
      <c r="N104" s="80" t="str">
        <f t="shared" si="5"/>
        <v>14XGRUENWELT---5</v>
      </c>
    </row>
    <row r="105" spans="4:14" x14ac:dyDescent="0.25">
      <c r="D105" s="142" t="s">
        <v>170</v>
      </c>
      <c r="E105" s="143" t="s">
        <v>171</v>
      </c>
      <c r="M105" s="80" t="str">
        <f t="shared" si="4"/>
        <v>Gunvor International B.V., Amsterdam, Geneva Branch</v>
      </c>
      <c r="N105" s="80" t="str">
        <f t="shared" si="5"/>
        <v>12X-0000001807-W</v>
      </c>
    </row>
    <row r="106" spans="4:14" x14ac:dyDescent="0.25">
      <c r="D106" s="144" t="s">
        <v>296</v>
      </c>
      <c r="E106" s="143" t="s">
        <v>297</v>
      </c>
      <c r="M106" s="80" t="str">
        <f t="shared" si="4"/>
        <v>Gutmann GmbH</v>
      </c>
      <c r="N106" s="80" t="str">
        <f t="shared" si="5"/>
        <v>14YGUTMANN-----Z</v>
      </c>
    </row>
    <row r="107" spans="4:14" x14ac:dyDescent="0.25">
      <c r="D107" s="142" t="s">
        <v>298</v>
      </c>
      <c r="E107" s="143" t="s">
        <v>299</v>
      </c>
      <c r="M107" s="80" t="str">
        <f t="shared" si="4"/>
        <v>Hera Trading S.r.l.</v>
      </c>
      <c r="N107" s="80" t="str">
        <f t="shared" si="5"/>
        <v>26X00000001201-S</v>
      </c>
    </row>
    <row r="108" spans="4:14" x14ac:dyDescent="0.25">
      <c r="D108" s="142" t="s">
        <v>300</v>
      </c>
      <c r="E108" s="143" t="s">
        <v>301</v>
      </c>
      <c r="M108" s="80" t="str">
        <f t="shared" si="4"/>
        <v>Hrvatska elektroprivreda d.d.</v>
      </c>
      <c r="N108" s="80" t="str">
        <f t="shared" si="5"/>
        <v>31X-HEP-DD-----9</v>
      </c>
    </row>
    <row r="109" spans="4:14" x14ac:dyDescent="0.25">
      <c r="D109" s="142" t="s">
        <v>470</v>
      </c>
      <c r="E109" s="143" t="s">
        <v>389</v>
      </c>
      <c r="M109" s="80" t="str">
        <f t="shared" si="4"/>
        <v>illwerke vkw AG</v>
      </c>
      <c r="N109" s="80" t="str">
        <f t="shared" si="5"/>
        <v>13X-VKW-HANDEL-M</v>
      </c>
    </row>
    <row r="110" spans="4:14" x14ac:dyDescent="0.25">
      <c r="D110" s="142" t="s">
        <v>421</v>
      </c>
      <c r="E110" s="143" t="s">
        <v>422</v>
      </c>
      <c r="M110" s="80" t="str">
        <f t="shared" si="4"/>
        <v>In Commodities A/S</v>
      </c>
      <c r="N110" s="80" t="str">
        <f t="shared" si="5"/>
        <v>45X000000000043A</v>
      </c>
    </row>
    <row r="111" spans="4:14" x14ac:dyDescent="0.25">
      <c r="D111" s="142" t="s">
        <v>423</v>
      </c>
      <c r="E111" s="143" t="s">
        <v>424</v>
      </c>
      <c r="M111" s="80" t="str">
        <f t="shared" si="4"/>
        <v>INA-INDUSTRIJA NAFTE D.D.</v>
      </c>
      <c r="N111" s="80" t="str">
        <f t="shared" si="5"/>
        <v>31X-INA-HR-----T</v>
      </c>
    </row>
    <row r="112" spans="4:14" x14ac:dyDescent="0.25">
      <c r="D112" s="142" t="s">
        <v>507</v>
      </c>
      <c r="E112" s="143" t="s">
        <v>508</v>
      </c>
      <c r="M112" s="80" t="str">
        <f t="shared" si="4"/>
        <v>IREN MERCATO SPA</v>
      </c>
      <c r="N112" s="80" t="str">
        <f t="shared" si="5"/>
        <v>26X00000001321-F</v>
      </c>
    </row>
    <row r="113" spans="4:14" x14ac:dyDescent="0.25">
      <c r="D113" s="142" t="s">
        <v>302</v>
      </c>
      <c r="E113" s="143" t="s">
        <v>303</v>
      </c>
      <c r="M113" s="80" t="str">
        <f t="shared" si="4"/>
        <v>JAS Budapest Zrt.</v>
      </c>
      <c r="N113" s="80" t="str">
        <f t="shared" si="5"/>
        <v>15X-JAS--------X</v>
      </c>
    </row>
    <row r="114" spans="4:14" x14ac:dyDescent="0.25">
      <c r="D114" s="142" t="s">
        <v>304</v>
      </c>
      <c r="E114" s="143" t="s">
        <v>305</v>
      </c>
      <c r="M114" s="80" t="str">
        <f t="shared" si="4"/>
        <v>KEHAG Energiehandel GmbH</v>
      </c>
      <c r="N114" s="80" t="str">
        <f t="shared" si="5"/>
        <v>11XKEHAGEH-----S</v>
      </c>
    </row>
    <row r="115" spans="4:14" x14ac:dyDescent="0.25">
      <c r="D115" s="142" t="s">
        <v>425</v>
      </c>
      <c r="E115" s="144" t="s">
        <v>426</v>
      </c>
      <c r="M115" s="80" t="str">
        <f t="shared" si="4"/>
        <v>KELAG Energie &amp; Wärme GmbH</v>
      </c>
      <c r="N115" s="80" t="str">
        <f t="shared" si="5"/>
        <v>AT902209</v>
      </c>
    </row>
    <row r="116" spans="4:14" x14ac:dyDescent="0.25">
      <c r="D116" s="142" t="s">
        <v>172</v>
      </c>
      <c r="E116" s="143" t="s">
        <v>173</v>
      </c>
      <c r="M116" s="80" t="str">
        <f t="shared" si="4"/>
        <v>KELAG-Kärntner Elektrizitäts-Aktiengesellschaft</v>
      </c>
      <c r="N116" s="80" t="str">
        <f t="shared" si="5"/>
        <v>13XKAERNTEN0000X</v>
      </c>
    </row>
    <row r="117" spans="4:14" x14ac:dyDescent="0.25">
      <c r="D117" s="142" t="s">
        <v>174</v>
      </c>
      <c r="E117" s="143" t="s">
        <v>175</v>
      </c>
      <c r="M117" s="80" t="str">
        <f t="shared" si="4"/>
        <v>Koch Supply &amp; Trading SARL</v>
      </c>
      <c r="N117" s="80" t="str">
        <f t="shared" si="5"/>
        <v>21X000000001136G</v>
      </c>
    </row>
    <row r="118" spans="4:14" x14ac:dyDescent="0.25">
      <c r="D118" s="142" t="s">
        <v>306</v>
      </c>
      <c r="E118" s="143" t="s">
        <v>307</v>
      </c>
      <c r="M118" s="80" t="str">
        <f t="shared" si="4"/>
        <v>LCG Energy GmbH</v>
      </c>
      <c r="N118" s="80" t="str">
        <f t="shared" si="5"/>
        <v>11YW1-LCG-ENERG8</v>
      </c>
    </row>
    <row r="119" spans="4:14" x14ac:dyDescent="0.25">
      <c r="D119" s="142" t="s">
        <v>308</v>
      </c>
      <c r="E119" s="144" t="s">
        <v>309</v>
      </c>
      <c r="M119" s="80" t="str">
        <f t="shared" si="4"/>
        <v>Leu Energie Austria GmbH</v>
      </c>
      <c r="N119" s="80" t="str">
        <f t="shared" si="5"/>
        <v>AT901809</v>
      </c>
    </row>
    <row r="120" spans="4:14" x14ac:dyDescent="0.25">
      <c r="D120" s="142" t="s">
        <v>427</v>
      </c>
      <c r="E120" s="143" t="s">
        <v>428</v>
      </c>
      <c r="M120" s="80" t="str">
        <f t="shared" si="4"/>
        <v>Liechtensteinische Gasversorgung</v>
      </c>
      <c r="N120" s="80" t="str">
        <f t="shared" si="5"/>
        <v>12X-0000001943-N</v>
      </c>
    </row>
    <row r="121" spans="4:14" x14ac:dyDescent="0.25">
      <c r="D121" s="142" t="s">
        <v>310</v>
      </c>
      <c r="E121" s="144" t="s">
        <v>311</v>
      </c>
      <c r="M121" s="80" t="str">
        <f t="shared" si="4"/>
        <v>LINZ GAS Vertrieb GmbH &amp; Co KG</v>
      </c>
      <c r="N121" s="80" t="str">
        <f t="shared" si="5"/>
        <v>AT900429</v>
      </c>
    </row>
    <row r="122" spans="4:14" x14ac:dyDescent="0.25">
      <c r="D122" s="142" t="s">
        <v>429</v>
      </c>
      <c r="E122" s="143" t="s">
        <v>176</v>
      </c>
      <c r="M122" s="80" t="str">
        <f t="shared" si="4"/>
        <v>LINZ STROM GAS WÄRME GmbH</v>
      </c>
      <c r="N122" s="80" t="str">
        <f t="shared" si="5"/>
        <v>14XLINZSTROM-BG9</v>
      </c>
    </row>
    <row r="123" spans="4:14" x14ac:dyDescent="0.25">
      <c r="D123" s="142" t="s">
        <v>509</v>
      </c>
      <c r="E123" s="143" t="s">
        <v>510</v>
      </c>
      <c r="M123" s="80" t="str">
        <f t="shared" si="4"/>
        <v>LITASCO SA</v>
      </c>
      <c r="N123" s="80" t="str">
        <f t="shared" si="5"/>
        <v>59X-7-LITASCO-5Y</v>
      </c>
    </row>
    <row r="124" spans="4:14" x14ac:dyDescent="0.25">
      <c r="D124" s="142" t="s">
        <v>471</v>
      </c>
      <c r="E124" s="143" t="s">
        <v>472</v>
      </c>
      <c r="M124" s="80" t="str">
        <f t="shared" si="4"/>
        <v>Macquarie Products (Ireland) Limited</v>
      </c>
      <c r="N124" s="80" t="str">
        <f t="shared" si="5"/>
        <v>48X0000000002222</v>
      </c>
    </row>
    <row r="125" spans="4:14" x14ac:dyDescent="0.25">
      <c r="D125" s="142" t="s">
        <v>312</v>
      </c>
      <c r="E125" s="143" t="s">
        <v>313</v>
      </c>
      <c r="M125" s="80" t="str">
        <f t="shared" si="4"/>
        <v>Magyar Földgázkereskedö Zrt.</v>
      </c>
      <c r="N125" s="80" t="str">
        <f t="shared" si="5"/>
        <v>25X-EONFLDGZTRA9</v>
      </c>
    </row>
    <row r="126" spans="4:14" x14ac:dyDescent="0.25">
      <c r="D126" s="142" t="s">
        <v>314</v>
      </c>
      <c r="E126" s="143" t="s">
        <v>430</v>
      </c>
      <c r="M126" s="80" t="str">
        <f t="shared" si="4"/>
        <v>MAINGAU Energie GmbH</v>
      </c>
      <c r="N126" s="80" t="str">
        <f t="shared" si="5"/>
        <v>11XMAINGAU63179W</v>
      </c>
    </row>
    <row r="127" spans="4:14" x14ac:dyDescent="0.25">
      <c r="D127" s="142" t="s">
        <v>315</v>
      </c>
      <c r="E127" s="143" t="s">
        <v>316</v>
      </c>
      <c r="M127" s="80" t="str">
        <f t="shared" si="4"/>
        <v>MAXENERGY Austria Handels GmbH</v>
      </c>
      <c r="N127" s="80" t="str">
        <f t="shared" si="5"/>
        <v>14X----0000011-L</v>
      </c>
    </row>
    <row r="128" spans="4:14" x14ac:dyDescent="0.25">
      <c r="D128" s="142" t="s">
        <v>317</v>
      </c>
      <c r="E128" s="143" t="s">
        <v>318</v>
      </c>
      <c r="M128" s="80" t="str">
        <f t="shared" si="4"/>
        <v>McGas GmbH</v>
      </c>
      <c r="N128" s="80" t="str">
        <f t="shared" si="5"/>
        <v>14X----0000030-G</v>
      </c>
    </row>
    <row r="129" spans="4:14" x14ac:dyDescent="0.25">
      <c r="D129" s="142" t="s">
        <v>177</v>
      </c>
      <c r="E129" s="143" t="s">
        <v>178</v>
      </c>
      <c r="M129" s="80" t="str">
        <f t="shared" si="4"/>
        <v>Mercuria Energy Trading S.A.</v>
      </c>
      <c r="N129" s="80" t="str">
        <f t="shared" si="5"/>
        <v>12XMETSA-------C</v>
      </c>
    </row>
    <row r="130" spans="4:14" x14ac:dyDescent="0.25">
      <c r="D130" s="142" t="s">
        <v>319</v>
      </c>
      <c r="E130" s="143" t="s">
        <v>320</v>
      </c>
      <c r="M130" s="80" t="str">
        <f t="shared" si="4"/>
        <v>MET International AG</v>
      </c>
      <c r="N130" s="80" t="str">
        <f t="shared" si="5"/>
        <v>21X000000001134K</v>
      </c>
    </row>
    <row r="131" spans="4:14" x14ac:dyDescent="0.25">
      <c r="D131" s="142" t="s">
        <v>511</v>
      </c>
      <c r="E131" s="143" t="s">
        <v>512</v>
      </c>
      <c r="M131" s="80" t="str">
        <f t="shared" si="4"/>
        <v>MFT Energy A/S</v>
      </c>
      <c r="N131" s="80" t="str">
        <f t="shared" si="5"/>
        <v>23X--161129-ME-L</v>
      </c>
    </row>
    <row r="132" spans="4:14" x14ac:dyDescent="0.25">
      <c r="D132" s="142" t="s">
        <v>431</v>
      </c>
      <c r="E132" s="143" t="s">
        <v>432</v>
      </c>
      <c r="M132" s="80" t="str">
        <f t="shared" si="4"/>
        <v>MFGK Austria GmbH</v>
      </c>
      <c r="N132" s="80" t="str">
        <f t="shared" si="5"/>
        <v>25X-MFGKAUSTRI-L</v>
      </c>
    </row>
    <row r="133" spans="4:14" x14ac:dyDescent="0.25">
      <c r="D133" s="142" t="s">
        <v>179</v>
      </c>
      <c r="E133" s="143" t="s">
        <v>180</v>
      </c>
      <c r="M133" s="80" t="str">
        <f t="shared" si="4"/>
        <v>MND a.s.</v>
      </c>
      <c r="N133" s="80" t="str">
        <f t="shared" si="5"/>
        <v>27X-MND-GASTR--C</v>
      </c>
    </row>
    <row r="134" spans="4:14" x14ac:dyDescent="0.25">
      <c r="D134" s="142" t="s">
        <v>433</v>
      </c>
      <c r="E134" s="143" t="s">
        <v>434</v>
      </c>
      <c r="M134" s="80" t="str">
        <f t="shared" si="4"/>
        <v>MOL Commodity Trading Kft.</v>
      </c>
      <c r="N134" s="80" t="str">
        <f t="shared" si="5"/>
        <v>23X--140211MCT-E</v>
      </c>
    </row>
    <row r="135" spans="4:14" x14ac:dyDescent="0.25">
      <c r="D135" s="142" t="s">
        <v>321</v>
      </c>
      <c r="E135" s="143" t="s">
        <v>435</v>
      </c>
      <c r="M135" s="80" t="str">
        <f t="shared" si="4"/>
        <v>MONTANA Energie Handel AT GmbH</v>
      </c>
      <c r="N135" s="80" t="str">
        <f t="shared" si="5"/>
        <v>11XMONTANA-----R</v>
      </c>
    </row>
    <row r="136" spans="4:14" x14ac:dyDescent="0.25">
      <c r="D136" s="142" t="s">
        <v>322</v>
      </c>
      <c r="E136" s="143" t="s">
        <v>323</v>
      </c>
      <c r="M136" s="80" t="str">
        <f t="shared" si="4"/>
        <v>MyElectric Energievertriebs- und -dienstleistungs GmbH</v>
      </c>
      <c r="N136" s="80" t="str">
        <f t="shared" si="5"/>
        <v>14XMYELECTRIC-L8</v>
      </c>
    </row>
    <row r="137" spans="4:14" x14ac:dyDescent="0.25">
      <c r="D137" s="142" t="s">
        <v>324</v>
      </c>
      <c r="E137" s="143" t="s">
        <v>325</v>
      </c>
      <c r="M137" s="80" t="str">
        <f t="shared" si="4"/>
        <v>natGAS Aktiengesellschaft</v>
      </c>
      <c r="N137" s="80" t="str">
        <f t="shared" si="5"/>
        <v>21X000000001021X</v>
      </c>
    </row>
    <row r="138" spans="4:14" x14ac:dyDescent="0.25">
      <c r="D138" s="142" t="s">
        <v>473</v>
      </c>
      <c r="E138" s="143" t="s">
        <v>474</v>
      </c>
      <c r="M138" s="80" t="str">
        <f t="shared" si="4"/>
        <v>NET4GAS, s.r.o.</v>
      </c>
      <c r="N138" s="80" t="str">
        <f t="shared" si="5"/>
        <v>21X000000001304L</v>
      </c>
    </row>
    <row r="139" spans="4:14" x14ac:dyDescent="0.25">
      <c r="D139" s="142" t="s">
        <v>182</v>
      </c>
      <c r="E139" s="143" t="s">
        <v>183</v>
      </c>
      <c r="M139" s="80" t="str">
        <f t="shared" si="4"/>
        <v>NitrogenMuvek ZRT</v>
      </c>
      <c r="N139" s="80" t="str">
        <f t="shared" si="5"/>
        <v>39X50NITRO00000P</v>
      </c>
    </row>
    <row r="140" spans="4:14" x14ac:dyDescent="0.25">
      <c r="D140" s="144" t="s">
        <v>326</v>
      </c>
      <c r="E140" s="143" t="s">
        <v>327</v>
      </c>
      <c r="M140" s="80" t="str">
        <f t="shared" si="4"/>
        <v>NOVATEK GAS &amp; POWER GmbH</v>
      </c>
      <c r="N140" s="80" t="str">
        <f t="shared" si="5"/>
        <v>21X000000001141N</v>
      </c>
    </row>
    <row r="141" spans="4:14" x14ac:dyDescent="0.25">
      <c r="D141" s="144" t="s">
        <v>328</v>
      </c>
      <c r="E141" s="143" t="s">
        <v>436</v>
      </c>
      <c r="M141" s="80" t="str">
        <f t="shared" si="4"/>
        <v>oekostrom GmbH für Vertrieb, Planung und Energiedienstleistungen</v>
      </c>
      <c r="N141" s="80" t="str">
        <f t="shared" si="5"/>
        <v>14XOEKOSTROM-V-O</v>
      </c>
    </row>
    <row r="142" spans="4:14" x14ac:dyDescent="0.25">
      <c r="D142" s="144" t="s">
        <v>329</v>
      </c>
      <c r="E142" s="143" t="s">
        <v>330</v>
      </c>
      <c r="M142" s="80" t="str">
        <f t="shared" si="4"/>
        <v>Ompex AG</v>
      </c>
      <c r="N142" s="80" t="str">
        <f t="shared" si="5"/>
        <v>12XOMPEX-------F</v>
      </c>
    </row>
    <row r="143" spans="4:14" x14ac:dyDescent="0.25">
      <c r="D143" s="144" t="s">
        <v>184</v>
      </c>
      <c r="E143" s="143" t="s">
        <v>185</v>
      </c>
      <c r="M143" s="80" t="str">
        <f t="shared" si="4"/>
        <v>OMV Gas Marketing &amp; Trading GmbH</v>
      </c>
      <c r="N143" s="80" t="str">
        <f t="shared" si="5"/>
        <v>23X---------ECGA</v>
      </c>
    </row>
    <row r="144" spans="4:14" x14ac:dyDescent="0.25">
      <c r="D144" s="144" t="s">
        <v>437</v>
      </c>
      <c r="E144" s="143" t="s">
        <v>513</v>
      </c>
      <c r="M144" s="80" t="str">
        <f t="shared" si="4"/>
        <v>Open Energy Platform AG</v>
      </c>
      <c r="N144" s="80" t="str">
        <f t="shared" si="5"/>
        <v>23X--150720-OE-1</v>
      </c>
    </row>
    <row r="145" spans="4:14" x14ac:dyDescent="0.25">
      <c r="D145" s="144" t="s">
        <v>331</v>
      </c>
      <c r="E145" s="143" t="s">
        <v>332</v>
      </c>
      <c r="M145" s="80" t="str">
        <f t="shared" si="4"/>
        <v>Panrusgáz Gázkereskedelmi Zrt.</v>
      </c>
      <c r="N145" s="80" t="str">
        <f t="shared" si="5"/>
        <v>39X50PANRUS00001</v>
      </c>
    </row>
    <row r="146" spans="4:14" x14ac:dyDescent="0.25">
      <c r="D146" s="144" t="s">
        <v>333</v>
      </c>
      <c r="E146" s="143" t="s">
        <v>186</v>
      </c>
      <c r="M146" s="80" t="str">
        <f t="shared" si="4"/>
        <v>PGNiG Supply &amp; Trading GmbH</v>
      </c>
      <c r="N146" s="80" t="str">
        <f t="shared" si="5"/>
        <v>21X000000001130S</v>
      </c>
    </row>
    <row r="147" spans="4:14" x14ac:dyDescent="0.25">
      <c r="D147" s="144" t="s">
        <v>438</v>
      </c>
      <c r="E147" s="143" t="s">
        <v>439</v>
      </c>
      <c r="M147" s="80" t="str">
        <f t="shared" si="4"/>
        <v>PPD Global SA</v>
      </c>
      <c r="N147" s="80" t="str">
        <f t="shared" si="5"/>
        <v>23X--171026--P-M</v>
      </c>
    </row>
    <row r="148" spans="4:14" x14ac:dyDescent="0.25">
      <c r="D148" s="144" t="s">
        <v>334</v>
      </c>
      <c r="E148" s="143" t="s">
        <v>186</v>
      </c>
      <c r="M148" s="80" t="str">
        <f t="shared" si="4"/>
        <v>PST Europe Sales GmbH</v>
      </c>
      <c r="N148" s="80" t="str">
        <f t="shared" si="5"/>
        <v>21X000000001130S</v>
      </c>
    </row>
    <row r="149" spans="4:14" x14ac:dyDescent="0.25">
      <c r="D149" s="144" t="s">
        <v>440</v>
      </c>
      <c r="E149" s="143" t="s">
        <v>187</v>
      </c>
      <c r="M149" s="80" t="str">
        <f t="shared" si="4"/>
        <v>RAG Austria AG</v>
      </c>
      <c r="N149" s="80" t="str">
        <f t="shared" si="5"/>
        <v>23X----100225-1C</v>
      </c>
    </row>
    <row r="150" spans="4:14" x14ac:dyDescent="0.25">
      <c r="D150" s="144" t="s">
        <v>335</v>
      </c>
      <c r="E150" s="144" t="s">
        <v>336</v>
      </c>
      <c r="M150" s="80" t="str">
        <f t="shared" si="4"/>
        <v>redgas GmbH</v>
      </c>
      <c r="N150" s="80" t="str">
        <f t="shared" si="5"/>
        <v>AT901539</v>
      </c>
    </row>
    <row r="151" spans="4:14" x14ac:dyDescent="0.25">
      <c r="D151" s="144" t="s">
        <v>475</v>
      </c>
      <c r="E151" s="143" t="s">
        <v>476</v>
      </c>
      <c r="M151" s="80" t="str">
        <f t="shared" si="4"/>
        <v>Repower AG</v>
      </c>
      <c r="N151" s="80" t="str">
        <f t="shared" si="5"/>
        <v>12XRAETIA-E-H--D</v>
      </c>
    </row>
    <row r="152" spans="4:14" x14ac:dyDescent="0.25">
      <c r="D152" s="144" t="s">
        <v>337</v>
      </c>
      <c r="E152" s="143" t="s">
        <v>338</v>
      </c>
      <c r="M152" s="80" t="str">
        <f t="shared" si="4"/>
        <v>Repower Italia S.p.A.</v>
      </c>
      <c r="N152" s="80" t="str">
        <f t="shared" si="5"/>
        <v>12XREZIA-ITA---K</v>
      </c>
    </row>
    <row r="153" spans="4:14" x14ac:dyDescent="0.25">
      <c r="D153" s="144" t="s">
        <v>339</v>
      </c>
      <c r="E153" s="143" t="s">
        <v>340</v>
      </c>
      <c r="M153" s="80" t="str">
        <f t="shared" si="4"/>
        <v>RhönEnergie Fulda GmbH</v>
      </c>
      <c r="N153" s="80" t="str">
        <f t="shared" si="5"/>
        <v>11XUEWAG-------G</v>
      </c>
    </row>
    <row r="154" spans="4:14" x14ac:dyDescent="0.25">
      <c r="D154" s="144" t="s">
        <v>341</v>
      </c>
      <c r="E154" s="143" t="s">
        <v>441</v>
      </c>
      <c r="M154" s="80" t="str">
        <f t="shared" si="4"/>
        <v>Roma Gas &amp; Power S.p.A.</v>
      </c>
      <c r="N154" s="80" t="str">
        <f t="shared" si="5"/>
        <v>26X00000106231-F</v>
      </c>
    </row>
    <row r="155" spans="4:14" x14ac:dyDescent="0.25">
      <c r="D155" s="144" t="s">
        <v>109</v>
      </c>
      <c r="E155" s="143" t="s">
        <v>188</v>
      </c>
      <c r="M155" s="80" t="str">
        <f t="shared" si="4"/>
        <v>RWE Supply &amp; Trading GmbH</v>
      </c>
      <c r="N155" s="80" t="str">
        <f t="shared" si="5"/>
        <v>21X000000001033Q</v>
      </c>
    </row>
    <row r="156" spans="4:14" x14ac:dyDescent="0.25">
      <c r="D156" s="144" t="s">
        <v>110</v>
      </c>
      <c r="E156" s="143" t="s">
        <v>189</v>
      </c>
      <c r="M156" s="80" t="str">
        <f t="shared" si="4"/>
        <v>Salzburg AG für Energie, Verkehr und Telekommunikation</v>
      </c>
      <c r="N156" s="80" t="str">
        <f t="shared" si="5"/>
        <v>14XSALZBURGAG-B8</v>
      </c>
    </row>
    <row r="157" spans="4:14" x14ac:dyDescent="0.25">
      <c r="D157" s="144" t="s">
        <v>342</v>
      </c>
      <c r="E157" s="143" t="s">
        <v>343</v>
      </c>
      <c r="M157" s="80" t="str">
        <f t="shared" si="4"/>
        <v>schlaustrom GmbH</v>
      </c>
      <c r="N157" s="80" t="str">
        <f t="shared" si="5"/>
        <v>14X----0000008-4</v>
      </c>
    </row>
    <row r="158" spans="4:14" x14ac:dyDescent="0.25">
      <c r="D158" s="144" t="s">
        <v>477</v>
      </c>
      <c r="E158" s="143" t="s">
        <v>478</v>
      </c>
      <c r="M158" s="80" t="str">
        <f t="shared" si="4"/>
        <v>Shell Energy Europe BV</v>
      </c>
      <c r="N158" s="80" t="str">
        <f t="shared" si="5"/>
        <v>21X000000001032S</v>
      </c>
    </row>
    <row r="159" spans="4:14" x14ac:dyDescent="0.25">
      <c r="D159" s="144" t="s">
        <v>190</v>
      </c>
      <c r="E159" s="143" t="s">
        <v>191</v>
      </c>
      <c r="M159" s="80" t="str">
        <f t="shared" si="4"/>
        <v>Shell Energy Europe ltd</v>
      </c>
      <c r="N159" s="80" t="str">
        <f t="shared" si="5"/>
        <v>11XSHELLTRADINGZ</v>
      </c>
    </row>
    <row r="160" spans="4:14" x14ac:dyDescent="0.25">
      <c r="D160" s="144" t="s">
        <v>344</v>
      </c>
      <c r="E160" s="143" t="s">
        <v>345</v>
      </c>
      <c r="M160" s="80" t="str">
        <f t="shared" si="4"/>
        <v>Slovenský plynárenský priemysel, a.s.</v>
      </c>
      <c r="N160" s="80" t="str">
        <f t="shared" si="5"/>
        <v>24X-SPP-SK-123-5</v>
      </c>
    </row>
    <row r="161" spans="4:14" x14ac:dyDescent="0.25">
      <c r="D161" s="144" t="s">
        <v>346</v>
      </c>
      <c r="E161" s="143" t="s">
        <v>347</v>
      </c>
      <c r="M161" s="80" t="str">
        <f t="shared" ref="M161:M224" si="6">IF($D161="","",IF($E$7="Firmenname",D161,E161))</f>
        <v>Sorgenia Trading S.p.A.</v>
      </c>
      <c r="N161" s="80" t="str">
        <f t="shared" ref="N161:N224" si="7">IF($D161="","",IF($E$7="Firmenname",E161,D161))</f>
        <v>17X100A100I009IC</v>
      </c>
    </row>
    <row r="162" spans="4:14" x14ac:dyDescent="0.25">
      <c r="D162" s="144" t="s">
        <v>348</v>
      </c>
      <c r="E162" s="143" t="s">
        <v>349</v>
      </c>
      <c r="M162" s="80" t="str">
        <f t="shared" si="6"/>
        <v>Spigas s.r.l.</v>
      </c>
      <c r="N162" s="80" t="str">
        <f t="shared" si="7"/>
        <v>21X000000001073E</v>
      </c>
    </row>
    <row r="163" spans="4:14" x14ac:dyDescent="0.25">
      <c r="D163" s="144" t="s">
        <v>479</v>
      </c>
      <c r="E163" s="144" t="s">
        <v>480</v>
      </c>
      <c r="M163" s="80" t="str">
        <f t="shared" si="6"/>
        <v>Spotty Smart Energy Partner GmbH</v>
      </c>
      <c r="N163" s="80" t="str">
        <f t="shared" si="7"/>
        <v>AT902279</v>
      </c>
    </row>
    <row r="164" spans="4:14" x14ac:dyDescent="0.25">
      <c r="D164" s="144" t="s">
        <v>350</v>
      </c>
      <c r="E164" s="143" t="s">
        <v>351</v>
      </c>
      <c r="M164" s="80" t="str">
        <f t="shared" si="6"/>
        <v>Stadtbetriebe Steyr GmbH</v>
      </c>
      <c r="N164" s="80" t="str">
        <f t="shared" si="7"/>
        <v>25X-STADTBETRIER</v>
      </c>
    </row>
    <row r="165" spans="4:14" x14ac:dyDescent="0.25">
      <c r="D165" s="144" t="s">
        <v>481</v>
      </c>
      <c r="E165" s="143" t="s">
        <v>482</v>
      </c>
      <c r="M165" s="80" t="str">
        <f t="shared" si="6"/>
        <v>Stadtwerke Augsburg Energie GmbH</v>
      </c>
      <c r="N165" s="80" t="str">
        <f t="shared" si="7"/>
        <v>11XSWAUGSBURG--9</v>
      </c>
    </row>
    <row r="166" spans="4:14" x14ac:dyDescent="0.25">
      <c r="D166" s="144" t="s">
        <v>352</v>
      </c>
      <c r="E166" s="143" t="s">
        <v>353</v>
      </c>
      <c r="M166" s="80" t="str">
        <f t="shared" si="6"/>
        <v>Stadtwerke Bietigheim-Bissingen GmbH</v>
      </c>
      <c r="N166" s="80" t="str">
        <f t="shared" si="7"/>
        <v>11YW1-BIEBI-INTF</v>
      </c>
    </row>
    <row r="167" spans="4:14" x14ac:dyDescent="0.25">
      <c r="D167" s="144" t="s">
        <v>354</v>
      </c>
      <c r="E167" s="144" t="s">
        <v>355</v>
      </c>
      <c r="M167" s="80" t="str">
        <f t="shared" si="6"/>
        <v>Stadtwerke Bregenz GmbH</v>
      </c>
      <c r="N167" s="80" t="str">
        <f t="shared" si="7"/>
        <v>AT645019</v>
      </c>
    </row>
    <row r="168" spans="4:14" x14ac:dyDescent="0.25">
      <c r="D168" s="144" t="s">
        <v>356</v>
      </c>
      <c r="E168" s="143" t="s">
        <v>357</v>
      </c>
      <c r="M168" s="80" t="str">
        <f t="shared" si="6"/>
        <v>Stadtwerke Kapfenberg GmbH</v>
      </c>
      <c r="N168" s="80" t="str">
        <f t="shared" si="7"/>
        <v>14XKAPFENBERG-LK</v>
      </c>
    </row>
    <row r="169" spans="4:14" x14ac:dyDescent="0.25">
      <c r="D169" s="144" t="s">
        <v>514</v>
      </c>
      <c r="E169" s="144" t="s">
        <v>515</v>
      </c>
      <c r="M169" s="80" t="str">
        <f t="shared" si="6"/>
        <v>Stadtwerke Klagenfurt AG</v>
      </c>
      <c r="N169" s="80" t="str">
        <f t="shared" si="7"/>
        <v>AT902299</v>
      </c>
    </row>
    <row r="170" spans="4:14" x14ac:dyDescent="0.25">
      <c r="D170" s="144" t="s">
        <v>358</v>
      </c>
      <c r="E170" s="144" t="s">
        <v>359</v>
      </c>
      <c r="M170" s="80" t="str">
        <f t="shared" si="6"/>
        <v>Stadtwerke Leoben</v>
      </c>
      <c r="N170" s="80" t="str">
        <f t="shared" si="7"/>
        <v>AT900299</v>
      </c>
    </row>
    <row r="171" spans="4:14" x14ac:dyDescent="0.25">
      <c r="D171" s="144" t="s">
        <v>360</v>
      </c>
      <c r="E171" s="143" t="s">
        <v>361</v>
      </c>
      <c r="M171" s="80" t="str">
        <f t="shared" si="6"/>
        <v>Sturm Energie GmbH</v>
      </c>
      <c r="N171" s="80" t="str">
        <f t="shared" si="7"/>
        <v>14YSTURMENERGIE1</v>
      </c>
    </row>
    <row r="172" spans="4:14" x14ac:dyDescent="0.25">
      <c r="D172" s="144" t="s">
        <v>362</v>
      </c>
      <c r="E172" s="143" t="s">
        <v>363</v>
      </c>
      <c r="M172" s="80" t="str">
        <f t="shared" si="6"/>
        <v>Südwestdeutsche Stromhandels GmbH</v>
      </c>
      <c r="N172" s="80" t="str">
        <f t="shared" si="7"/>
        <v>11XSUEDWESTSTRO8</v>
      </c>
    </row>
    <row r="173" spans="4:14" x14ac:dyDescent="0.25">
      <c r="D173" s="144" t="s">
        <v>364</v>
      </c>
      <c r="E173" s="143" t="s">
        <v>365</v>
      </c>
      <c r="M173" s="80" t="str">
        <f t="shared" si="6"/>
        <v>SWITCH Energievertriebsgesellschaft mbH</v>
      </c>
      <c r="N173" s="80" t="str">
        <f t="shared" si="7"/>
        <v>14XSWITCH-GMBH0J</v>
      </c>
    </row>
    <row r="174" spans="4:14" x14ac:dyDescent="0.25">
      <c r="D174" s="144" t="s">
        <v>366</v>
      </c>
      <c r="E174" s="143" t="s">
        <v>367</v>
      </c>
      <c r="M174" s="80" t="str">
        <f t="shared" si="6"/>
        <v>TERAWATT International Stromhandelsgesellschaft m.b.H</v>
      </c>
      <c r="N174" s="80" t="str">
        <f t="shared" si="7"/>
        <v>14XTERAWATT000BA</v>
      </c>
    </row>
    <row r="175" spans="4:14" x14ac:dyDescent="0.25">
      <c r="D175" s="144" t="s">
        <v>368</v>
      </c>
      <c r="E175" s="143" t="s">
        <v>369</v>
      </c>
      <c r="M175" s="80" t="str">
        <f t="shared" si="6"/>
        <v>TIGAS Erdgas Tirol GmbH</v>
      </c>
      <c r="N175" s="80" t="str">
        <f t="shared" si="7"/>
        <v>25X-TIGAS-ERDGAG</v>
      </c>
    </row>
    <row r="176" spans="4:14" x14ac:dyDescent="0.25">
      <c r="D176" s="144" t="s">
        <v>483</v>
      </c>
      <c r="E176" s="143" t="s">
        <v>484</v>
      </c>
      <c r="M176" s="80" t="str">
        <f t="shared" si="6"/>
        <v>Tinmar Energy SA</v>
      </c>
      <c r="N176" s="80" t="str">
        <f t="shared" si="7"/>
        <v>30XROTINMAREN--M</v>
      </c>
    </row>
    <row r="177" spans="4:14" x14ac:dyDescent="0.25">
      <c r="D177" s="144" t="s">
        <v>370</v>
      </c>
      <c r="E177" s="143" t="s">
        <v>371</v>
      </c>
      <c r="M177" s="80" t="str">
        <f t="shared" si="6"/>
        <v>TopEnergy Service GmbH</v>
      </c>
      <c r="N177" s="80" t="str">
        <f t="shared" si="7"/>
        <v>14XTOPENERGY-XX0</v>
      </c>
    </row>
    <row r="178" spans="4:14" x14ac:dyDescent="0.25">
      <c r="D178" s="144" t="s">
        <v>372</v>
      </c>
      <c r="E178" s="143" t="s">
        <v>373</v>
      </c>
      <c r="M178" s="80" t="str">
        <f t="shared" si="6"/>
        <v>Total Gas &amp; Power Limited</v>
      </c>
      <c r="N178" s="80" t="str">
        <f t="shared" si="7"/>
        <v>11XTOTAL-------8</v>
      </c>
    </row>
    <row r="179" spans="4:14" x14ac:dyDescent="0.25">
      <c r="D179" s="144" t="s">
        <v>442</v>
      </c>
      <c r="E179" s="143" t="s">
        <v>443</v>
      </c>
      <c r="M179" s="80" t="str">
        <f t="shared" si="6"/>
        <v>Trafigura Trading (Europe) Sàrl</v>
      </c>
      <c r="N179" s="80" t="str">
        <f t="shared" si="7"/>
        <v>12X-0000001967-3</v>
      </c>
    </row>
    <row r="180" spans="4:14" x14ac:dyDescent="0.25">
      <c r="D180" s="144" t="s">
        <v>374</v>
      </c>
      <c r="E180" s="143" t="s">
        <v>375</v>
      </c>
      <c r="M180" s="80" t="str">
        <f t="shared" si="6"/>
        <v>Trans Austria Gasleitung GmbH</v>
      </c>
      <c r="N180" s="80" t="str">
        <f t="shared" si="7"/>
        <v>21X-AT-C-A0A0A-B</v>
      </c>
    </row>
    <row r="181" spans="4:14" x14ac:dyDescent="0.25">
      <c r="D181" s="144" t="s">
        <v>85</v>
      </c>
      <c r="E181" s="143" t="s">
        <v>142</v>
      </c>
      <c r="M181" s="80" t="str">
        <f t="shared" si="6"/>
        <v>Uniper Energy Storage GmbH</v>
      </c>
      <c r="N181" s="80" t="str">
        <f t="shared" si="7"/>
        <v>21X000000001127H</v>
      </c>
    </row>
    <row r="182" spans="4:14" x14ac:dyDescent="0.25">
      <c r="D182" s="144" t="s">
        <v>376</v>
      </c>
      <c r="E182" s="143" t="s">
        <v>377</v>
      </c>
      <c r="M182" s="80" t="str">
        <f t="shared" si="6"/>
        <v>Uniper Global Commodities SE</v>
      </c>
      <c r="N182" s="80" t="str">
        <f t="shared" si="7"/>
        <v>11XEON-H-------8</v>
      </c>
    </row>
    <row r="183" spans="4:14" x14ac:dyDescent="0.25">
      <c r="D183" s="144" t="s">
        <v>378</v>
      </c>
      <c r="E183" s="143" t="s">
        <v>379</v>
      </c>
      <c r="M183" s="80" t="str">
        <f t="shared" si="6"/>
        <v>Utilità S.p.A.</v>
      </c>
      <c r="N183" s="80" t="str">
        <f t="shared" si="7"/>
        <v>26X00000012091-Q</v>
      </c>
    </row>
    <row r="184" spans="4:14" x14ac:dyDescent="0.25">
      <c r="D184" s="144" t="s">
        <v>193</v>
      </c>
      <c r="E184" s="143" t="s">
        <v>194</v>
      </c>
      <c r="M184" s="80" t="str">
        <f t="shared" si="6"/>
        <v>Vattenfall Energy Trading GmbH</v>
      </c>
      <c r="N184" s="80" t="str">
        <f t="shared" si="7"/>
        <v>11XVE-TRADING--X</v>
      </c>
    </row>
    <row r="185" spans="4:14" x14ac:dyDescent="0.25">
      <c r="D185" s="144" t="s">
        <v>380</v>
      </c>
      <c r="E185" s="143" t="s">
        <v>381</v>
      </c>
      <c r="M185" s="80" t="str">
        <f t="shared" si="6"/>
        <v>VERBUND AG</v>
      </c>
      <c r="N185" s="80" t="str">
        <f t="shared" si="7"/>
        <v>13X-APC--------I</v>
      </c>
    </row>
    <row r="186" spans="4:14" x14ac:dyDescent="0.25">
      <c r="D186" s="144" t="s">
        <v>516</v>
      </c>
      <c r="E186" s="143" t="s">
        <v>195</v>
      </c>
      <c r="M186" s="80" t="str">
        <f t="shared" si="6"/>
        <v>VERBUND Energy4Business GmbH</v>
      </c>
      <c r="N186" s="80" t="str">
        <f t="shared" si="7"/>
        <v>13XVERBUND1234-P</v>
      </c>
    </row>
    <row r="187" spans="4:14" x14ac:dyDescent="0.25">
      <c r="D187" s="144" t="s">
        <v>382</v>
      </c>
      <c r="E187" s="143" t="s">
        <v>383</v>
      </c>
      <c r="M187" s="80" t="str">
        <f t="shared" si="6"/>
        <v>Verbund Thermal Power Gmbh &amp; Co KG in Liqu.</v>
      </c>
      <c r="N187" s="80" t="str">
        <f t="shared" si="7"/>
        <v>25X-VERBUNDTHERI</v>
      </c>
    </row>
    <row r="188" spans="4:14" x14ac:dyDescent="0.25">
      <c r="D188" s="144" t="s">
        <v>384</v>
      </c>
      <c r="E188" s="143" t="s">
        <v>444</v>
      </c>
      <c r="M188" s="80" t="str">
        <f t="shared" si="6"/>
        <v>Vitalis Handels GmbH</v>
      </c>
      <c r="N188" s="80" t="str">
        <f t="shared" si="7"/>
        <v>14X-VITALIS----1</v>
      </c>
    </row>
    <row r="189" spans="4:14" x14ac:dyDescent="0.25">
      <c r="D189" s="144" t="s">
        <v>196</v>
      </c>
      <c r="E189" s="143" t="s">
        <v>197</v>
      </c>
      <c r="M189" s="80" t="str">
        <f t="shared" si="6"/>
        <v>Vitol SA</v>
      </c>
      <c r="N189" s="80" t="str">
        <f t="shared" si="7"/>
        <v>23XVITOLSA-----3</v>
      </c>
    </row>
    <row r="190" spans="4:14" x14ac:dyDescent="0.25">
      <c r="D190" s="144" t="s">
        <v>386</v>
      </c>
      <c r="E190" s="143" t="s">
        <v>517</v>
      </c>
      <c r="M190" s="80" t="str">
        <f t="shared" si="6"/>
        <v>VNG Austria GmbH</v>
      </c>
      <c r="N190" s="80" t="str">
        <f t="shared" si="7"/>
        <v>25X-VNGAUSTRIAGL</v>
      </c>
    </row>
    <row r="191" spans="4:14" x14ac:dyDescent="0.25">
      <c r="D191" s="144" t="s">
        <v>445</v>
      </c>
      <c r="E191" s="143" t="s">
        <v>385</v>
      </c>
      <c r="M191" s="80" t="str">
        <f t="shared" si="6"/>
        <v>VNG Handel &amp; Vertrieb GmbH</v>
      </c>
      <c r="N191" s="80" t="str">
        <f t="shared" si="7"/>
        <v>23XVNGAG-------P</v>
      </c>
    </row>
    <row r="192" spans="4:14" x14ac:dyDescent="0.25">
      <c r="D192" s="144" t="s">
        <v>387</v>
      </c>
      <c r="E192" s="143" t="s">
        <v>388</v>
      </c>
      <c r="M192" s="80" t="str">
        <f t="shared" si="6"/>
        <v>Voestalpine Rohstoffbeschaffungs GmbH</v>
      </c>
      <c r="N192" s="80" t="str">
        <f t="shared" si="7"/>
        <v>25X-VOESTALPINEP</v>
      </c>
    </row>
    <row r="193" spans="4:14" x14ac:dyDescent="0.25">
      <c r="D193" s="127" t="s">
        <v>446</v>
      </c>
      <c r="E193" s="143" t="s">
        <v>447</v>
      </c>
      <c r="M193" s="80" t="str">
        <f t="shared" si="6"/>
        <v>WIEE Hungary Kft.</v>
      </c>
      <c r="N193" s="80" t="str">
        <f t="shared" si="7"/>
        <v>39XWIEEHUNGARIAQ</v>
      </c>
    </row>
    <row r="194" spans="4:14" x14ac:dyDescent="0.25">
      <c r="D194" s="127" t="s">
        <v>111</v>
      </c>
      <c r="E194" s="143" t="s">
        <v>198</v>
      </c>
      <c r="M194" s="80" t="str">
        <f t="shared" si="6"/>
        <v>Wien Energie GmbH</v>
      </c>
      <c r="N194" s="80" t="str">
        <f t="shared" si="7"/>
        <v>25X-WIENENERGIEN</v>
      </c>
    </row>
    <row r="195" spans="4:14" x14ac:dyDescent="0.25">
      <c r="D195" s="127" t="s">
        <v>390</v>
      </c>
      <c r="E195" s="143" t="s">
        <v>391</v>
      </c>
      <c r="M195" s="80" t="str">
        <f t="shared" si="6"/>
        <v>WIEN ENERGIE Vertrieb GmbH &amp; Co KG</v>
      </c>
      <c r="N195" s="80" t="str">
        <f t="shared" si="7"/>
        <v>14XWIENSTR-ENER0</v>
      </c>
    </row>
    <row r="196" spans="4:14" x14ac:dyDescent="0.25">
      <c r="D196" s="127" t="s">
        <v>112</v>
      </c>
      <c r="E196" s="143" t="s">
        <v>199</v>
      </c>
      <c r="M196" s="80" t="str">
        <f t="shared" si="6"/>
        <v>WINGAS GmbH</v>
      </c>
      <c r="N196" s="80" t="str">
        <f t="shared" si="7"/>
        <v>23XWINGASGMBH--Y</v>
      </c>
    </row>
    <row r="197" spans="4:14" x14ac:dyDescent="0.25">
      <c r="D197" s="127" t="s">
        <v>392</v>
      </c>
      <c r="E197" s="143" t="s">
        <v>393</v>
      </c>
      <c r="M197" s="80" t="str">
        <f t="shared" si="6"/>
        <v>Worldenergy SA</v>
      </c>
      <c r="N197" s="80" t="str">
        <f t="shared" si="7"/>
        <v>25X-WORLDENERGYY</v>
      </c>
    </row>
    <row r="198" spans="4:14" x14ac:dyDescent="0.25">
      <c r="D198" s="127" t="s">
        <v>518</v>
      </c>
      <c r="E198" s="143" t="s">
        <v>519</v>
      </c>
      <c r="M198" s="80" t="str">
        <f t="shared" si="6"/>
        <v>ZSE Energia, a.s.</v>
      </c>
      <c r="N198" s="80" t="str">
        <f t="shared" si="7"/>
        <v>24XZSE---------Z</v>
      </c>
    </row>
    <row r="199" spans="4:14" x14ac:dyDescent="0.25">
      <c r="D199" s="127"/>
      <c r="E199" s="127"/>
      <c r="M199" s="80" t="str">
        <f t="shared" si="6"/>
        <v/>
      </c>
      <c r="N199" s="80" t="str">
        <f t="shared" si="7"/>
        <v/>
      </c>
    </row>
    <row r="200" spans="4:14" x14ac:dyDescent="0.25">
      <c r="D200" s="127"/>
      <c r="E200" s="127"/>
      <c r="M200" s="80" t="str">
        <f t="shared" si="6"/>
        <v/>
      </c>
      <c r="N200" s="80" t="str">
        <f t="shared" si="7"/>
        <v/>
      </c>
    </row>
    <row r="201" spans="4:14" x14ac:dyDescent="0.25">
      <c r="D201" s="127"/>
      <c r="E201" s="127"/>
      <c r="M201" s="80" t="str">
        <f t="shared" si="6"/>
        <v/>
      </c>
      <c r="N201" s="80" t="str">
        <f t="shared" si="7"/>
        <v/>
      </c>
    </row>
    <row r="202" spans="4:14" x14ac:dyDescent="0.25">
      <c r="D202" s="127"/>
      <c r="E202" s="127"/>
      <c r="M202" s="80" t="str">
        <f t="shared" si="6"/>
        <v/>
      </c>
      <c r="N202" s="80" t="str">
        <f t="shared" si="7"/>
        <v/>
      </c>
    </row>
    <row r="203" spans="4:14" x14ac:dyDescent="0.25">
      <c r="D203" s="127"/>
      <c r="E203" s="127"/>
      <c r="M203" s="80" t="str">
        <f t="shared" si="6"/>
        <v/>
      </c>
      <c r="N203" s="80" t="str">
        <f t="shared" si="7"/>
        <v/>
      </c>
    </row>
    <row r="204" spans="4:14" x14ac:dyDescent="0.25">
      <c r="D204" s="127"/>
      <c r="E204" s="127"/>
      <c r="M204" s="80" t="str">
        <f t="shared" si="6"/>
        <v/>
      </c>
      <c r="N204" s="80" t="str">
        <f t="shared" si="7"/>
        <v/>
      </c>
    </row>
    <row r="205" spans="4:14" x14ac:dyDescent="0.25">
      <c r="D205" s="127"/>
      <c r="E205" s="127"/>
      <c r="M205" s="80" t="str">
        <f t="shared" si="6"/>
        <v/>
      </c>
      <c r="N205" s="80" t="str">
        <f t="shared" si="7"/>
        <v/>
      </c>
    </row>
    <row r="206" spans="4:14" x14ac:dyDescent="0.25">
      <c r="D206" s="127"/>
      <c r="E206" s="127"/>
      <c r="M206" s="80" t="str">
        <f t="shared" si="6"/>
        <v/>
      </c>
      <c r="N206" s="80" t="str">
        <f t="shared" si="7"/>
        <v/>
      </c>
    </row>
    <row r="207" spans="4:14" x14ac:dyDescent="0.25">
      <c r="D207" s="127"/>
      <c r="E207" s="127"/>
      <c r="M207" s="80" t="str">
        <f t="shared" si="6"/>
        <v/>
      </c>
      <c r="N207" s="80" t="str">
        <f t="shared" si="7"/>
        <v/>
      </c>
    </row>
    <row r="208" spans="4:14" x14ac:dyDescent="0.25">
      <c r="D208" s="127"/>
      <c r="E208" s="127"/>
      <c r="M208" s="80" t="str">
        <f t="shared" si="6"/>
        <v/>
      </c>
      <c r="N208" s="80" t="str">
        <f t="shared" si="7"/>
        <v/>
      </c>
    </row>
    <row r="209" spans="4:14" x14ac:dyDescent="0.25">
      <c r="D209" s="127"/>
      <c r="E209" s="127"/>
      <c r="M209" s="80" t="str">
        <f t="shared" si="6"/>
        <v/>
      </c>
      <c r="N209" s="80" t="str">
        <f t="shared" si="7"/>
        <v/>
      </c>
    </row>
    <row r="210" spans="4:14" x14ac:dyDescent="0.25">
      <c r="D210" s="127"/>
      <c r="E210" s="127"/>
      <c r="M210" s="80" t="str">
        <f t="shared" si="6"/>
        <v/>
      </c>
      <c r="N210" s="80" t="str">
        <f t="shared" si="7"/>
        <v/>
      </c>
    </row>
    <row r="211" spans="4:14" x14ac:dyDescent="0.25">
      <c r="D211" s="127"/>
      <c r="E211" s="127"/>
      <c r="M211" s="80" t="str">
        <f t="shared" si="6"/>
        <v/>
      </c>
      <c r="N211" s="80" t="str">
        <f t="shared" si="7"/>
        <v/>
      </c>
    </row>
    <row r="212" spans="4:14" x14ac:dyDescent="0.25">
      <c r="D212" s="127"/>
      <c r="E212" s="127"/>
      <c r="M212" s="80" t="str">
        <f t="shared" si="6"/>
        <v/>
      </c>
      <c r="N212" s="80" t="str">
        <f t="shared" si="7"/>
        <v/>
      </c>
    </row>
    <row r="213" spans="4:14" x14ac:dyDescent="0.25">
      <c r="D213" s="127"/>
      <c r="E213" s="127"/>
      <c r="M213" s="80" t="str">
        <f t="shared" si="6"/>
        <v/>
      </c>
      <c r="N213" s="80" t="str">
        <f t="shared" si="7"/>
        <v/>
      </c>
    </row>
    <row r="214" spans="4:14" x14ac:dyDescent="0.25">
      <c r="D214" s="127"/>
      <c r="E214" s="127"/>
      <c r="M214" s="80" t="str">
        <f t="shared" si="6"/>
        <v/>
      </c>
      <c r="N214" s="80" t="str">
        <f t="shared" si="7"/>
        <v/>
      </c>
    </row>
    <row r="215" spans="4:14" x14ac:dyDescent="0.25">
      <c r="D215" s="127"/>
      <c r="E215" s="127"/>
      <c r="M215" s="80" t="str">
        <f t="shared" si="6"/>
        <v/>
      </c>
      <c r="N215" s="80" t="str">
        <f t="shared" si="7"/>
        <v/>
      </c>
    </row>
    <row r="216" spans="4:14" x14ac:dyDescent="0.25">
      <c r="D216" s="127"/>
      <c r="E216" s="127"/>
      <c r="M216" s="80" t="str">
        <f t="shared" si="6"/>
        <v/>
      </c>
      <c r="N216" s="80" t="str">
        <f t="shared" si="7"/>
        <v/>
      </c>
    </row>
    <row r="217" spans="4:14" x14ac:dyDescent="0.25">
      <c r="D217" s="127"/>
      <c r="E217" s="127"/>
      <c r="M217" s="80" t="str">
        <f t="shared" si="6"/>
        <v/>
      </c>
      <c r="N217" s="80" t="str">
        <f t="shared" si="7"/>
        <v/>
      </c>
    </row>
    <row r="218" spans="4:14" x14ac:dyDescent="0.25">
      <c r="D218" s="127"/>
      <c r="E218" s="127"/>
      <c r="M218" s="80" t="str">
        <f t="shared" si="6"/>
        <v/>
      </c>
      <c r="N218" s="80" t="str">
        <f t="shared" si="7"/>
        <v/>
      </c>
    </row>
    <row r="219" spans="4:14" x14ac:dyDescent="0.25">
      <c r="D219" s="127"/>
      <c r="E219" s="127"/>
      <c r="M219" s="80" t="str">
        <f t="shared" si="6"/>
        <v/>
      </c>
      <c r="N219" s="80" t="str">
        <f t="shared" si="7"/>
        <v/>
      </c>
    </row>
    <row r="220" spans="4:14" x14ac:dyDescent="0.25">
      <c r="D220" s="127"/>
      <c r="E220" s="127"/>
      <c r="M220" s="80" t="str">
        <f t="shared" si="6"/>
        <v/>
      </c>
      <c r="N220" s="80" t="str">
        <f t="shared" si="7"/>
        <v/>
      </c>
    </row>
    <row r="221" spans="4:14" x14ac:dyDescent="0.25">
      <c r="D221" s="127"/>
      <c r="E221" s="127"/>
      <c r="M221" s="80" t="str">
        <f t="shared" si="6"/>
        <v/>
      </c>
      <c r="N221" s="80" t="str">
        <f t="shared" si="7"/>
        <v/>
      </c>
    </row>
    <row r="222" spans="4:14" x14ac:dyDescent="0.25">
      <c r="D222" s="127"/>
      <c r="E222" s="127"/>
      <c r="M222" s="80" t="str">
        <f t="shared" si="6"/>
        <v/>
      </c>
      <c r="N222" s="80" t="str">
        <f t="shared" si="7"/>
        <v/>
      </c>
    </row>
    <row r="223" spans="4:14" x14ac:dyDescent="0.25">
      <c r="D223" s="127"/>
      <c r="E223" s="127"/>
      <c r="M223" s="80" t="str">
        <f t="shared" si="6"/>
        <v/>
      </c>
      <c r="N223" s="80" t="str">
        <f t="shared" si="7"/>
        <v/>
      </c>
    </row>
    <row r="224" spans="4:14" x14ac:dyDescent="0.25">
      <c r="D224" s="127"/>
      <c r="E224" s="127"/>
      <c r="M224" s="80" t="str">
        <f t="shared" si="6"/>
        <v/>
      </c>
      <c r="N224" s="80" t="str">
        <f t="shared" si="7"/>
        <v/>
      </c>
    </row>
    <row r="225" spans="4:14" x14ac:dyDescent="0.25">
      <c r="D225" s="127"/>
      <c r="E225" s="127"/>
      <c r="M225" s="80" t="str">
        <f t="shared" ref="M225:M250" si="8">IF($D225="","",IF($E$7="Firmenname",D225,E225))</f>
        <v/>
      </c>
      <c r="N225" s="80" t="str">
        <f t="shared" ref="N225:N250" si="9">IF($D225="","",IF($E$7="Firmenname",E225,D225))</f>
        <v/>
      </c>
    </row>
    <row r="226" spans="4:14" x14ac:dyDescent="0.25">
      <c r="D226" s="127"/>
      <c r="E226" s="127"/>
      <c r="M226" s="80" t="str">
        <f t="shared" si="8"/>
        <v/>
      </c>
      <c r="N226" s="80" t="str">
        <f t="shared" si="9"/>
        <v/>
      </c>
    </row>
    <row r="227" spans="4:14" x14ac:dyDescent="0.25">
      <c r="D227" s="127"/>
      <c r="E227" s="127"/>
      <c r="M227" s="80" t="str">
        <f t="shared" si="8"/>
        <v/>
      </c>
      <c r="N227" s="80" t="str">
        <f t="shared" si="9"/>
        <v/>
      </c>
    </row>
    <row r="228" spans="4:14" x14ac:dyDescent="0.25">
      <c r="D228" s="127"/>
      <c r="E228" s="127"/>
      <c r="M228" s="80" t="str">
        <f t="shared" si="8"/>
        <v/>
      </c>
      <c r="N228" s="80" t="str">
        <f t="shared" si="9"/>
        <v/>
      </c>
    </row>
    <row r="229" spans="4:14" x14ac:dyDescent="0.25">
      <c r="D229" s="127"/>
      <c r="E229" s="127"/>
      <c r="M229" s="80" t="str">
        <f t="shared" si="8"/>
        <v/>
      </c>
      <c r="N229" s="80" t="str">
        <f t="shared" si="9"/>
        <v/>
      </c>
    </row>
    <row r="230" spans="4:14" x14ac:dyDescent="0.25">
      <c r="D230" s="127"/>
      <c r="E230" s="127"/>
      <c r="M230" s="80" t="str">
        <f t="shared" si="8"/>
        <v/>
      </c>
      <c r="N230" s="80" t="str">
        <f t="shared" si="9"/>
        <v/>
      </c>
    </row>
    <row r="231" spans="4:14" x14ac:dyDescent="0.25">
      <c r="D231" s="127"/>
      <c r="E231" s="127"/>
      <c r="M231" s="80" t="str">
        <f t="shared" si="8"/>
        <v/>
      </c>
      <c r="N231" s="80" t="str">
        <f t="shared" si="9"/>
        <v/>
      </c>
    </row>
    <row r="232" spans="4:14" x14ac:dyDescent="0.25">
      <c r="D232" s="127"/>
      <c r="E232" s="127"/>
      <c r="M232" s="80" t="str">
        <f t="shared" si="8"/>
        <v/>
      </c>
      <c r="N232" s="80" t="str">
        <f t="shared" si="9"/>
        <v/>
      </c>
    </row>
    <row r="233" spans="4:14" x14ac:dyDescent="0.25">
      <c r="D233" s="127"/>
      <c r="E233" s="127"/>
      <c r="M233" s="80" t="str">
        <f t="shared" si="8"/>
        <v/>
      </c>
      <c r="N233" s="80" t="str">
        <f t="shared" si="9"/>
        <v/>
      </c>
    </row>
    <row r="234" spans="4:14" x14ac:dyDescent="0.25">
      <c r="D234" s="127"/>
      <c r="E234" s="127"/>
      <c r="M234" s="80" t="str">
        <f t="shared" si="8"/>
        <v/>
      </c>
      <c r="N234" s="80" t="str">
        <f t="shared" si="9"/>
        <v/>
      </c>
    </row>
    <row r="235" spans="4:14" x14ac:dyDescent="0.25">
      <c r="D235" s="127"/>
      <c r="E235" s="127"/>
      <c r="M235" s="80" t="str">
        <f t="shared" si="8"/>
        <v/>
      </c>
      <c r="N235" s="80" t="str">
        <f t="shared" si="9"/>
        <v/>
      </c>
    </row>
    <row r="236" spans="4:14" x14ac:dyDescent="0.25">
      <c r="D236" s="127"/>
      <c r="E236" s="127"/>
      <c r="M236" s="80" t="str">
        <f t="shared" si="8"/>
        <v/>
      </c>
      <c r="N236" s="80" t="str">
        <f t="shared" si="9"/>
        <v/>
      </c>
    </row>
    <row r="237" spans="4:14" x14ac:dyDescent="0.25">
      <c r="D237" s="127"/>
      <c r="E237" s="127"/>
      <c r="M237" s="80" t="str">
        <f t="shared" si="8"/>
        <v/>
      </c>
      <c r="N237" s="80" t="str">
        <f t="shared" si="9"/>
        <v/>
      </c>
    </row>
    <row r="238" spans="4:14" x14ac:dyDescent="0.25">
      <c r="D238" s="127"/>
      <c r="E238" s="127"/>
      <c r="M238" s="80" t="str">
        <f t="shared" si="8"/>
        <v/>
      </c>
      <c r="N238" s="80" t="str">
        <f t="shared" si="9"/>
        <v/>
      </c>
    </row>
    <row r="239" spans="4:14" x14ac:dyDescent="0.25">
      <c r="D239" s="127"/>
      <c r="E239" s="127"/>
      <c r="M239" s="80" t="str">
        <f t="shared" si="8"/>
        <v/>
      </c>
      <c r="N239" s="80" t="str">
        <f t="shared" si="9"/>
        <v/>
      </c>
    </row>
    <row r="240" spans="4:14" x14ac:dyDescent="0.25">
      <c r="D240" s="127"/>
      <c r="E240" s="127"/>
      <c r="M240" s="80" t="str">
        <f t="shared" si="8"/>
        <v/>
      </c>
      <c r="N240" s="80" t="str">
        <f t="shared" si="9"/>
        <v/>
      </c>
    </row>
    <row r="241" spans="4:14" x14ac:dyDescent="0.25">
      <c r="D241" s="127"/>
      <c r="E241" s="127"/>
      <c r="M241" s="80" t="str">
        <f t="shared" si="8"/>
        <v/>
      </c>
      <c r="N241" s="80" t="str">
        <f t="shared" si="9"/>
        <v/>
      </c>
    </row>
    <row r="242" spans="4:14" x14ac:dyDescent="0.25">
      <c r="D242" s="127"/>
      <c r="E242" s="127"/>
      <c r="M242" s="80" t="str">
        <f t="shared" si="8"/>
        <v/>
      </c>
      <c r="N242" s="80" t="str">
        <f t="shared" si="9"/>
        <v/>
      </c>
    </row>
    <row r="243" spans="4:14" x14ac:dyDescent="0.25">
      <c r="D243" s="127"/>
      <c r="E243" s="127"/>
      <c r="M243" s="80" t="str">
        <f t="shared" si="8"/>
        <v/>
      </c>
      <c r="N243" s="80" t="str">
        <f t="shared" si="9"/>
        <v/>
      </c>
    </row>
    <row r="244" spans="4:14" x14ac:dyDescent="0.25">
      <c r="D244" s="127"/>
      <c r="E244" s="127"/>
      <c r="M244" s="80" t="str">
        <f t="shared" si="8"/>
        <v/>
      </c>
      <c r="N244" s="80" t="str">
        <f t="shared" si="9"/>
        <v/>
      </c>
    </row>
    <row r="245" spans="4:14" x14ac:dyDescent="0.25">
      <c r="D245" s="127"/>
      <c r="E245" s="127"/>
      <c r="M245" s="80" t="str">
        <f t="shared" si="8"/>
        <v/>
      </c>
      <c r="N245" s="80" t="str">
        <f t="shared" si="9"/>
        <v/>
      </c>
    </row>
    <row r="246" spans="4:14" x14ac:dyDescent="0.25">
      <c r="D246" s="127"/>
      <c r="E246" s="127"/>
      <c r="M246" s="80" t="str">
        <f t="shared" si="8"/>
        <v/>
      </c>
      <c r="N246" s="80" t="str">
        <f t="shared" si="9"/>
        <v/>
      </c>
    </row>
    <row r="247" spans="4:14" x14ac:dyDescent="0.25">
      <c r="D247" s="127"/>
      <c r="E247" s="127"/>
      <c r="M247" s="80" t="str">
        <f t="shared" si="8"/>
        <v/>
      </c>
      <c r="N247" s="80" t="str">
        <f t="shared" si="9"/>
        <v/>
      </c>
    </row>
    <row r="248" spans="4:14" x14ac:dyDescent="0.25">
      <c r="D248" s="127"/>
      <c r="E248" s="127"/>
      <c r="M248" s="80" t="str">
        <f t="shared" si="8"/>
        <v/>
      </c>
      <c r="N248" s="80" t="str">
        <f t="shared" si="9"/>
        <v/>
      </c>
    </row>
    <row r="249" spans="4:14" x14ac:dyDescent="0.25">
      <c r="D249" s="127"/>
      <c r="E249" s="127"/>
      <c r="M249" s="80" t="str">
        <f t="shared" si="8"/>
        <v/>
      </c>
      <c r="N249" s="80" t="str">
        <f t="shared" si="9"/>
        <v/>
      </c>
    </row>
    <row r="250" spans="4:14" x14ac:dyDescent="0.25">
      <c r="D250" s="127"/>
      <c r="E250" s="127"/>
      <c r="M250" s="80" t="str">
        <f t="shared" si="8"/>
        <v/>
      </c>
      <c r="N250" s="80" t="str">
        <f t="shared" si="9"/>
        <v/>
      </c>
    </row>
  </sheetData>
  <sheetProtection algorithmName="SHA-512" hashValue="J4pMdI1NHRpiglmDQ+4Ao3FBqFygtKBY8vaHvcU1u/ws5meVLkhNpLCmils1xkoIqcxs4RVYBfD6FPCSQ9l0xA==" saltValue="c1XF9b6m3ljf3VSS8G7Emg==" spinCount="100000" sheet="1" objects="1" scenarios="1" formatCells="0" formatColumns="0" formatRows="0"/>
  <sortState xmlns:xlrd2="http://schemas.microsoft.com/office/spreadsheetml/2017/richdata2" ref="P10:Q17">
    <sortCondition ref="P10:P17"/>
  </sortState>
  <mergeCells count="7">
    <mergeCell ref="D5:E6"/>
    <mergeCell ref="A9:A10"/>
    <mergeCell ref="B9:B10"/>
    <mergeCell ref="G9:G10"/>
    <mergeCell ref="I9:I10"/>
    <mergeCell ref="D9:D10"/>
    <mergeCell ref="E9:E10"/>
  </mergeCells>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7" xr:uid="{00000000-0002-0000-0600-000000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TT_Sp</vt:lpstr>
      <vt:lpstr>MM_Sp</vt:lpstr>
      <vt:lpstr>MM_ImEx</vt:lpstr>
      <vt:lpstr>JJ_GK</vt:lpstr>
      <vt:lpstr>JJ_SpAnl</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2013-12-19T09:17:34Z</dcterms:created>
  <dcterms:modified xsi:type="dcterms:W3CDTF">2021-12-14T10:13:36Z</dcterms:modified>
</cp:coreProperties>
</file>