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codeName="DieseArbeitsmappe"/>
  <xr:revisionPtr revIDLastSave="0" documentId="13_ncr:1_{F60CAAB7-03A8-4858-9463-A2B3BFD05763}" xr6:coauthVersionLast="47" xr6:coauthVersionMax="47" xr10:uidLastSave="{00000000-0000-0000-0000-000000000000}"/>
  <workbookProtection workbookAlgorithmName="SHA-512" workbookHashValue="SzfYcr+kUXbfuWnB4kTiPOg+ekKBQEzv5cV8b4VIGprjhxpyrXVem1F/lain4HnLFFael4o4GrHa0F3t92q1Qg==" workbookSaltValue="d6QW41LK4Y0boM9meDbF5A==" workbookSpinCount="100000" lockStructure="1"/>
  <bookViews>
    <workbookView xWindow="20148" yWindow="480" windowWidth="18312" windowHeight="15000" tabRatio="810" xr2:uid="{00000000-000D-0000-FFFF-FFFF00000000}"/>
  </bookViews>
  <sheets>
    <sheet name="U" sheetId="30" r:id="rId1"/>
    <sheet name="TT_Spe" sheetId="71" r:id="rId2"/>
    <sheet name="TT_foss" sheetId="72" r:id="rId3"/>
    <sheet name="TT_P-Bil" sheetId="73" r:id="rId4"/>
    <sheet name="MM_Sum" sheetId="66" r:id="rId5"/>
    <sheet name="MM_WaeEt" sheetId="68" r:id="rId6"/>
    <sheet name="MM_Wae" sheetId="69" r:id="rId7"/>
    <sheet name="JJ_Sum" sheetId="64" r:id="rId8"/>
    <sheet name="JJ_Wa" sheetId="63" r:id="rId9"/>
    <sheet name="JJ_Wae" sheetId="62" r:id="rId10"/>
    <sheet name="JJ_WindPVGeo" sheetId="61" r:id="rId11"/>
    <sheet name="Et" sheetId="47" r:id="rId12"/>
  </sheets>
  <definedNames>
    <definedName name="_xlnm._FilterDatabase" localSheetId="2" hidden="1">TT_foss!$B$10:$B$375</definedName>
    <definedName name="_xlnm._FilterDatabase" localSheetId="1" hidden="1">TT_Spe!$B$9:$B$375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30" l="1"/>
  <c r="Z19" i="68"/>
  <c r="Z11" i="68"/>
  <c r="Z13" i="68" s="1"/>
  <c r="S13" i="68" s="1"/>
  <c r="Z15" i="68"/>
  <c r="Z16" i="68" s="1"/>
  <c r="S16" i="68" s="1"/>
  <c r="Z22" i="68"/>
  <c r="S22" i="68" s="1"/>
  <c r="Z23" i="68"/>
  <c r="Z27" i="68"/>
  <c r="Z28" i="68" s="1"/>
  <c r="S28" i="68" s="1"/>
  <c r="Z31" i="68"/>
  <c r="Z32" i="68" s="1"/>
  <c r="S32" i="68" s="1"/>
  <c r="Z35" i="68"/>
  <c r="Z39" i="68"/>
  <c r="S39" i="68" s="1"/>
  <c r="Z43" i="68"/>
  <c r="S43" i="68" s="1"/>
  <c r="Z47" i="68"/>
  <c r="Z51" i="68"/>
  <c r="Z54" i="68" s="1"/>
  <c r="S54" i="68" s="1"/>
  <c r="Z55" i="68"/>
  <c r="Z59" i="68"/>
  <c r="Z60" i="68" s="1"/>
  <c r="S60" i="68" s="1"/>
  <c r="Z63" i="68"/>
  <c r="Z64" i="68" s="1"/>
  <c r="S64" i="68" s="1"/>
  <c r="Z67" i="68"/>
  <c r="Z71" i="68"/>
  <c r="S71" i="68" s="1"/>
  <c r="Z74" i="68"/>
  <c r="S74" i="68" s="1"/>
  <c r="Z75" i="68"/>
  <c r="S75" i="68" s="1"/>
  <c r="Z79" i="68"/>
  <c r="Z83" i="68"/>
  <c r="Z86" i="68" s="1"/>
  <c r="S86" i="68" s="1"/>
  <c r="Z87" i="68"/>
  <c r="Z91" i="68"/>
  <c r="Z92" i="68" s="1"/>
  <c r="S92" i="68" s="1"/>
  <c r="Z95" i="68"/>
  <c r="Z96" i="68" s="1"/>
  <c r="S96" i="68" s="1"/>
  <c r="Z99" i="68"/>
  <c r="Z103" i="68"/>
  <c r="S103" i="68" s="1"/>
  <c r="Z107" i="68"/>
  <c r="S107" i="68" s="1"/>
  <c r="Z111" i="68"/>
  <c r="Z115" i="68"/>
  <c r="Z116" i="68" s="1"/>
  <c r="S116" i="68" s="1"/>
  <c r="Z119" i="68"/>
  <c r="Z123" i="68"/>
  <c r="S123" i="68" s="1"/>
  <c r="Z127" i="68"/>
  <c r="Z128" i="68" s="1"/>
  <c r="S128" i="68" s="1"/>
  <c r="Z131" i="68"/>
  <c r="Z135" i="68"/>
  <c r="S135" i="68" s="1"/>
  <c r="Z139" i="68"/>
  <c r="S139" i="68" s="1"/>
  <c r="Z143" i="68"/>
  <c r="Z145" i="68" s="1"/>
  <c r="S145" i="68" s="1"/>
  <c r="Z147" i="68"/>
  <c r="Z148" i="68"/>
  <c r="S148" i="68" s="1"/>
  <c r="Z151" i="68"/>
  <c r="Z155" i="68"/>
  <c r="Z156" i="68" s="1"/>
  <c r="S156" i="68" s="1"/>
  <c r="Z159" i="68"/>
  <c r="Z160" i="68" s="1"/>
  <c r="S160" i="68" s="1"/>
  <c r="Z162" i="68"/>
  <c r="S162" i="68" s="1"/>
  <c r="Z163" i="68"/>
  <c r="Z167" i="68"/>
  <c r="S167" i="68" s="1"/>
  <c r="Z171" i="68"/>
  <c r="S171" i="68" s="1"/>
  <c r="Z174" i="68"/>
  <c r="S174" i="68" s="1"/>
  <c r="Z175" i="68"/>
  <c r="Z179" i="68"/>
  <c r="Z180" i="68" s="1"/>
  <c r="S180" i="68" s="1"/>
  <c r="Z183" i="68"/>
  <c r="Z187" i="68"/>
  <c r="Z188" i="68" s="1"/>
  <c r="S188" i="68" s="1"/>
  <c r="Z191" i="68"/>
  <c r="Z192" i="68" s="1"/>
  <c r="S192" i="68" s="1"/>
  <c r="Z195" i="68"/>
  <c r="Z199" i="68"/>
  <c r="S199" i="68" s="1"/>
  <c r="Z202" i="68"/>
  <c r="S202" i="68" s="1"/>
  <c r="Z203" i="68"/>
  <c r="Z206" i="68" s="1"/>
  <c r="S206" i="68" s="1"/>
  <c r="Z207" i="68"/>
  <c r="Z209" i="68" s="1"/>
  <c r="S209" i="68" s="1"/>
  <c r="Z205" i="68"/>
  <c r="S205" i="68" s="1"/>
  <c r="Z173" i="68"/>
  <c r="S173" i="68" s="1"/>
  <c r="Z89" i="68"/>
  <c r="S89" i="68" s="1"/>
  <c r="Z85" i="68"/>
  <c r="S85" i="68" s="1"/>
  <c r="Z73" i="68"/>
  <c r="S73" i="68" s="1"/>
  <c r="Z57" i="68"/>
  <c r="S57" i="68" s="1"/>
  <c r="Z45" i="68"/>
  <c r="S45" i="68" s="1"/>
  <c r="Z37" i="68"/>
  <c r="S37" i="68" s="1"/>
  <c r="Z25" i="68"/>
  <c r="S25" i="68" s="1"/>
  <c r="E7" i="68"/>
  <c r="N13" i="66" s="1"/>
  <c r="N28" i="66" s="1"/>
  <c r="H70" i="62"/>
  <c r="I70" i="62" s="1"/>
  <c r="F70" i="62"/>
  <c r="G70" i="62" s="1"/>
  <c r="H69" i="62"/>
  <c r="I69" i="62" s="1"/>
  <c r="F69" i="62"/>
  <c r="G69" i="62" s="1"/>
  <c r="H68" i="62"/>
  <c r="I68" i="62" s="1"/>
  <c r="F68" i="62"/>
  <c r="H67" i="62"/>
  <c r="I67" i="62" s="1"/>
  <c r="F67" i="62"/>
  <c r="G67" i="62" s="1"/>
  <c r="H66" i="62"/>
  <c r="I66" i="62" s="1"/>
  <c r="F66" i="62"/>
  <c r="G66" i="62" s="1"/>
  <c r="H65" i="62"/>
  <c r="I65" i="62" s="1"/>
  <c r="F65" i="62"/>
  <c r="G65" i="62" s="1"/>
  <c r="H64" i="62"/>
  <c r="I64" i="62" s="1"/>
  <c r="F64" i="62"/>
  <c r="H63" i="62"/>
  <c r="I63" i="62" s="1"/>
  <c r="F63" i="62"/>
  <c r="G63" i="62" s="1"/>
  <c r="H62" i="62"/>
  <c r="I62" i="62" s="1"/>
  <c r="F62" i="62"/>
  <c r="G62" i="62" s="1"/>
  <c r="H61" i="62"/>
  <c r="I61" i="62" s="1"/>
  <c r="F61" i="62"/>
  <c r="G61" i="62" s="1"/>
  <c r="H60" i="62"/>
  <c r="I60" i="62" s="1"/>
  <c r="F60" i="62"/>
  <c r="H59" i="62"/>
  <c r="I59" i="62" s="1"/>
  <c r="F59" i="62"/>
  <c r="G59" i="62" s="1"/>
  <c r="H58" i="62"/>
  <c r="I58" i="62" s="1"/>
  <c r="F58" i="62"/>
  <c r="G58" i="62" s="1"/>
  <c r="H57" i="62"/>
  <c r="I57" i="62" s="1"/>
  <c r="F57" i="62"/>
  <c r="G57" i="62" s="1"/>
  <c r="H56" i="62"/>
  <c r="I56" i="62" s="1"/>
  <c r="F56" i="62"/>
  <c r="G56" i="62" s="1"/>
  <c r="H55" i="62"/>
  <c r="I55" i="62" s="1"/>
  <c r="F55" i="62"/>
  <c r="G55" i="62" s="1"/>
  <c r="H54" i="62"/>
  <c r="I54" i="62" s="1"/>
  <c r="F54" i="62"/>
  <c r="G54" i="62" s="1"/>
  <c r="H53" i="62"/>
  <c r="I53" i="62" s="1"/>
  <c r="F53" i="62"/>
  <c r="G53" i="62" s="1"/>
  <c r="H52" i="62"/>
  <c r="I52" i="62" s="1"/>
  <c r="F52" i="62"/>
  <c r="G52" i="62" s="1"/>
  <c r="H51" i="62"/>
  <c r="I51" i="62" s="1"/>
  <c r="F51" i="62"/>
  <c r="G51" i="62" s="1"/>
  <c r="H50" i="62"/>
  <c r="I50" i="62" s="1"/>
  <c r="F50" i="62"/>
  <c r="G50" i="62" s="1"/>
  <c r="H49" i="62"/>
  <c r="I49" i="62" s="1"/>
  <c r="F49" i="62"/>
  <c r="G49" i="62" s="1"/>
  <c r="H48" i="62"/>
  <c r="I48" i="62" s="1"/>
  <c r="F48" i="62"/>
  <c r="G48" i="62" s="1"/>
  <c r="H47" i="62"/>
  <c r="I47" i="62" s="1"/>
  <c r="F47" i="62"/>
  <c r="G47" i="62" s="1"/>
  <c r="H46" i="62"/>
  <c r="I46" i="62" s="1"/>
  <c r="F46" i="62"/>
  <c r="G46" i="62" s="1"/>
  <c r="H45" i="62"/>
  <c r="I45" i="62" s="1"/>
  <c r="F45" i="62"/>
  <c r="G45" i="62" s="1"/>
  <c r="H44" i="62"/>
  <c r="I44" i="62" s="1"/>
  <c r="F44" i="62"/>
  <c r="G44" i="62" s="1"/>
  <c r="H43" i="62"/>
  <c r="I43" i="62" s="1"/>
  <c r="F43" i="62"/>
  <c r="G43" i="62" s="1"/>
  <c r="H42" i="62"/>
  <c r="I42" i="62" s="1"/>
  <c r="F42" i="62"/>
  <c r="G42" i="62" s="1"/>
  <c r="H41" i="62"/>
  <c r="I41" i="62" s="1"/>
  <c r="F41" i="62"/>
  <c r="G41" i="62" s="1"/>
  <c r="H40" i="62"/>
  <c r="I40" i="62" s="1"/>
  <c r="F40" i="62"/>
  <c r="G40" i="62" s="1"/>
  <c r="H39" i="62"/>
  <c r="I39" i="62" s="1"/>
  <c r="F39" i="62"/>
  <c r="G39" i="62" s="1"/>
  <c r="H38" i="62"/>
  <c r="I38" i="62" s="1"/>
  <c r="F38" i="62"/>
  <c r="G38" i="62" s="1"/>
  <c r="H37" i="62"/>
  <c r="I37" i="62" s="1"/>
  <c r="F37" i="62"/>
  <c r="G37" i="62" s="1"/>
  <c r="H36" i="62"/>
  <c r="I36" i="62" s="1"/>
  <c r="F36" i="62"/>
  <c r="G36" i="62" s="1"/>
  <c r="H35" i="62"/>
  <c r="I35" i="62" s="1"/>
  <c r="F35" i="62"/>
  <c r="G35" i="62" s="1"/>
  <c r="H34" i="62"/>
  <c r="I34" i="62" s="1"/>
  <c r="F34" i="62"/>
  <c r="G34" i="62" s="1"/>
  <c r="H33" i="62"/>
  <c r="I33" i="62" s="1"/>
  <c r="F33" i="62"/>
  <c r="G33" i="62" s="1"/>
  <c r="H32" i="62"/>
  <c r="I32" i="62" s="1"/>
  <c r="F32" i="62"/>
  <c r="G32" i="62" s="1"/>
  <c r="H31" i="62"/>
  <c r="I31" i="62" s="1"/>
  <c r="F31" i="62"/>
  <c r="G31" i="62" s="1"/>
  <c r="H30" i="62"/>
  <c r="I30" i="62" s="1"/>
  <c r="F30" i="62"/>
  <c r="G30" i="62" s="1"/>
  <c r="H29" i="62"/>
  <c r="I29" i="62" s="1"/>
  <c r="F29" i="62"/>
  <c r="G29" i="62" s="1"/>
  <c r="H28" i="62"/>
  <c r="I28" i="62" s="1"/>
  <c r="F28" i="62"/>
  <c r="G28" i="62" s="1"/>
  <c r="H27" i="62"/>
  <c r="I27" i="62" s="1"/>
  <c r="F27" i="62"/>
  <c r="G27" i="62" s="1"/>
  <c r="H26" i="62"/>
  <c r="I26" i="62" s="1"/>
  <c r="F26" i="62"/>
  <c r="G26" i="62" s="1"/>
  <c r="H25" i="62"/>
  <c r="I25" i="62" s="1"/>
  <c r="F25" i="62"/>
  <c r="G25" i="62" s="1"/>
  <c r="H24" i="62"/>
  <c r="I24" i="62" s="1"/>
  <c r="F24" i="62"/>
  <c r="G24" i="62" s="1"/>
  <c r="H23" i="62"/>
  <c r="I23" i="62" s="1"/>
  <c r="F23" i="62"/>
  <c r="G23" i="62" s="1"/>
  <c r="H22" i="62"/>
  <c r="I22" i="62" s="1"/>
  <c r="F22" i="62"/>
  <c r="G22" i="62" s="1"/>
  <c r="H21" i="62"/>
  <c r="I21" i="62" s="1"/>
  <c r="F21" i="62"/>
  <c r="G21" i="62" s="1"/>
  <c r="H20" i="62"/>
  <c r="I20" i="62" s="1"/>
  <c r="F20" i="62"/>
  <c r="G20" i="62" s="1"/>
  <c r="H19" i="62"/>
  <c r="I19" i="62" s="1"/>
  <c r="F19" i="62"/>
  <c r="G19" i="62" s="1"/>
  <c r="H18" i="62"/>
  <c r="I18" i="62" s="1"/>
  <c r="F18" i="62"/>
  <c r="G18" i="62" s="1"/>
  <c r="H17" i="62"/>
  <c r="I17" i="62" s="1"/>
  <c r="F17" i="62"/>
  <c r="G17" i="62" s="1"/>
  <c r="H16" i="62"/>
  <c r="I16" i="62" s="1"/>
  <c r="F16" i="62"/>
  <c r="G16" i="62" s="1"/>
  <c r="H15" i="62"/>
  <c r="I15" i="62" s="1"/>
  <c r="F15" i="62"/>
  <c r="G15" i="62" s="1"/>
  <c r="H14" i="62"/>
  <c r="I14" i="62" s="1"/>
  <c r="F14" i="62"/>
  <c r="G14" i="62" s="1"/>
  <c r="H13" i="62"/>
  <c r="I13" i="62" s="1"/>
  <c r="F13" i="62"/>
  <c r="G13" i="62" s="1"/>
  <c r="H12" i="62"/>
  <c r="I12" i="62" s="1"/>
  <c r="F12" i="62"/>
  <c r="G12" i="62" s="1"/>
  <c r="H11" i="62"/>
  <c r="I11" i="62" s="1"/>
  <c r="F11" i="62"/>
  <c r="G11" i="62" s="1"/>
  <c r="G68" i="62"/>
  <c r="G64" i="62"/>
  <c r="G60" i="62"/>
  <c r="D20" i="64"/>
  <c r="D19" i="64"/>
  <c r="D16" i="64"/>
  <c r="D15" i="64"/>
  <c r="D14" i="64"/>
  <c r="D12" i="64"/>
  <c r="D11" i="64"/>
  <c r="O98" i="69"/>
  <c r="N98" i="69"/>
  <c r="M98" i="69"/>
  <c r="L98" i="69"/>
  <c r="K98" i="69"/>
  <c r="J98" i="69"/>
  <c r="I98" i="69"/>
  <c r="H98" i="69"/>
  <c r="G98" i="69"/>
  <c r="F98" i="69"/>
  <c r="E98" i="69"/>
  <c r="D98" i="69"/>
  <c r="O95" i="69"/>
  <c r="N95" i="69"/>
  <c r="M95" i="69"/>
  <c r="L95" i="69"/>
  <c r="K95" i="69"/>
  <c r="J95" i="69"/>
  <c r="I95" i="69"/>
  <c r="H95" i="69"/>
  <c r="G95" i="69"/>
  <c r="F95" i="69"/>
  <c r="E95" i="69"/>
  <c r="D95" i="69"/>
  <c r="O92" i="69"/>
  <c r="N92" i="69"/>
  <c r="M92" i="69"/>
  <c r="L92" i="69"/>
  <c r="K92" i="69"/>
  <c r="J92" i="69"/>
  <c r="I92" i="69"/>
  <c r="H92" i="69"/>
  <c r="G92" i="69"/>
  <c r="F92" i="69"/>
  <c r="E92" i="69"/>
  <c r="D92" i="69"/>
  <c r="O89" i="69"/>
  <c r="N89" i="69"/>
  <c r="M89" i="69"/>
  <c r="L89" i="69"/>
  <c r="K89" i="69"/>
  <c r="J89" i="69"/>
  <c r="I89" i="69"/>
  <c r="H89" i="69"/>
  <c r="G89" i="69"/>
  <c r="F89" i="69"/>
  <c r="E89" i="69"/>
  <c r="D89" i="69"/>
  <c r="O86" i="69"/>
  <c r="N86" i="69"/>
  <c r="M86" i="69"/>
  <c r="L86" i="69"/>
  <c r="K86" i="69"/>
  <c r="J86" i="69"/>
  <c r="I86" i="69"/>
  <c r="H86" i="69"/>
  <c r="G86" i="69"/>
  <c r="F86" i="69"/>
  <c r="E86" i="69"/>
  <c r="D86" i="69"/>
  <c r="O83" i="69"/>
  <c r="N83" i="69"/>
  <c r="M83" i="69"/>
  <c r="L83" i="69"/>
  <c r="K83" i="69"/>
  <c r="J83" i="69"/>
  <c r="I83" i="69"/>
  <c r="H83" i="69"/>
  <c r="G83" i="69"/>
  <c r="F83" i="69"/>
  <c r="E83" i="69"/>
  <c r="D83" i="69"/>
  <c r="O80" i="69"/>
  <c r="N80" i="69"/>
  <c r="M80" i="69"/>
  <c r="L80" i="69"/>
  <c r="K80" i="69"/>
  <c r="J80" i="69"/>
  <c r="I80" i="69"/>
  <c r="H80" i="69"/>
  <c r="G80" i="69"/>
  <c r="F80" i="69"/>
  <c r="E80" i="69"/>
  <c r="D80" i="69"/>
  <c r="O77" i="69"/>
  <c r="N77" i="69"/>
  <c r="M77" i="69"/>
  <c r="L77" i="69"/>
  <c r="K77" i="69"/>
  <c r="J77" i="69"/>
  <c r="I77" i="69"/>
  <c r="H77" i="69"/>
  <c r="G77" i="69"/>
  <c r="F77" i="69"/>
  <c r="E77" i="69"/>
  <c r="D77" i="69"/>
  <c r="O74" i="69"/>
  <c r="N74" i="69"/>
  <c r="M74" i="69"/>
  <c r="L74" i="69"/>
  <c r="K74" i="69"/>
  <c r="J74" i="69"/>
  <c r="I74" i="69"/>
  <c r="H74" i="69"/>
  <c r="G74" i="69"/>
  <c r="F74" i="69"/>
  <c r="E74" i="69"/>
  <c r="D74" i="69"/>
  <c r="O71" i="69"/>
  <c r="N71" i="69"/>
  <c r="M71" i="69"/>
  <c r="L71" i="69"/>
  <c r="K71" i="69"/>
  <c r="J71" i="69"/>
  <c r="I71" i="69"/>
  <c r="H71" i="69"/>
  <c r="G71" i="69"/>
  <c r="F71" i="69"/>
  <c r="E71" i="69"/>
  <c r="D71" i="69"/>
  <c r="O68" i="69"/>
  <c r="N68" i="69"/>
  <c r="M68" i="69"/>
  <c r="L68" i="69"/>
  <c r="K68" i="69"/>
  <c r="J68" i="69"/>
  <c r="I68" i="69"/>
  <c r="H68" i="69"/>
  <c r="G68" i="69"/>
  <c r="F68" i="69"/>
  <c r="E68" i="69"/>
  <c r="D68" i="69"/>
  <c r="O65" i="69"/>
  <c r="N65" i="69"/>
  <c r="M65" i="69"/>
  <c r="L65" i="69"/>
  <c r="K65" i="69"/>
  <c r="J65" i="69"/>
  <c r="I65" i="69"/>
  <c r="H65" i="69"/>
  <c r="G65" i="69"/>
  <c r="F65" i="69"/>
  <c r="E65" i="69"/>
  <c r="D65" i="69"/>
  <c r="O62" i="69"/>
  <c r="N62" i="69"/>
  <c r="M62" i="69"/>
  <c r="L62" i="69"/>
  <c r="K62" i="69"/>
  <c r="J62" i="69"/>
  <c r="I62" i="69"/>
  <c r="H62" i="69"/>
  <c r="G62" i="69"/>
  <c r="F62" i="69"/>
  <c r="E62" i="69"/>
  <c r="D62" i="69"/>
  <c r="O59" i="69"/>
  <c r="N59" i="69"/>
  <c r="M59" i="69"/>
  <c r="L59" i="69"/>
  <c r="K59" i="69"/>
  <c r="J59" i="69"/>
  <c r="I59" i="69"/>
  <c r="H59" i="69"/>
  <c r="G59" i="69"/>
  <c r="F59" i="69"/>
  <c r="E59" i="69"/>
  <c r="D59" i="69"/>
  <c r="O56" i="69"/>
  <c r="N56" i="69"/>
  <c r="M56" i="69"/>
  <c r="L56" i="69"/>
  <c r="K56" i="69"/>
  <c r="J56" i="69"/>
  <c r="I56" i="69"/>
  <c r="H56" i="69"/>
  <c r="G56" i="69"/>
  <c r="F56" i="69"/>
  <c r="E56" i="69"/>
  <c r="D56" i="69"/>
  <c r="O53" i="69"/>
  <c r="N53" i="69"/>
  <c r="M53" i="69"/>
  <c r="L53" i="69"/>
  <c r="K53" i="69"/>
  <c r="J53" i="69"/>
  <c r="I53" i="69"/>
  <c r="H53" i="69"/>
  <c r="G53" i="69"/>
  <c r="F53" i="69"/>
  <c r="E53" i="69"/>
  <c r="D53" i="69"/>
  <c r="O50" i="69"/>
  <c r="N50" i="69"/>
  <c r="M50" i="69"/>
  <c r="L50" i="69"/>
  <c r="K50" i="69"/>
  <c r="J50" i="69"/>
  <c r="I50" i="69"/>
  <c r="H50" i="69"/>
  <c r="G50" i="69"/>
  <c r="F50" i="69"/>
  <c r="E50" i="69"/>
  <c r="D50" i="69"/>
  <c r="O47" i="69"/>
  <c r="N47" i="69"/>
  <c r="M47" i="69"/>
  <c r="L47" i="69"/>
  <c r="K47" i="69"/>
  <c r="J47" i="69"/>
  <c r="I47" i="69"/>
  <c r="H47" i="69"/>
  <c r="G47" i="69"/>
  <c r="F47" i="69"/>
  <c r="E47" i="69"/>
  <c r="D47" i="69"/>
  <c r="O44" i="69"/>
  <c r="N44" i="69"/>
  <c r="M44" i="69"/>
  <c r="L44" i="69"/>
  <c r="K44" i="69"/>
  <c r="J44" i="69"/>
  <c r="I44" i="69"/>
  <c r="H44" i="69"/>
  <c r="G44" i="69"/>
  <c r="F44" i="69"/>
  <c r="E44" i="69"/>
  <c r="D44" i="69"/>
  <c r="O41" i="69"/>
  <c r="N41" i="69"/>
  <c r="M41" i="69"/>
  <c r="L41" i="69"/>
  <c r="K41" i="69"/>
  <c r="J41" i="69"/>
  <c r="I41" i="69"/>
  <c r="H41" i="69"/>
  <c r="G41" i="69"/>
  <c r="F41" i="69"/>
  <c r="E41" i="69"/>
  <c r="D41" i="69"/>
  <c r="O38" i="69"/>
  <c r="N38" i="69"/>
  <c r="M38" i="69"/>
  <c r="L38" i="69"/>
  <c r="K38" i="69"/>
  <c r="J38" i="69"/>
  <c r="I38" i="69"/>
  <c r="H38" i="69"/>
  <c r="G38" i="69"/>
  <c r="F38" i="69"/>
  <c r="E38" i="69"/>
  <c r="D38" i="69"/>
  <c r="V209" i="68"/>
  <c r="W207" i="68"/>
  <c r="V207" i="68"/>
  <c r="V205" i="68"/>
  <c r="W203" i="68"/>
  <c r="V203" i="68"/>
  <c r="V201" i="68"/>
  <c r="W199" i="68"/>
  <c r="V199" i="68"/>
  <c r="V197" i="68"/>
  <c r="W195" i="68"/>
  <c r="V195" i="68"/>
  <c r="V193" i="68"/>
  <c r="W191" i="68"/>
  <c r="V191" i="68"/>
  <c r="V189" i="68"/>
  <c r="W187" i="68"/>
  <c r="V187" i="68"/>
  <c r="V185" i="68"/>
  <c r="W183" i="68"/>
  <c r="V183" i="68"/>
  <c r="V181" i="68"/>
  <c r="W179" i="68"/>
  <c r="V179" i="68"/>
  <c r="V177" i="68"/>
  <c r="W175" i="68"/>
  <c r="V175" i="68"/>
  <c r="V173" i="68"/>
  <c r="W171" i="68"/>
  <c r="V171" i="68"/>
  <c r="V169" i="68"/>
  <c r="W167" i="68"/>
  <c r="V167" i="68"/>
  <c r="V165" i="68"/>
  <c r="W163" i="68"/>
  <c r="V163" i="68"/>
  <c r="V161" i="68"/>
  <c r="W159" i="68"/>
  <c r="V159" i="68"/>
  <c r="V157" i="68"/>
  <c r="W155" i="68"/>
  <c r="V155" i="68"/>
  <c r="V153" i="68"/>
  <c r="W151" i="68"/>
  <c r="V151" i="68"/>
  <c r="V149" i="68"/>
  <c r="W147" i="68"/>
  <c r="V147" i="68"/>
  <c r="V145" i="68"/>
  <c r="W143" i="68"/>
  <c r="V143" i="68"/>
  <c r="V141" i="68"/>
  <c r="W139" i="68"/>
  <c r="V139" i="68"/>
  <c r="V137" i="68"/>
  <c r="W135" i="68"/>
  <c r="V135" i="68"/>
  <c r="V133" i="68"/>
  <c r="W131" i="68"/>
  <c r="V131" i="68"/>
  <c r="V129" i="68"/>
  <c r="W127" i="68"/>
  <c r="V127" i="68"/>
  <c r="V125" i="68"/>
  <c r="W123" i="68"/>
  <c r="V123" i="68"/>
  <c r="V121" i="68"/>
  <c r="W119" i="68"/>
  <c r="V119" i="68"/>
  <c r="V117" i="68"/>
  <c r="W115" i="68"/>
  <c r="V115" i="68"/>
  <c r="V113" i="68"/>
  <c r="W111" i="68"/>
  <c r="V111" i="68"/>
  <c r="V109" i="68"/>
  <c r="W107" i="68"/>
  <c r="V107" i="68"/>
  <c r="V105" i="68"/>
  <c r="W103" i="68"/>
  <c r="V103" i="68"/>
  <c r="V101" i="68"/>
  <c r="W99" i="68"/>
  <c r="V99" i="68"/>
  <c r="V97" i="68"/>
  <c r="W95" i="68"/>
  <c r="V95" i="68"/>
  <c r="V93" i="68"/>
  <c r="W91" i="68"/>
  <c r="V91" i="68"/>
  <c r="V89" i="68"/>
  <c r="W87" i="68"/>
  <c r="V87" i="68"/>
  <c r="V85" i="68"/>
  <c r="W83" i="68"/>
  <c r="V83" i="68"/>
  <c r="V81" i="68"/>
  <c r="W79" i="68"/>
  <c r="V79" i="68"/>
  <c r="V77" i="68"/>
  <c r="W75" i="68"/>
  <c r="V75" i="68"/>
  <c r="V73" i="68"/>
  <c r="W71" i="68"/>
  <c r="V71" i="68"/>
  <c r="Y70" i="68"/>
  <c r="X70" i="68" s="1"/>
  <c r="Y69" i="68"/>
  <c r="X69" i="68" s="1"/>
  <c r="V69" i="68"/>
  <c r="Y68" i="68"/>
  <c r="X68" i="68" s="1"/>
  <c r="Y67" i="68"/>
  <c r="X67" i="68" s="1"/>
  <c r="W67" i="68"/>
  <c r="V67" i="68"/>
  <c r="Y66" i="68"/>
  <c r="X66" i="68" s="1"/>
  <c r="Y65" i="68"/>
  <c r="X65" i="68" s="1"/>
  <c r="V65" i="68"/>
  <c r="Y64" i="68"/>
  <c r="X64" i="68" s="1"/>
  <c r="Y63" i="68"/>
  <c r="X63" i="68" s="1"/>
  <c r="W63" i="68"/>
  <c r="V63" i="68"/>
  <c r="Y62" i="68"/>
  <c r="X62" i="68" s="1"/>
  <c r="Y61" i="68"/>
  <c r="X61" i="68" s="1"/>
  <c r="V61" i="68"/>
  <c r="Y60" i="68"/>
  <c r="X60" i="68" s="1"/>
  <c r="Y59" i="68"/>
  <c r="X59" i="68" s="1"/>
  <c r="W59" i="68"/>
  <c r="V59" i="68"/>
  <c r="Y58" i="68"/>
  <c r="X58" i="68" s="1"/>
  <c r="Y57" i="68"/>
  <c r="X57" i="68" s="1"/>
  <c r="V57" i="68"/>
  <c r="Y56" i="68"/>
  <c r="X56" i="68" s="1"/>
  <c r="Y55" i="68"/>
  <c r="X55" i="68" s="1"/>
  <c r="W55" i="68"/>
  <c r="V55" i="68"/>
  <c r="Y54" i="68"/>
  <c r="X54" i="68" s="1"/>
  <c r="Y53" i="68"/>
  <c r="X53" i="68" s="1"/>
  <c r="V53" i="68"/>
  <c r="Y52" i="68"/>
  <c r="X52" i="68" s="1"/>
  <c r="Y51" i="68"/>
  <c r="X51" i="68" s="1"/>
  <c r="W51" i="68"/>
  <c r="V51" i="68"/>
  <c r="Y50" i="68"/>
  <c r="X50" i="68" s="1"/>
  <c r="Y49" i="68"/>
  <c r="X49" i="68" s="1"/>
  <c r="V49" i="68"/>
  <c r="Y48" i="68"/>
  <c r="X48" i="68" s="1"/>
  <c r="Y47" i="68"/>
  <c r="X47" i="68" s="1"/>
  <c r="W47" i="68"/>
  <c r="V47" i="68"/>
  <c r="Y46" i="68"/>
  <c r="X46" i="68" s="1"/>
  <c r="Y45" i="68"/>
  <c r="X45" i="68" s="1"/>
  <c r="V45" i="68"/>
  <c r="Y44" i="68"/>
  <c r="X44" i="68" s="1"/>
  <c r="Y43" i="68"/>
  <c r="X43" i="68" s="1"/>
  <c r="W43" i="68"/>
  <c r="V43" i="68"/>
  <c r="Y42" i="68"/>
  <c r="X42" i="68" s="1"/>
  <c r="Y41" i="68"/>
  <c r="X41" i="68" s="1"/>
  <c r="V41" i="68"/>
  <c r="Y40" i="68"/>
  <c r="X40" i="68" s="1"/>
  <c r="Y39" i="68"/>
  <c r="X39" i="68" s="1"/>
  <c r="W39" i="68"/>
  <c r="V39" i="68"/>
  <c r="Y38" i="68"/>
  <c r="X38" i="68" s="1"/>
  <c r="Y37" i="68"/>
  <c r="X37" i="68" s="1"/>
  <c r="V37" i="68"/>
  <c r="Y36" i="68"/>
  <c r="X36" i="68" s="1"/>
  <c r="Y35" i="68"/>
  <c r="X35" i="68" s="1"/>
  <c r="W35" i="68"/>
  <c r="V35" i="68"/>
  <c r="Y34" i="68"/>
  <c r="X34" i="68" s="1"/>
  <c r="Y33" i="68"/>
  <c r="X33" i="68" s="1"/>
  <c r="V33" i="68"/>
  <c r="Y32" i="68"/>
  <c r="X32" i="68" s="1"/>
  <c r="Y31" i="68"/>
  <c r="X31" i="68" s="1"/>
  <c r="W31" i="68"/>
  <c r="V31" i="68"/>
  <c r="Y30" i="68"/>
  <c r="X30" i="68" s="1"/>
  <c r="Y29" i="68"/>
  <c r="X29" i="68" s="1"/>
  <c r="V29" i="68"/>
  <c r="Y28" i="68"/>
  <c r="X28" i="68" s="1"/>
  <c r="Y27" i="68"/>
  <c r="X27" i="68" s="1"/>
  <c r="W27" i="68"/>
  <c r="V27" i="68"/>
  <c r="Y26" i="68"/>
  <c r="X26" i="68" s="1"/>
  <c r="Y25" i="68"/>
  <c r="X25" i="68" s="1"/>
  <c r="V25" i="68"/>
  <c r="Y24" i="68"/>
  <c r="X24" i="68" s="1"/>
  <c r="Y23" i="68"/>
  <c r="X23" i="68" s="1"/>
  <c r="W23" i="68"/>
  <c r="V23" i="68"/>
  <c r="Y22" i="68"/>
  <c r="X22" i="68" s="1"/>
  <c r="Y21" i="68"/>
  <c r="X21" i="68" s="1"/>
  <c r="V21" i="68"/>
  <c r="Y20" i="68"/>
  <c r="X20" i="68" s="1"/>
  <c r="Y19" i="68"/>
  <c r="X19" i="68" s="1"/>
  <c r="W19" i="68"/>
  <c r="V19" i="68"/>
  <c r="Y18" i="68"/>
  <c r="X18" i="68" s="1"/>
  <c r="Y17" i="68"/>
  <c r="X17" i="68" s="1"/>
  <c r="V17" i="68"/>
  <c r="Y16" i="68"/>
  <c r="X16" i="68" s="1"/>
  <c r="Y15" i="68"/>
  <c r="X15" i="68" s="1"/>
  <c r="W15" i="68"/>
  <c r="V15" i="68"/>
  <c r="Y14" i="68"/>
  <c r="X14" i="68" s="1"/>
  <c r="Y13" i="68"/>
  <c r="X13" i="68" s="1"/>
  <c r="V13" i="68"/>
  <c r="Y12" i="68"/>
  <c r="X12" i="68" s="1"/>
  <c r="Y11" i="68"/>
  <c r="X11" i="68" s="1"/>
  <c r="W11" i="68"/>
  <c r="V11" i="68"/>
  <c r="A5" i="73"/>
  <c r="A2" i="71"/>
  <c r="A3" i="72"/>
  <c r="B6" i="73"/>
  <c r="A1068" i="73"/>
  <c r="A1069" i="73" s="1"/>
  <c r="A1070" i="73" s="1"/>
  <c r="A1071" i="73" s="1"/>
  <c r="A1072" i="73" s="1"/>
  <c r="A1073" i="73" s="1"/>
  <c r="A1074" i="73" s="1"/>
  <c r="A1075" i="73" s="1"/>
  <c r="A1076" i="73" s="1"/>
  <c r="A1077" i="73" s="1"/>
  <c r="A1078" i="73" s="1"/>
  <c r="A1079" i="73" s="1"/>
  <c r="A1080" i="73" s="1"/>
  <c r="A1081" i="73" s="1"/>
  <c r="A1082" i="73" s="1"/>
  <c r="A1083" i="73" s="1"/>
  <c r="A1084" i="73" s="1"/>
  <c r="A1085" i="73" s="1"/>
  <c r="A1086" i="73" s="1"/>
  <c r="A1087" i="73" s="1"/>
  <c r="A1088" i="73" s="1"/>
  <c r="A1089" i="73" s="1"/>
  <c r="A1090" i="73" s="1"/>
  <c r="A1091" i="73" s="1"/>
  <c r="A1092" i="73" s="1"/>
  <c r="A1093" i="73" s="1"/>
  <c r="A1094" i="73" s="1"/>
  <c r="A1095" i="73" s="1"/>
  <c r="A1096" i="73" s="1"/>
  <c r="A1097" i="73" s="1"/>
  <c r="A1098" i="73" s="1"/>
  <c r="A1099" i="73" s="1"/>
  <c r="A1100" i="73" s="1"/>
  <c r="A1101" i="73" s="1"/>
  <c r="A1102" i="73" s="1"/>
  <c r="A1103" i="73" s="1"/>
  <c r="A1104" i="73" s="1"/>
  <c r="A1105" i="73" s="1"/>
  <c r="A1106" i="73" s="1"/>
  <c r="A1107" i="73" s="1"/>
  <c r="A1108" i="73" s="1"/>
  <c r="A1109" i="73" s="1"/>
  <c r="A1110" i="73" s="1"/>
  <c r="A1111" i="73" s="1"/>
  <c r="A1112" i="73" s="1"/>
  <c r="A1113" i="73" s="1"/>
  <c r="A1114" i="73" s="1"/>
  <c r="A1115" i="73" s="1"/>
  <c r="A1116" i="73" s="1"/>
  <c r="A1117" i="73" s="1"/>
  <c r="A1118" i="73" s="1"/>
  <c r="A1119" i="73" s="1"/>
  <c r="A1120" i="73" s="1"/>
  <c r="A1121" i="73" s="1"/>
  <c r="A1122" i="73" s="1"/>
  <c r="A1123" i="73" s="1"/>
  <c r="A1124" i="73" s="1"/>
  <c r="A1125" i="73" s="1"/>
  <c r="A1126" i="73" s="1"/>
  <c r="A1127" i="73" s="1"/>
  <c r="A1128" i="73" s="1"/>
  <c r="A1129" i="73" s="1"/>
  <c r="A1130" i="73" s="1"/>
  <c r="A1131" i="73" s="1"/>
  <c r="A1132" i="73" s="1"/>
  <c r="A1133" i="73" s="1"/>
  <c r="A1134" i="73" s="1"/>
  <c r="A1135" i="73" s="1"/>
  <c r="A1136" i="73" s="1"/>
  <c r="A1137" i="73" s="1"/>
  <c r="A1138" i="73" s="1"/>
  <c r="A1139" i="73" s="1"/>
  <c r="A1140" i="73" s="1"/>
  <c r="A1141" i="73" s="1"/>
  <c r="A1142" i="73" s="1"/>
  <c r="A1143" i="73" s="1"/>
  <c r="A1144" i="73" s="1"/>
  <c r="A1145" i="73" s="1"/>
  <c r="A1146" i="73" s="1"/>
  <c r="A1147" i="73" s="1"/>
  <c r="A1148" i="73" s="1"/>
  <c r="A1149" i="73" s="1"/>
  <c r="A1150" i="73" s="1"/>
  <c r="A1151" i="73" s="1"/>
  <c r="A1152" i="73" s="1"/>
  <c r="A1153" i="73" s="1"/>
  <c r="A1154" i="73" s="1"/>
  <c r="A1155" i="73" s="1"/>
  <c r="A1156" i="73" s="1"/>
  <c r="A1157" i="73" s="1"/>
  <c r="A1158" i="73" s="1"/>
  <c r="A1159" i="73" s="1"/>
  <c r="A1160" i="73" s="1"/>
  <c r="A1161" i="73" s="1"/>
  <c r="A1162" i="73" s="1"/>
  <c r="A972" i="73"/>
  <c r="A973" i="73" s="1"/>
  <c r="A974" i="73" s="1"/>
  <c r="A975" i="73" s="1"/>
  <c r="A976" i="73" s="1"/>
  <c r="A977" i="73" s="1"/>
  <c r="A978" i="73" s="1"/>
  <c r="A979" i="73" s="1"/>
  <c r="A980" i="73" s="1"/>
  <c r="A981" i="73" s="1"/>
  <c r="A982" i="73" s="1"/>
  <c r="A983" i="73" s="1"/>
  <c r="A984" i="73" s="1"/>
  <c r="A985" i="73" s="1"/>
  <c r="A986" i="73" s="1"/>
  <c r="A987" i="73" s="1"/>
  <c r="A988" i="73" s="1"/>
  <c r="A989" i="73" s="1"/>
  <c r="A990" i="73" s="1"/>
  <c r="A991" i="73" s="1"/>
  <c r="A992" i="73" s="1"/>
  <c r="A993" i="73" s="1"/>
  <c r="A994" i="73" s="1"/>
  <c r="A995" i="73" s="1"/>
  <c r="A996" i="73" s="1"/>
  <c r="A997" i="73" s="1"/>
  <c r="A998" i="73" s="1"/>
  <c r="A999" i="73" s="1"/>
  <c r="A1000" i="73" s="1"/>
  <c r="A1001" i="73" s="1"/>
  <c r="A1002" i="73" s="1"/>
  <c r="A1003" i="73" s="1"/>
  <c r="A1004" i="73" s="1"/>
  <c r="A1005" i="73" s="1"/>
  <c r="A1006" i="73" s="1"/>
  <c r="A1007" i="73" s="1"/>
  <c r="A1008" i="73" s="1"/>
  <c r="A1009" i="73" s="1"/>
  <c r="A1010" i="73" s="1"/>
  <c r="A1011" i="73" s="1"/>
  <c r="A1012" i="73" s="1"/>
  <c r="A1013" i="73" s="1"/>
  <c r="A1014" i="73" s="1"/>
  <c r="A1015" i="73" s="1"/>
  <c r="A1016" i="73" s="1"/>
  <c r="A1017" i="73" s="1"/>
  <c r="A1018" i="73" s="1"/>
  <c r="A1019" i="73" s="1"/>
  <c r="A1020" i="73" s="1"/>
  <c r="A1021" i="73" s="1"/>
  <c r="A1022" i="73" s="1"/>
  <c r="A1023" i="73" s="1"/>
  <c r="A1024" i="73" s="1"/>
  <c r="A1025" i="73" s="1"/>
  <c r="A1026" i="73" s="1"/>
  <c r="A1027" i="73" s="1"/>
  <c r="A1028" i="73" s="1"/>
  <c r="A1029" i="73" s="1"/>
  <c r="A1030" i="73" s="1"/>
  <c r="A1031" i="73" s="1"/>
  <c r="A1032" i="73" s="1"/>
  <c r="A1033" i="73" s="1"/>
  <c r="A1034" i="73" s="1"/>
  <c r="A1035" i="73" s="1"/>
  <c r="A1036" i="73" s="1"/>
  <c r="A1037" i="73" s="1"/>
  <c r="A1038" i="73" s="1"/>
  <c r="A1039" i="73" s="1"/>
  <c r="A1040" i="73" s="1"/>
  <c r="A1041" i="73" s="1"/>
  <c r="A1042" i="73" s="1"/>
  <c r="A1043" i="73" s="1"/>
  <c r="A1044" i="73" s="1"/>
  <c r="A1045" i="73" s="1"/>
  <c r="A1046" i="73" s="1"/>
  <c r="A1047" i="73" s="1"/>
  <c r="A1048" i="73" s="1"/>
  <c r="A1049" i="73" s="1"/>
  <c r="A1050" i="73" s="1"/>
  <c r="A1051" i="73" s="1"/>
  <c r="A1052" i="73" s="1"/>
  <c r="A1053" i="73" s="1"/>
  <c r="A1054" i="73" s="1"/>
  <c r="A1055" i="73" s="1"/>
  <c r="A1056" i="73" s="1"/>
  <c r="A1057" i="73" s="1"/>
  <c r="A1058" i="73" s="1"/>
  <c r="A1059" i="73" s="1"/>
  <c r="A1060" i="73" s="1"/>
  <c r="A1061" i="73" s="1"/>
  <c r="A1062" i="73" s="1"/>
  <c r="A1063" i="73" s="1"/>
  <c r="A1064" i="73" s="1"/>
  <c r="A1065" i="73" s="1"/>
  <c r="A1066" i="73" s="1"/>
  <c r="A876" i="73"/>
  <c r="A877" i="73" s="1"/>
  <c r="A878" i="73" s="1"/>
  <c r="A879" i="73" s="1"/>
  <c r="A880" i="73" s="1"/>
  <c r="A881" i="73" s="1"/>
  <c r="A882" i="73" s="1"/>
  <c r="A883" i="73" s="1"/>
  <c r="A884" i="73" s="1"/>
  <c r="A885" i="73" s="1"/>
  <c r="A886" i="73" s="1"/>
  <c r="A887" i="73" s="1"/>
  <c r="A888" i="73" s="1"/>
  <c r="A889" i="73" s="1"/>
  <c r="A890" i="73" s="1"/>
  <c r="A891" i="73" s="1"/>
  <c r="A892" i="73" s="1"/>
  <c r="A893" i="73" s="1"/>
  <c r="A894" i="73" s="1"/>
  <c r="A895" i="73" s="1"/>
  <c r="A896" i="73" s="1"/>
  <c r="A897" i="73" s="1"/>
  <c r="A898" i="73" s="1"/>
  <c r="A899" i="73" s="1"/>
  <c r="A900" i="73" s="1"/>
  <c r="A901" i="73" s="1"/>
  <c r="A902" i="73" s="1"/>
  <c r="A903" i="73" s="1"/>
  <c r="A904" i="73" s="1"/>
  <c r="A905" i="73" s="1"/>
  <c r="A906" i="73" s="1"/>
  <c r="A907" i="73" s="1"/>
  <c r="A908" i="73" s="1"/>
  <c r="A909" i="73" s="1"/>
  <c r="A910" i="73" s="1"/>
  <c r="A911" i="73" s="1"/>
  <c r="A912" i="73" s="1"/>
  <c r="A913" i="73" s="1"/>
  <c r="A914" i="73" s="1"/>
  <c r="A915" i="73" s="1"/>
  <c r="A916" i="73" s="1"/>
  <c r="A917" i="73" s="1"/>
  <c r="A918" i="73" s="1"/>
  <c r="A919" i="73" s="1"/>
  <c r="A920" i="73" s="1"/>
  <c r="A921" i="73" s="1"/>
  <c r="A922" i="73" s="1"/>
  <c r="A923" i="73" s="1"/>
  <c r="A924" i="73" s="1"/>
  <c r="A925" i="73" s="1"/>
  <c r="A926" i="73" s="1"/>
  <c r="A927" i="73" s="1"/>
  <c r="A928" i="73" s="1"/>
  <c r="A929" i="73" s="1"/>
  <c r="A930" i="73" s="1"/>
  <c r="A931" i="73" s="1"/>
  <c r="A932" i="73" s="1"/>
  <c r="A933" i="73" s="1"/>
  <c r="A934" i="73" s="1"/>
  <c r="A935" i="73" s="1"/>
  <c r="A936" i="73" s="1"/>
  <c r="A937" i="73" s="1"/>
  <c r="A938" i="73" s="1"/>
  <c r="A939" i="73" s="1"/>
  <c r="A940" i="73" s="1"/>
  <c r="A941" i="73" s="1"/>
  <c r="A942" i="73" s="1"/>
  <c r="A943" i="73" s="1"/>
  <c r="A944" i="73" s="1"/>
  <c r="A945" i="73" s="1"/>
  <c r="A946" i="73" s="1"/>
  <c r="A947" i="73" s="1"/>
  <c r="A948" i="73" s="1"/>
  <c r="A949" i="73" s="1"/>
  <c r="A950" i="73" s="1"/>
  <c r="A951" i="73" s="1"/>
  <c r="A952" i="73" s="1"/>
  <c r="A953" i="73" s="1"/>
  <c r="A954" i="73" s="1"/>
  <c r="A955" i="73" s="1"/>
  <c r="A956" i="73" s="1"/>
  <c r="A957" i="73" s="1"/>
  <c r="A958" i="73" s="1"/>
  <c r="A959" i="73" s="1"/>
  <c r="A960" i="73" s="1"/>
  <c r="A961" i="73" s="1"/>
  <c r="A962" i="73" s="1"/>
  <c r="A963" i="73" s="1"/>
  <c r="A964" i="73" s="1"/>
  <c r="A965" i="73" s="1"/>
  <c r="A966" i="73" s="1"/>
  <c r="A967" i="73" s="1"/>
  <c r="A968" i="73" s="1"/>
  <c r="A969" i="73" s="1"/>
  <c r="A970" i="73" s="1"/>
  <c r="A780" i="73"/>
  <c r="A781" i="73" s="1"/>
  <c r="A782" i="73" s="1"/>
  <c r="A783" i="73" s="1"/>
  <c r="A784" i="73" s="1"/>
  <c r="A785" i="73" s="1"/>
  <c r="A786" i="73" s="1"/>
  <c r="A787" i="73" s="1"/>
  <c r="A788" i="73" s="1"/>
  <c r="A789" i="73" s="1"/>
  <c r="A790" i="73" s="1"/>
  <c r="A791" i="73" s="1"/>
  <c r="A792" i="73" s="1"/>
  <c r="A793" i="73" s="1"/>
  <c r="A794" i="73" s="1"/>
  <c r="A795" i="73" s="1"/>
  <c r="A796" i="73" s="1"/>
  <c r="A797" i="73" s="1"/>
  <c r="A798" i="73" s="1"/>
  <c r="A799" i="73" s="1"/>
  <c r="A800" i="73" s="1"/>
  <c r="A801" i="73" s="1"/>
  <c r="A802" i="73" s="1"/>
  <c r="A803" i="73" s="1"/>
  <c r="A804" i="73" s="1"/>
  <c r="A805" i="73" s="1"/>
  <c r="A806" i="73" s="1"/>
  <c r="A807" i="73" s="1"/>
  <c r="A808" i="73" s="1"/>
  <c r="A809" i="73" s="1"/>
  <c r="A810" i="73" s="1"/>
  <c r="A811" i="73" s="1"/>
  <c r="A812" i="73" s="1"/>
  <c r="A813" i="73" s="1"/>
  <c r="A814" i="73" s="1"/>
  <c r="A815" i="73" s="1"/>
  <c r="A816" i="73" s="1"/>
  <c r="A817" i="73" s="1"/>
  <c r="A818" i="73" s="1"/>
  <c r="A819" i="73" s="1"/>
  <c r="A820" i="73" s="1"/>
  <c r="A821" i="73" s="1"/>
  <c r="A822" i="73" s="1"/>
  <c r="A823" i="73" s="1"/>
  <c r="A824" i="73" s="1"/>
  <c r="A825" i="73" s="1"/>
  <c r="A826" i="73" s="1"/>
  <c r="A827" i="73" s="1"/>
  <c r="A828" i="73" s="1"/>
  <c r="A829" i="73" s="1"/>
  <c r="A830" i="73" s="1"/>
  <c r="A831" i="73" s="1"/>
  <c r="A832" i="73" s="1"/>
  <c r="A833" i="73" s="1"/>
  <c r="A834" i="73" s="1"/>
  <c r="A835" i="73" s="1"/>
  <c r="A836" i="73" s="1"/>
  <c r="A837" i="73" s="1"/>
  <c r="A838" i="73" s="1"/>
  <c r="A839" i="73" s="1"/>
  <c r="A840" i="73" s="1"/>
  <c r="A841" i="73" s="1"/>
  <c r="A842" i="73" s="1"/>
  <c r="A843" i="73" s="1"/>
  <c r="A844" i="73" s="1"/>
  <c r="A845" i="73" s="1"/>
  <c r="A846" i="73" s="1"/>
  <c r="A847" i="73" s="1"/>
  <c r="A848" i="73" s="1"/>
  <c r="A849" i="73" s="1"/>
  <c r="A850" i="73" s="1"/>
  <c r="A851" i="73" s="1"/>
  <c r="A852" i="73" s="1"/>
  <c r="A853" i="73" s="1"/>
  <c r="A854" i="73" s="1"/>
  <c r="A855" i="73" s="1"/>
  <c r="A856" i="73" s="1"/>
  <c r="A857" i="73" s="1"/>
  <c r="A858" i="73" s="1"/>
  <c r="A859" i="73" s="1"/>
  <c r="A860" i="73" s="1"/>
  <c r="A861" i="73" s="1"/>
  <c r="A862" i="73" s="1"/>
  <c r="A863" i="73" s="1"/>
  <c r="A864" i="73" s="1"/>
  <c r="A865" i="73" s="1"/>
  <c r="A866" i="73" s="1"/>
  <c r="A867" i="73" s="1"/>
  <c r="A868" i="73" s="1"/>
  <c r="A869" i="73" s="1"/>
  <c r="A870" i="73" s="1"/>
  <c r="A871" i="73" s="1"/>
  <c r="A872" i="73" s="1"/>
  <c r="A873" i="73" s="1"/>
  <c r="A874" i="73" s="1"/>
  <c r="A684" i="73"/>
  <c r="A685" i="73" s="1"/>
  <c r="A686" i="73" s="1"/>
  <c r="A687" i="73" s="1"/>
  <c r="A688" i="73" s="1"/>
  <c r="A689" i="73" s="1"/>
  <c r="A690" i="73" s="1"/>
  <c r="A691" i="73" s="1"/>
  <c r="A692" i="73" s="1"/>
  <c r="A693" i="73" s="1"/>
  <c r="A694" i="73" s="1"/>
  <c r="A695" i="73" s="1"/>
  <c r="A696" i="73" s="1"/>
  <c r="A697" i="73" s="1"/>
  <c r="A698" i="73" s="1"/>
  <c r="A699" i="73" s="1"/>
  <c r="A700" i="73" s="1"/>
  <c r="A701" i="73" s="1"/>
  <c r="A702" i="73" s="1"/>
  <c r="A703" i="73" s="1"/>
  <c r="A704" i="73" s="1"/>
  <c r="A705" i="73" s="1"/>
  <c r="A706" i="73" s="1"/>
  <c r="A707" i="73" s="1"/>
  <c r="A708" i="73" s="1"/>
  <c r="A709" i="73" s="1"/>
  <c r="A710" i="73" s="1"/>
  <c r="A711" i="73" s="1"/>
  <c r="A712" i="73" s="1"/>
  <c r="A713" i="73" s="1"/>
  <c r="A714" i="73" s="1"/>
  <c r="A715" i="73" s="1"/>
  <c r="A716" i="73" s="1"/>
  <c r="A717" i="73" s="1"/>
  <c r="A718" i="73" s="1"/>
  <c r="A719" i="73" s="1"/>
  <c r="A720" i="73" s="1"/>
  <c r="A721" i="73" s="1"/>
  <c r="A722" i="73" s="1"/>
  <c r="A723" i="73" s="1"/>
  <c r="A724" i="73" s="1"/>
  <c r="A725" i="73" s="1"/>
  <c r="A726" i="73" s="1"/>
  <c r="A727" i="73" s="1"/>
  <c r="A728" i="73" s="1"/>
  <c r="A729" i="73" s="1"/>
  <c r="A730" i="73" s="1"/>
  <c r="A731" i="73" s="1"/>
  <c r="A732" i="73" s="1"/>
  <c r="A733" i="73" s="1"/>
  <c r="A734" i="73" s="1"/>
  <c r="A735" i="73" s="1"/>
  <c r="A736" i="73" s="1"/>
  <c r="A737" i="73" s="1"/>
  <c r="A738" i="73" s="1"/>
  <c r="A739" i="73" s="1"/>
  <c r="A740" i="73" s="1"/>
  <c r="A741" i="73" s="1"/>
  <c r="A742" i="73" s="1"/>
  <c r="A743" i="73" s="1"/>
  <c r="A744" i="73" s="1"/>
  <c r="A745" i="73" s="1"/>
  <c r="A746" i="73" s="1"/>
  <c r="A747" i="73" s="1"/>
  <c r="A748" i="73" s="1"/>
  <c r="A749" i="73" s="1"/>
  <c r="A750" i="73" s="1"/>
  <c r="A751" i="73" s="1"/>
  <c r="A752" i="73" s="1"/>
  <c r="A753" i="73" s="1"/>
  <c r="A754" i="73" s="1"/>
  <c r="A755" i="73" s="1"/>
  <c r="A756" i="73" s="1"/>
  <c r="A757" i="73" s="1"/>
  <c r="A758" i="73" s="1"/>
  <c r="A759" i="73" s="1"/>
  <c r="A760" i="73" s="1"/>
  <c r="A761" i="73" s="1"/>
  <c r="A762" i="73" s="1"/>
  <c r="A763" i="73" s="1"/>
  <c r="A764" i="73" s="1"/>
  <c r="A765" i="73" s="1"/>
  <c r="A766" i="73" s="1"/>
  <c r="A767" i="73" s="1"/>
  <c r="A768" i="73" s="1"/>
  <c r="A769" i="73" s="1"/>
  <c r="A770" i="73" s="1"/>
  <c r="A771" i="73" s="1"/>
  <c r="A772" i="73" s="1"/>
  <c r="A773" i="73" s="1"/>
  <c r="A774" i="73" s="1"/>
  <c r="A775" i="73" s="1"/>
  <c r="A776" i="73" s="1"/>
  <c r="A777" i="73" s="1"/>
  <c r="A778" i="73" s="1"/>
  <c r="A588" i="73"/>
  <c r="A589" i="73" s="1"/>
  <c r="A590" i="73" s="1"/>
  <c r="A591" i="73" s="1"/>
  <c r="A592" i="73" s="1"/>
  <c r="A593" i="73" s="1"/>
  <c r="A594" i="73" s="1"/>
  <c r="A595" i="73" s="1"/>
  <c r="A596" i="73" s="1"/>
  <c r="A597" i="73" s="1"/>
  <c r="A598" i="73" s="1"/>
  <c r="A599" i="73" s="1"/>
  <c r="A600" i="73" s="1"/>
  <c r="A601" i="73" s="1"/>
  <c r="A602" i="73" s="1"/>
  <c r="A603" i="73" s="1"/>
  <c r="A604" i="73" s="1"/>
  <c r="A605" i="73" s="1"/>
  <c r="A606" i="73" s="1"/>
  <c r="A607" i="73" s="1"/>
  <c r="A608" i="73" s="1"/>
  <c r="A609" i="73" s="1"/>
  <c r="A610" i="73" s="1"/>
  <c r="A611" i="73" s="1"/>
  <c r="A612" i="73" s="1"/>
  <c r="A613" i="73" s="1"/>
  <c r="A614" i="73" s="1"/>
  <c r="A615" i="73" s="1"/>
  <c r="A616" i="73" s="1"/>
  <c r="A617" i="73" s="1"/>
  <c r="A618" i="73" s="1"/>
  <c r="A619" i="73" s="1"/>
  <c r="A620" i="73" s="1"/>
  <c r="A621" i="73" s="1"/>
  <c r="A622" i="73" s="1"/>
  <c r="A623" i="73" s="1"/>
  <c r="A624" i="73" s="1"/>
  <c r="A625" i="73" s="1"/>
  <c r="A626" i="73" s="1"/>
  <c r="A627" i="73" s="1"/>
  <c r="A628" i="73" s="1"/>
  <c r="A629" i="73" s="1"/>
  <c r="A630" i="73" s="1"/>
  <c r="A631" i="73" s="1"/>
  <c r="A632" i="73" s="1"/>
  <c r="A633" i="73" s="1"/>
  <c r="A634" i="73" s="1"/>
  <c r="A635" i="73" s="1"/>
  <c r="A636" i="73" s="1"/>
  <c r="A637" i="73" s="1"/>
  <c r="A638" i="73" s="1"/>
  <c r="A639" i="73" s="1"/>
  <c r="A640" i="73" s="1"/>
  <c r="A641" i="73" s="1"/>
  <c r="A642" i="73" s="1"/>
  <c r="A643" i="73" s="1"/>
  <c r="A644" i="73" s="1"/>
  <c r="A645" i="73" s="1"/>
  <c r="A646" i="73" s="1"/>
  <c r="A647" i="73" s="1"/>
  <c r="A648" i="73" s="1"/>
  <c r="A649" i="73" s="1"/>
  <c r="A650" i="73" s="1"/>
  <c r="A651" i="73" s="1"/>
  <c r="A652" i="73" s="1"/>
  <c r="A653" i="73" s="1"/>
  <c r="A654" i="73" s="1"/>
  <c r="A655" i="73" s="1"/>
  <c r="A656" i="73" s="1"/>
  <c r="A657" i="73" s="1"/>
  <c r="A658" i="73" s="1"/>
  <c r="A659" i="73" s="1"/>
  <c r="A660" i="73" s="1"/>
  <c r="A661" i="73" s="1"/>
  <c r="A662" i="73" s="1"/>
  <c r="A663" i="73" s="1"/>
  <c r="A664" i="73" s="1"/>
  <c r="A665" i="73" s="1"/>
  <c r="A666" i="73" s="1"/>
  <c r="A667" i="73" s="1"/>
  <c r="A668" i="73" s="1"/>
  <c r="A669" i="73" s="1"/>
  <c r="A670" i="73" s="1"/>
  <c r="A671" i="73" s="1"/>
  <c r="A672" i="73" s="1"/>
  <c r="A673" i="73" s="1"/>
  <c r="A674" i="73" s="1"/>
  <c r="A675" i="73" s="1"/>
  <c r="A676" i="73" s="1"/>
  <c r="A677" i="73" s="1"/>
  <c r="A678" i="73" s="1"/>
  <c r="A679" i="73" s="1"/>
  <c r="A680" i="73" s="1"/>
  <c r="A681" i="73" s="1"/>
  <c r="A682" i="73" s="1"/>
  <c r="A492" i="73"/>
  <c r="A493" i="73" s="1"/>
  <c r="A494" i="73" s="1"/>
  <c r="A495" i="73" s="1"/>
  <c r="A496" i="73" s="1"/>
  <c r="A497" i="73" s="1"/>
  <c r="A498" i="73" s="1"/>
  <c r="A499" i="73" s="1"/>
  <c r="A500" i="73" s="1"/>
  <c r="A501" i="73" s="1"/>
  <c r="A502" i="73" s="1"/>
  <c r="A503" i="73" s="1"/>
  <c r="A504" i="73" s="1"/>
  <c r="A505" i="73" s="1"/>
  <c r="A506" i="73" s="1"/>
  <c r="A507" i="73" s="1"/>
  <c r="A508" i="73" s="1"/>
  <c r="A509" i="73" s="1"/>
  <c r="A510" i="73" s="1"/>
  <c r="A511" i="73" s="1"/>
  <c r="A512" i="73" s="1"/>
  <c r="A513" i="73" s="1"/>
  <c r="A514" i="73" s="1"/>
  <c r="A515" i="73" s="1"/>
  <c r="A516" i="73" s="1"/>
  <c r="A517" i="73" s="1"/>
  <c r="A518" i="73" s="1"/>
  <c r="A519" i="73" s="1"/>
  <c r="A520" i="73" s="1"/>
  <c r="A521" i="73" s="1"/>
  <c r="A522" i="73" s="1"/>
  <c r="A523" i="73" s="1"/>
  <c r="A524" i="73" s="1"/>
  <c r="A525" i="73" s="1"/>
  <c r="A526" i="73" s="1"/>
  <c r="A527" i="73" s="1"/>
  <c r="A528" i="73" s="1"/>
  <c r="A529" i="73" s="1"/>
  <c r="A530" i="73" s="1"/>
  <c r="A531" i="73" s="1"/>
  <c r="A532" i="73" s="1"/>
  <c r="A533" i="73" s="1"/>
  <c r="A534" i="73" s="1"/>
  <c r="A535" i="73" s="1"/>
  <c r="A536" i="73" s="1"/>
  <c r="A537" i="73" s="1"/>
  <c r="A538" i="73" s="1"/>
  <c r="A539" i="73" s="1"/>
  <c r="A540" i="73" s="1"/>
  <c r="A541" i="73" s="1"/>
  <c r="A542" i="73" s="1"/>
  <c r="A543" i="73" s="1"/>
  <c r="A544" i="73" s="1"/>
  <c r="A545" i="73" s="1"/>
  <c r="A546" i="73" s="1"/>
  <c r="A547" i="73" s="1"/>
  <c r="A548" i="73" s="1"/>
  <c r="A549" i="73" s="1"/>
  <c r="A550" i="73" s="1"/>
  <c r="A551" i="73" s="1"/>
  <c r="A552" i="73" s="1"/>
  <c r="A553" i="73" s="1"/>
  <c r="A554" i="73" s="1"/>
  <c r="A555" i="73" s="1"/>
  <c r="A556" i="73" s="1"/>
  <c r="A557" i="73" s="1"/>
  <c r="A558" i="73" s="1"/>
  <c r="A559" i="73" s="1"/>
  <c r="A560" i="73" s="1"/>
  <c r="A561" i="73" s="1"/>
  <c r="A562" i="73" s="1"/>
  <c r="A563" i="73" s="1"/>
  <c r="A564" i="73" s="1"/>
  <c r="A565" i="73" s="1"/>
  <c r="A566" i="73" s="1"/>
  <c r="A567" i="73" s="1"/>
  <c r="A568" i="73" s="1"/>
  <c r="A569" i="73" s="1"/>
  <c r="A570" i="73" s="1"/>
  <c r="A571" i="73" s="1"/>
  <c r="A572" i="73" s="1"/>
  <c r="A573" i="73" s="1"/>
  <c r="A574" i="73" s="1"/>
  <c r="A575" i="73" s="1"/>
  <c r="A576" i="73" s="1"/>
  <c r="A577" i="73" s="1"/>
  <c r="A578" i="73" s="1"/>
  <c r="A579" i="73" s="1"/>
  <c r="A580" i="73" s="1"/>
  <c r="A581" i="73" s="1"/>
  <c r="A582" i="73" s="1"/>
  <c r="A583" i="73" s="1"/>
  <c r="A584" i="73" s="1"/>
  <c r="A585" i="73" s="1"/>
  <c r="A586" i="73" s="1"/>
  <c r="A396" i="73"/>
  <c r="A397" i="73" s="1"/>
  <c r="A398" i="73" s="1"/>
  <c r="A399" i="73" s="1"/>
  <c r="A400" i="73" s="1"/>
  <c r="A401" i="73" s="1"/>
  <c r="A402" i="73" s="1"/>
  <c r="A403" i="73" s="1"/>
  <c r="A404" i="73" s="1"/>
  <c r="A405" i="73" s="1"/>
  <c r="A406" i="73" s="1"/>
  <c r="A407" i="73" s="1"/>
  <c r="A408" i="73" s="1"/>
  <c r="A409" i="73" s="1"/>
  <c r="A410" i="73" s="1"/>
  <c r="A411" i="73" s="1"/>
  <c r="A412" i="73" s="1"/>
  <c r="A413" i="73" s="1"/>
  <c r="A414" i="73" s="1"/>
  <c r="A415" i="73" s="1"/>
  <c r="A416" i="73" s="1"/>
  <c r="A417" i="73" s="1"/>
  <c r="A418" i="73" s="1"/>
  <c r="A419" i="73" s="1"/>
  <c r="A420" i="73" s="1"/>
  <c r="A421" i="73" s="1"/>
  <c r="A422" i="73" s="1"/>
  <c r="A423" i="73" s="1"/>
  <c r="A424" i="73" s="1"/>
  <c r="A425" i="73" s="1"/>
  <c r="A426" i="73" s="1"/>
  <c r="A427" i="73" s="1"/>
  <c r="A428" i="73" s="1"/>
  <c r="A429" i="73" s="1"/>
  <c r="A430" i="73" s="1"/>
  <c r="A431" i="73" s="1"/>
  <c r="A432" i="73" s="1"/>
  <c r="A433" i="73" s="1"/>
  <c r="A434" i="73" s="1"/>
  <c r="A435" i="73" s="1"/>
  <c r="A436" i="73" s="1"/>
  <c r="A437" i="73" s="1"/>
  <c r="A438" i="73" s="1"/>
  <c r="A439" i="73" s="1"/>
  <c r="A440" i="73" s="1"/>
  <c r="A441" i="73" s="1"/>
  <c r="A442" i="73" s="1"/>
  <c r="A443" i="73" s="1"/>
  <c r="A444" i="73" s="1"/>
  <c r="A445" i="73" s="1"/>
  <c r="A446" i="73" s="1"/>
  <c r="A447" i="73" s="1"/>
  <c r="A448" i="73" s="1"/>
  <c r="A449" i="73" s="1"/>
  <c r="A450" i="73" s="1"/>
  <c r="A451" i="73" s="1"/>
  <c r="A452" i="73" s="1"/>
  <c r="A453" i="73" s="1"/>
  <c r="A454" i="73" s="1"/>
  <c r="A455" i="73" s="1"/>
  <c r="A456" i="73" s="1"/>
  <c r="A457" i="73" s="1"/>
  <c r="A458" i="73" s="1"/>
  <c r="A459" i="73" s="1"/>
  <c r="A460" i="73" s="1"/>
  <c r="A461" i="73" s="1"/>
  <c r="A462" i="73" s="1"/>
  <c r="A463" i="73" s="1"/>
  <c r="A464" i="73" s="1"/>
  <c r="A465" i="73" s="1"/>
  <c r="A466" i="73" s="1"/>
  <c r="A467" i="73" s="1"/>
  <c r="A468" i="73" s="1"/>
  <c r="A469" i="73" s="1"/>
  <c r="A470" i="73" s="1"/>
  <c r="A471" i="73" s="1"/>
  <c r="A472" i="73" s="1"/>
  <c r="A473" i="73" s="1"/>
  <c r="A474" i="73" s="1"/>
  <c r="A475" i="73" s="1"/>
  <c r="A476" i="73" s="1"/>
  <c r="A477" i="73" s="1"/>
  <c r="A478" i="73" s="1"/>
  <c r="A479" i="73" s="1"/>
  <c r="A480" i="73" s="1"/>
  <c r="A481" i="73" s="1"/>
  <c r="A482" i="73" s="1"/>
  <c r="A483" i="73" s="1"/>
  <c r="A484" i="73" s="1"/>
  <c r="A485" i="73" s="1"/>
  <c r="A486" i="73" s="1"/>
  <c r="A487" i="73" s="1"/>
  <c r="A488" i="73" s="1"/>
  <c r="A489" i="73" s="1"/>
  <c r="A490" i="73" s="1"/>
  <c r="A300" i="73"/>
  <c r="A301" i="73" s="1"/>
  <c r="A302" i="73" s="1"/>
  <c r="A303" i="73" s="1"/>
  <c r="A304" i="73" s="1"/>
  <c r="A305" i="73" s="1"/>
  <c r="A306" i="73" s="1"/>
  <c r="A307" i="73" s="1"/>
  <c r="A308" i="73" s="1"/>
  <c r="A309" i="73" s="1"/>
  <c r="A310" i="73" s="1"/>
  <c r="A311" i="73" s="1"/>
  <c r="A312" i="73" s="1"/>
  <c r="A313" i="73" s="1"/>
  <c r="A314" i="73" s="1"/>
  <c r="A315" i="73" s="1"/>
  <c r="A316" i="73" s="1"/>
  <c r="A317" i="73" s="1"/>
  <c r="A318" i="73" s="1"/>
  <c r="A319" i="73" s="1"/>
  <c r="A320" i="73" s="1"/>
  <c r="A321" i="73" s="1"/>
  <c r="A322" i="73" s="1"/>
  <c r="A323" i="73" s="1"/>
  <c r="A324" i="73" s="1"/>
  <c r="A325" i="73" s="1"/>
  <c r="A326" i="73" s="1"/>
  <c r="A327" i="73" s="1"/>
  <c r="A328" i="73" s="1"/>
  <c r="A329" i="73" s="1"/>
  <c r="A330" i="73" s="1"/>
  <c r="A331" i="73" s="1"/>
  <c r="A332" i="73" s="1"/>
  <c r="A333" i="73" s="1"/>
  <c r="A334" i="73" s="1"/>
  <c r="A335" i="73" s="1"/>
  <c r="A336" i="73" s="1"/>
  <c r="A337" i="73" s="1"/>
  <c r="A338" i="73" s="1"/>
  <c r="A339" i="73" s="1"/>
  <c r="A340" i="73" s="1"/>
  <c r="A341" i="73" s="1"/>
  <c r="A342" i="73" s="1"/>
  <c r="A343" i="73" s="1"/>
  <c r="A344" i="73" s="1"/>
  <c r="A345" i="73" s="1"/>
  <c r="A346" i="73" s="1"/>
  <c r="A347" i="73" s="1"/>
  <c r="A348" i="73" s="1"/>
  <c r="A349" i="73" s="1"/>
  <c r="A350" i="73" s="1"/>
  <c r="A351" i="73" s="1"/>
  <c r="A352" i="73" s="1"/>
  <c r="A353" i="73" s="1"/>
  <c r="A354" i="73" s="1"/>
  <c r="A355" i="73" s="1"/>
  <c r="A356" i="73" s="1"/>
  <c r="A357" i="73" s="1"/>
  <c r="A358" i="73" s="1"/>
  <c r="A359" i="73" s="1"/>
  <c r="A360" i="73" s="1"/>
  <c r="A361" i="73" s="1"/>
  <c r="A362" i="73" s="1"/>
  <c r="A363" i="73" s="1"/>
  <c r="A364" i="73" s="1"/>
  <c r="A365" i="73" s="1"/>
  <c r="A366" i="73" s="1"/>
  <c r="A367" i="73" s="1"/>
  <c r="A368" i="73" s="1"/>
  <c r="A369" i="73" s="1"/>
  <c r="A370" i="73" s="1"/>
  <c r="A371" i="73" s="1"/>
  <c r="A372" i="73" s="1"/>
  <c r="A373" i="73" s="1"/>
  <c r="A374" i="73" s="1"/>
  <c r="A375" i="73" s="1"/>
  <c r="A376" i="73" s="1"/>
  <c r="A377" i="73" s="1"/>
  <c r="A378" i="73" s="1"/>
  <c r="A379" i="73" s="1"/>
  <c r="A380" i="73" s="1"/>
  <c r="A381" i="73" s="1"/>
  <c r="A382" i="73" s="1"/>
  <c r="A383" i="73" s="1"/>
  <c r="A384" i="73" s="1"/>
  <c r="A385" i="73" s="1"/>
  <c r="A386" i="73" s="1"/>
  <c r="A387" i="73" s="1"/>
  <c r="A388" i="73" s="1"/>
  <c r="A389" i="73" s="1"/>
  <c r="A390" i="73" s="1"/>
  <c r="A391" i="73" s="1"/>
  <c r="A392" i="73" s="1"/>
  <c r="A393" i="73" s="1"/>
  <c r="A394" i="73" s="1"/>
  <c r="A204" i="73"/>
  <c r="A205" i="73" s="1"/>
  <c r="A206" i="73" s="1"/>
  <c r="A207" i="73" s="1"/>
  <c r="A208" i="73" s="1"/>
  <c r="A209" i="73" s="1"/>
  <c r="A210" i="73" s="1"/>
  <c r="A211" i="73" s="1"/>
  <c r="A212" i="73" s="1"/>
  <c r="A213" i="73" s="1"/>
  <c r="A214" i="73" s="1"/>
  <c r="A215" i="73" s="1"/>
  <c r="A216" i="73" s="1"/>
  <c r="A217" i="73" s="1"/>
  <c r="A218" i="73" s="1"/>
  <c r="A219" i="73" s="1"/>
  <c r="A220" i="73" s="1"/>
  <c r="A221" i="73" s="1"/>
  <c r="A222" i="73" s="1"/>
  <c r="A223" i="73" s="1"/>
  <c r="A224" i="73" s="1"/>
  <c r="A225" i="73" s="1"/>
  <c r="A226" i="73" s="1"/>
  <c r="A227" i="73" s="1"/>
  <c r="A228" i="73" s="1"/>
  <c r="A229" i="73" s="1"/>
  <c r="A230" i="73" s="1"/>
  <c r="A231" i="73" s="1"/>
  <c r="A232" i="73" s="1"/>
  <c r="A233" i="73" s="1"/>
  <c r="A234" i="73" s="1"/>
  <c r="A235" i="73" s="1"/>
  <c r="A236" i="73" s="1"/>
  <c r="A237" i="73" s="1"/>
  <c r="A238" i="73" s="1"/>
  <c r="A239" i="73" s="1"/>
  <c r="A240" i="73" s="1"/>
  <c r="A241" i="73" s="1"/>
  <c r="A242" i="73" s="1"/>
  <c r="A243" i="73" s="1"/>
  <c r="A244" i="73" s="1"/>
  <c r="A245" i="73" s="1"/>
  <c r="A246" i="73" s="1"/>
  <c r="A247" i="73" s="1"/>
  <c r="A248" i="73" s="1"/>
  <c r="A249" i="73" s="1"/>
  <c r="A250" i="73" s="1"/>
  <c r="A251" i="73" s="1"/>
  <c r="A252" i="73" s="1"/>
  <c r="A253" i="73" s="1"/>
  <c r="A254" i="73" s="1"/>
  <c r="A255" i="73" s="1"/>
  <c r="A256" i="73" s="1"/>
  <c r="A257" i="73" s="1"/>
  <c r="A258" i="73" s="1"/>
  <c r="A259" i="73" s="1"/>
  <c r="A260" i="73" s="1"/>
  <c r="A261" i="73" s="1"/>
  <c r="A262" i="73" s="1"/>
  <c r="A263" i="73" s="1"/>
  <c r="A264" i="73" s="1"/>
  <c r="A265" i="73" s="1"/>
  <c r="A266" i="73" s="1"/>
  <c r="A267" i="73" s="1"/>
  <c r="A268" i="73" s="1"/>
  <c r="A269" i="73" s="1"/>
  <c r="A270" i="73" s="1"/>
  <c r="A271" i="73" s="1"/>
  <c r="A272" i="73" s="1"/>
  <c r="A273" i="73" s="1"/>
  <c r="A274" i="73" s="1"/>
  <c r="A275" i="73" s="1"/>
  <c r="A276" i="73" s="1"/>
  <c r="A277" i="73" s="1"/>
  <c r="A278" i="73" s="1"/>
  <c r="A279" i="73" s="1"/>
  <c r="A280" i="73" s="1"/>
  <c r="A281" i="73" s="1"/>
  <c r="A282" i="73" s="1"/>
  <c r="A283" i="73" s="1"/>
  <c r="A284" i="73" s="1"/>
  <c r="A285" i="73" s="1"/>
  <c r="A286" i="73" s="1"/>
  <c r="A287" i="73" s="1"/>
  <c r="A288" i="73" s="1"/>
  <c r="A289" i="73" s="1"/>
  <c r="A290" i="73" s="1"/>
  <c r="A291" i="73" s="1"/>
  <c r="A292" i="73" s="1"/>
  <c r="A293" i="73" s="1"/>
  <c r="A294" i="73" s="1"/>
  <c r="A295" i="73" s="1"/>
  <c r="A296" i="73" s="1"/>
  <c r="A297" i="73" s="1"/>
  <c r="A298" i="73" s="1"/>
  <c r="A108" i="73"/>
  <c r="A109" i="73" s="1"/>
  <c r="A110" i="73" s="1"/>
  <c r="A111" i="73" s="1"/>
  <c r="A112" i="73" s="1"/>
  <c r="A113" i="73" s="1"/>
  <c r="A114" i="73" s="1"/>
  <c r="A115" i="73" s="1"/>
  <c r="A116" i="73" s="1"/>
  <c r="A117" i="73" s="1"/>
  <c r="A118" i="73" s="1"/>
  <c r="A119" i="73" s="1"/>
  <c r="A120" i="73" s="1"/>
  <c r="A121" i="73" s="1"/>
  <c r="A122" i="73" s="1"/>
  <c r="A123" i="73" s="1"/>
  <c r="A124" i="73" s="1"/>
  <c r="A125" i="73" s="1"/>
  <c r="A126" i="73" s="1"/>
  <c r="A127" i="73" s="1"/>
  <c r="A128" i="73" s="1"/>
  <c r="A129" i="73" s="1"/>
  <c r="A130" i="73" s="1"/>
  <c r="A131" i="73" s="1"/>
  <c r="A132" i="73" s="1"/>
  <c r="A133" i="73" s="1"/>
  <c r="A134" i="73" s="1"/>
  <c r="A135" i="73" s="1"/>
  <c r="A136" i="73" s="1"/>
  <c r="A137" i="73" s="1"/>
  <c r="A138" i="73" s="1"/>
  <c r="A139" i="73" s="1"/>
  <c r="A140" i="73" s="1"/>
  <c r="A141" i="73" s="1"/>
  <c r="A142" i="73" s="1"/>
  <c r="A143" i="73" s="1"/>
  <c r="A144" i="73" s="1"/>
  <c r="A145" i="73" s="1"/>
  <c r="A146" i="73" s="1"/>
  <c r="A147" i="73" s="1"/>
  <c r="A148" i="73" s="1"/>
  <c r="A149" i="73" s="1"/>
  <c r="A150" i="73" s="1"/>
  <c r="A151" i="73" s="1"/>
  <c r="A152" i="73" s="1"/>
  <c r="A153" i="73" s="1"/>
  <c r="A154" i="73" s="1"/>
  <c r="A155" i="73" s="1"/>
  <c r="A156" i="73" s="1"/>
  <c r="A157" i="73" s="1"/>
  <c r="A158" i="73" s="1"/>
  <c r="A159" i="73" s="1"/>
  <c r="A160" i="73" s="1"/>
  <c r="A161" i="73" s="1"/>
  <c r="A162" i="73" s="1"/>
  <c r="A163" i="73" s="1"/>
  <c r="A164" i="73" s="1"/>
  <c r="A165" i="73" s="1"/>
  <c r="A166" i="73" s="1"/>
  <c r="A167" i="73" s="1"/>
  <c r="A168" i="73" s="1"/>
  <c r="A169" i="73" s="1"/>
  <c r="A170" i="73" s="1"/>
  <c r="A171" i="73" s="1"/>
  <c r="A172" i="73" s="1"/>
  <c r="A173" i="73" s="1"/>
  <c r="A174" i="73" s="1"/>
  <c r="A175" i="73" s="1"/>
  <c r="A176" i="73" s="1"/>
  <c r="A177" i="73" s="1"/>
  <c r="A178" i="73" s="1"/>
  <c r="A179" i="73" s="1"/>
  <c r="A180" i="73" s="1"/>
  <c r="A181" i="73" s="1"/>
  <c r="A182" i="73" s="1"/>
  <c r="A183" i="73" s="1"/>
  <c r="A184" i="73" s="1"/>
  <c r="A185" i="73" s="1"/>
  <c r="A186" i="73" s="1"/>
  <c r="A187" i="73" s="1"/>
  <c r="A188" i="73" s="1"/>
  <c r="A189" i="73" s="1"/>
  <c r="A190" i="73" s="1"/>
  <c r="A191" i="73" s="1"/>
  <c r="A192" i="73" s="1"/>
  <c r="A193" i="73" s="1"/>
  <c r="A194" i="73" s="1"/>
  <c r="A195" i="73" s="1"/>
  <c r="A196" i="73" s="1"/>
  <c r="A197" i="73" s="1"/>
  <c r="A198" i="73" s="1"/>
  <c r="A199" i="73" s="1"/>
  <c r="A200" i="73" s="1"/>
  <c r="A201" i="73" s="1"/>
  <c r="A202" i="73" s="1"/>
  <c r="A12" i="73"/>
  <c r="A13" i="73" s="1"/>
  <c r="A14" i="73" s="1"/>
  <c r="A15" i="73" s="1"/>
  <c r="A16" i="73" s="1"/>
  <c r="A17" i="73" s="1"/>
  <c r="A18" i="73" s="1"/>
  <c r="A19" i="73" s="1"/>
  <c r="A20" i="73" s="1"/>
  <c r="A21" i="73" s="1"/>
  <c r="A22" i="73" s="1"/>
  <c r="A23" i="73" s="1"/>
  <c r="A24" i="73" s="1"/>
  <c r="A25" i="73" s="1"/>
  <c r="A26" i="73" s="1"/>
  <c r="A27" i="73" s="1"/>
  <c r="A28" i="73" s="1"/>
  <c r="A29" i="73" s="1"/>
  <c r="A30" i="73" s="1"/>
  <c r="A31" i="73" s="1"/>
  <c r="A32" i="73" s="1"/>
  <c r="A33" i="73" s="1"/>
  <c r="A34" i="73" s="1"/>
  <c r="A35" i="73" s="1"/>
  <c r="A36" i="73" s="1"/>
  <c r="A37" i="73" s="1"/>
  <c r="A38" i="73" s="1"/>
  <c r="A39" i="73" s="1"/>
  <c r="A40" i="73" s="1"/>
  <c r="A41" i="73" s="1"/>
  <c r="A42" i="73" s="1"/>
  <c r="A43" i="73" s="1"/>
  <c r="A44" i="73" s="1"/>
  <c r="A45" i="73" s="1"/>
  <c r="A46" i="73" s="1"/>
  <c r="A47" i="73" s="1"/>
  <c r="A48" i="73" s="1"/>
  <c r="A49" i="73" s="1"/>
  <c r="A50" i="73" s="1"/>
  <c r="A51" i="73" s="1"/>
  <c r="A52" i="73" s="1"/>
  <c r="A53" i="73" s="1"/>
  <c r="A54" i="73" s="1"/>
  <c r="A55" i="73" s="1"/>
  <c r="A56" i="73" s="1"/>
  <c r="A57" i="73" s="1"/>
  <c r="A58" i="73" s="1"/>
  <c r="A59" i="73" s="1"/>
  <c r="A60" i="73" s="1"/>
  <c r="A61" i="73" s="1"/>
  <c r="A62" i="73" s="1"/>
  <c r="A63" i="73" s="1"/>
  <c r="A64" i="73" s="1"/>
  <c r="A65" i="73" s="1"/>
  <c r="A66" i="73" s="1"/>
  <c r="A67" i="73" s="1"/>
  <c r="A68" i="73" s="1"/>
  <c r="A69" i="73" s="1"/>
  <c r="A70" i="73" s="1"/>
  <c r="A71" i="73" s="1"/>
  <c r="A72" i="73" s="1"/>
  <c r="A73" i="73" s="1"/>
  <c r="A74" i="73" s="1"/>
  <c r="A75" i="73" s="1"/>
  <c r="A76" i="73" s="1"/>
  <c r="A77" i="73" s="1"/>
  <c r="A78" i="73" s="1"/>
  <c r="A79" i="73" s="1"/>
  <c r="A80" i="73" s="1"/>
  <c r="A81" i="73" s="1"/>
  <c r="A82" i="73" s="1"/>
  <c r="A83" i="73" s="1"/>
  <c r="A84" i="73" s="1"/>
  <c r="A85" i="73" s="1"/>
  <c r="A86" i="73" s="1"/>
  <c r="A87" i="73" s="1"/>
  <c r="A88" i="73" s="1"/>
  <c r="A89" i="73" s="1"/>
  <c r="A90" i="73" s="1"/>
  <c r="A91" i="73" s="1"/>
  <c r="A92" i="73" s="1"/>
  <c r="A93" i="73" s="1"/>
  <c r="A94" i="73" s="1"/>
  <c r="A95" i="73" s="1"/>
  <c r="A96" i="73" s="1"/>
  <c r="A97" i="73" s="1"/>
  <c r="A98" i="73" s="1"/>
  <c r="A99" i="73" s="1"/>
  <c r="A100" i="73" s="1"/>
  <c r="A101" i="73" s="1"/>
  <c r="A102" i="73" s="1"/>
  <c r="A103" i="73" s="1"/>
  <c r="A104" i="73" s="1"/>
  <c r="A105" i="73" s="1"/>
  <c r="A106" i="73" s="1"/>
  <c r="C10" i="73"/>
  <c r="D10" i="73" s="1"/>
  <c r="E10" i="73" s="1"/>
  <c r="F10" i="73" s="1"/>
  <c r="G10" i="73" s="1"/>
  <c r="H10" i="73" s="1"/>
  <c r="I10" i="73" s="1"/>
  <c r="J10" i="73" s="1"/>
  <c r="K10" i="73" s="1"/>
  <c r="L10" i="73" s="1"/>
  <c r="M10" i="73" s="1"/>
  <c r="N10" i="73" s="1"/>
  <c r="O10" i="73" s="1"/>
  <c r="P10" i="73" s="1"/>
  <c r="Q10" i="73" s="1"/>
  <c r="R10" i="73" s="1"/>
  <c r="S10" i="73" s="1"/>
  <c r="B29" i="64"/>
  <c r="B26" i="64"/>
  <c r="O32" i="66"/>
  <c r="N32" i="66"/>
  <c r="M32" i="66"/>
  <c r="L32" i="66"/>
  <c r="K32" i="66"/>
  <c r="J32" i="66"/>
  <c r="I32" i="66"/>
  <c r="H32" i="66"/>
  <c r="G32" i="66"/>
  <c r="F32" i="66"/>
  <c r="E32" i="66"/>
  <c r="D32" i="66"/>
  <c r="O34" i="66"/>
  <c r="N34" i="66"/>
  <c r="M34" i="66"/>
  <c r="L34" i="66"/>
  <c r="K34" i="66"/>
  <c r="J34" i="66"/>
  <c r="I34" i="66"/>
  <c r="H34" i="66"/>
  <c r="G34" i="66"/>
  <c r="F34" i="66"/>
  <c r="E34" i="66"/>
  <c r="D34" i="66"/>
  <c r="P33" i="66"/>
  <c r="P31" i="66"/>
  <c r="G100" i="61"/>
  <c r="G99" i="61"/>
  <c r="G98" i="61"/>
  <c r="G97" i="61"/>
  <c r="G96" i="61"/>
  <c r="G95" i="61"/>
  <c r="G94" i="61"/>
  <c r="G93" i="61"/>
  <c r="G92" i="61"/>
  <c r="G91" i="61"/>
  <c r="G90" i="61"/>
  <c r="G89" i="61"/>
  <c r="G88" i="61"/>
  <c r="G87" i="61"/>
  <c r="G86" i="61"/>
  <c r="G85" i="61"/>
  <c r="G84" i="61"/>
  <c r="G83" i="61"/>
  <c r="G82" i="61"/>
  <c r="G81" i="61"/>
  <c r="G80" i="61"/>
  <c r="G79" i="61"/>
  <c r="G78" i="61"/>
  <c r="G77" i="61"/>
  <c r="G76" i="61"/>
  <c r="G75" i="61"/>
  <c r="G74" i="61"/>
  <c r="G73" i="61"/>
  <c r="G72" i="61"/>
  <c r="G71" i="61"/>
  <c r="G70" i="61"/>
  <c r="G69" i="61"/>
  <c r="G68" i="61"/>
  <c r="G67" i="61"/>
  <c r="G66" i="61"/>
  <c r="G65" i="61"/>
  <c r="G64" i="61"/>
  <c r="G63" i="61"/>
  <c r="G62" i="61"/>
  <c r="G61" i="61"/>
  <c r="G60" i="61"/>
  <c r="G59" i="61"/>
  <c r="G58" i="61"/>
  <c r="G57" i="61"/>
  <c r="G56" i="61"/>
  <c r="G55" i="61"/>
  <c r="G54" i="61"/>
  <c r="G53" i="61"/>
  <c r="G52" i="61"/>
  <c r="G51" i="61"/>
  <c r="G50" i="61"/>
  <c r="G49" i="61"/>
  <c r="G48" i="61"/>
  <c r="G47" i="61"/>
  <c r="G46" i="61"/>
  <c r="G45" i="61"/>
  <c r="G44" i="61"/>
  <c r="G43" i="61"/>
  <c r="G42" i="61"/>
  <c r="G41" i="61"/>
  <c r="G40" i="61"/>
  <c r="G39" i="61"/>
  <c r="G38" i="61"/>
  <c r="G37" i="61"/>
  <c r="G36" i="61"/>
  <c r="G35" i="61"/>
  <c r="G34" i="61"/>
  <c r="G33" i="61"/>
  <c r="G32" i="61"/>
  <c r="G31" i="61"/>
  <c r="G30" i="61"/>
  <c r="G29" i="61"/>
  <c r="G28" i="61"/>
  <c r="G27" i="61"/>
  <c r="G26" i="61"/>
  <c r="G25" i="61"/>
  <c r="G24" i="61"/>
  <c r="G23" i="61"/>
  <c r="G22" i="61"/>
  <c r="G21" i="61"/>
  <c r="G20" i="61"/>
  <c r="G19" i="61"/>
  <c r="G18" i="61"/>
  <c r="G17" i="61"/>
  <c r="G16" i="61"/>
  <c r="G15" i="61"/>
  <c r="G14" i="61"/>
  <c r="G13" i="61"/>
  <c r="G12" i="61"/>
  <c r="G11" i="61"/>
  <c r="K100" i="63"/>
  <c r="K99" i="63"/>
  <c r="K98" i="63"/>
  <c r="K97" i="63"/>
  <c r="K96" i="63"/>
  <c r="K95" i="63"/>
  <c r="K94" i="63"/>
  <c r="K93" i="63"/>
  <c r="K92" i="63"/>
  <c r="K91" i="63"/>
  <c r="K90" i="63"/>
  <c r="K89" i="63"/>
  <c r="K88" i="63"/>
  <c r="K87" i="63"/>
  <c r="K86" i="63"/>
  <c r="K85" i="63"/>
  <c r="K84" i="63"/>
  <c r="K83" i="63"/>
  <c r="K82" i="63"/>
  <c r="K81" i="63"/>
  <c r="K80" i="63"/>
  <c r="K79" i="63"/>
  <c r="K78" i="63"/>
  <c r="K77" i="63"/>
  <c r="K76" i="63"/>
  <c r="K75" i="63"/>
  <c r="K74" i="63"/>
  <c r="K73" i="63"/>
  <c r="K72" i="63"/>
  <c r="K71" i="63"/>
  <c r="K70" i="63"/>
  <c r="K69" i="63"/>
  <c r="K68" i="63"/>
  <c r="K67" i="63"/>
  <c r="K66" i="63"/>
  <c r="K65" i="63"/>
  <c r="K64" i="63"/>
  <c r="K63" i="63"/>
  <c r="K62" i="63"/>
  <c r="K61" i="63"/>
  <c r="K60" i="63"/>
  <c r="K59" i="63"/>
  <c r="K58" i="63"/>
  <c r="K57" i="63"/>
  <c r="K56" i="63"/>
  <c r="K55" i="63"/>
  <c r="K54" i="63"/>
  <c r="K53" i="63"/>
  <c r="K52" i="63"/>
  <c r="K51" i="63"/>
  <c r="K50" i="63"/>
  <c r="K49" i="63"/>
  <c r="K48" i="63"/>
  <c r="K47" i="63"/>
  <c r="K46" i="63"/>
  <c r="K45" i="63"/>
  <c r="K44" i="63"/>
  <c r="K43" i="63"/>
  <c r="K42" i="63"/>
  <c r="K41" i="63"/>
  <c r="K40" i="63"/>
  <c r="K39" i="63"/>
  <c r="K38" i="63"/>
  <c r="K37" i="63"/>
  <c r="K36" i="63"/>
  <c r="K35" i="63"/>
  <c r="K34" i="63"/>
  <c r="K33" i="63"/>
  <c r="K32" i="63"/>
  <c r="K31" i="63"/>
  <c r="K30" i="63"/>
  <c r="K29" i="63"/>
  <c r="K28" i="63"/>
  <c r="K27" i="63"/>
  <c r="K26" i="63"/>
  <c r="K25" i="63"/>
  <c r="K24" i="63"/>
  <c r="K23" i="63"/>
  <c r="K22" i="63"/>
  <c r="K21" i="63"/>
  <c r="K20" i="63"/>
  <c r="K19" i="63"/>
  <c r="K18" i="63"/>
  <c r="K17" i="63"/>
  <c r="K16" i="63"/>
  <c r="K15" i="63"/>
  <c r="K14" i="63"/>
  <c r="K13" i="63"/>
  <c r="K12" i="63"/>
  <c r="K11" i="63"/>
  <c r="P27" i="66"/>
  <c r="P26" i="66"/>
  <c r="C28" i="64" s="1"/>
  <c r="P25" i="66"/>
  <c r="C27" i="64" s="1"/>
  <c r="P24" i="66"/>
  <c r="P23" i="66"/>
  <c r="C25" i="64" s="1"/>
  <c r="P22" i="66"/>
  <c r="P21" i="66"/>
  <c r="P20" i="66"/>
  <c r="C22" i="64" s="1"/>
  <c r="P19" i="66"/>
  <c r="C21" i="64" s="1"/>
  <c r="P18" i="66"/>
  <c r="P17" i="66"/>
  <c r="P16" i="66"/>
  <c r="P15" i="66"/>
  <c r="C15" i="64" s="1"/>
  <c r="P14" i="66"/>
  <c r="C14" i="64" s="1"/>
  <c r="P12" i="66"/>
  <c r="F208" i="68"/>
  <c r="C207" i="68"/>
  <c r="F204" i="68"/>
  <c r="F200" i="68"/>
  <c r="F196" i="68"/>
  <c r="F192" i="68"/>
  <c r="F188" i="68"/>
  <c r="F184" i="68"/>
  <c r="F180" i="68"/>
  <c r="F176" i="68"/>
  <c r="F172" i="68"/>
  <c r="F168" i="68"/>
  <c r="F164" i="68"/>
  <c r="F160" i="68"/>
  <c r="F156" i="68"/>
  <c r="F152" i="68"/>
  <c r="F148" i="68"/>
  <c r="F144" i="68"/>
  <c r="F140" i="68"/>
  <c r="F136" i="68"/>
  <c r="F132" i="68"/>
  <c r="F128" i="68"/>
  <c r="F124" i="68"/>
  <c r="F120" i="68"/>
  <c r="F116" i="68"/>
  <c r="F112" i="68"/>
  <c r="F108" i="68"/>
  <c r="F104" i="68"/>
  <c r="F100" i="68"/>
  <c r="C203" i="68"/>
  <c r="C199" i="68"/>
  <c r="C195" i="68"/>
  <c r="C191" i="68"/>
  <c r="C187" i="68"/>
  <c r="C183" i="68"/>
  <c r="C179" i="68"/>
  <c r="C175" i="68"/>
  <c r="C171" i="68"/>
  <c r="C167" i="68"/>
  <c r="C163" i="68"/>
  <c r="C159" i="68"/>
  <c r="C155" i="68"/>
  <c r="C151" i="68"/>
  <c r="C147" i="68"/>
  <c r="C143" i="68"/>
  <c r="C139" i="68"/>
  <c r="C135" i="68"/>
  <c r="C131" i="68"/>
  <c r="C127" i="68"/>
  <c r="C123" i="68"/>
  <c r="C119" i="68"/>
  <c r="C115" i="68"/>
  <c r="C111" i="68"/>
  <c r="C107" i="68"/>
  <c r="C103" i="68"/>
  <c r="C99" i="68"/>
  <c r="C95" i="68"/>
  <c r="C91" i="68"/>
  <c r="C87" i="68"/>
  <c r="C83" i="68"/>
  <c r="C79" i="68"/>
  <c r="C75" i="68"/>
  <c r="C71" i="68"/>
  <c r="C67" i="68"/>
  <c r="C63" i="68"/>
  <c r="C59" i="68"/>
  <c r="C55" i="68"/>
  <c r="C51" i="68"/>
  <c r="C47" i="68"/>
  <c r="C43" i="68"/>
  <c r="C39" i="68"/>
  <c r="C35" i="68"/>
  <c r="C31" i="68"/>
  <c r="F96" i="68"/>
  <c r="F92" i="68"/>
  <c r="F88" i="68"/>
  <c r="F84" i="68"/>
  <c r="F80" i="68"/>
  <c r="F76" i="68"/>
  <c r="F72" i="68"/>
  <c r="F68" i="68"/>
  <c r="F64" i="68"/>
  <c r="F60" i="68"/>
  <c r="F56" i="68"/>
  <c r="F52" i="68"/>
  <c r="F48" i="68"/>
  <c r="F44" i="68"/>
  <c r="F40" i="68"/>
  <c r="F36" i="68"/>
  <c r="F32" i="68"/>
  <c r="F28" i="68"/>
  <c r="C27" i="68"/>
  <c r="F24" i="68"/>
  <c r="C23" i="68"/>
  <c r="F20" i="68"/>
  <c r="C19" i="68"/>
  <c r="F16" i="68"/>
  <c r="C15" i="68"/>
  <c r="F12" i="68"/>
  <c r="C11" i="68"/>
  <c r="P100" i="69"/>
  <c r="P99" i="69"/>
  <c r="P97" i="69"/>
  <c r="P96" i="69"/>
  <c r="P94" i="69"/>
  <c r="P93" i="69"/>
  <c r="P91" i="69"/>
  <c r="P90" i="69"/>
  <c r="P88" i="69"/>
  <c r="P87" i="69"/>
  <c r="P85" i="69"/>
  <c r="P84" i="69"/>
  <c r="P82" i="69"/>
  <c r="P81" i="69"/>
  <c r="P79" i="69"/>
  <c r="P78" i="69"/>
  <c r="P76" i="69"/>
  <c r="P75" i="69"/>
  <c r="P73" i="69"/>
  <c r="P72" i="69"/>
  <c r="P70" i="69"/>
  <c r="P69" i="69"/>
  <c r="P67" i="69"/>
  <c r="P66" i="69"/>
  <c r="P64" i="69"/>
  <c r="P63" i="69"/>
  <c r="P61" i="69"/>
  <c r="P60" i="69"/>
  <c r="P58" i="69"/>
  <c r="P57" i="69"/>
  <c r="P55" i="69"/>
  <c r="P54" i="69"/>
  <c r="P52" i="69"/>
  <c r="P51" i="69"/>
  <c r="P49" i="69"/>
  <c r="P48" i="69"/>
  <c r="P46" i="69"/>
  <c r="P45" i="69"/>
  <c r="P43" i="69"/>
  <c r="P42" i="69"/>
  <c r="P40" i="69"/>
  <c r="P39" i="69"/>
  <c r="P37" i="69"/>
  <c r="P36" i="69"/>
  <c r="P34" i="69"/>
  <c r="P33" i="69"/>
  <c r="P31" i="69"/>
  <c r="P30" i="69"/>
  <c r="P28" i="69"/>
  <c r="P27" i="69"/>
  <c r="P25" i="69"/>
  <c r="P24" i="69"/>
  <c r="P22" i="69"/>
  <c r="P21" i="69"/>
  <c r="P19" i="69"/>
  <c r="P18" i="69"/>
  <c r="P16" i="69"/>
  <c r="P15" i="69"/>
  <c r="P13" i="69"/>
  <c r="P12" i="69"/>
  <c r="E40" i="66"/>
  <c r="E39" i="66"/>
  <c r="P11" i="66"/>
  <c r="C11" i="64" s="1"/>
  <c r="D10" i="72"/>
  <c r="E10" i="72"/>
  <c r="F10" i="72"/>
  <c r="G10" i="72"/>
  <c r="H10" i="72"/>
  <c r="C10" i="72"/>
  <c r="A11" i="72"/>
  <c r="B11" i="72" s="1"/>
  <c r="B6" i="61"/>
  <c r="B6" i="62"/>
  <c r="B6" i="63"/>
  <c r="B6" i="64"/>
  <c r="B6" i="69"/>
  <c r="B6" i="68"/>
  <c r="B6" i="66"/>
  <c r="C4" i="72"/>
  <c r="C3" i="71"/>
  <c r="A11" i="71"/>
  <c r="B11" i="71" s="1"/>
  <c r="B6" i="30"/>
  <c r="A5" i="66"/>
  <c r="A5" i="68"/>
  <c r="A5" i="69"/>
  <c r="L13" i="66"/>
  <c r="L28" i="66" s="1"/>
  <c r="A5" i="64"/>
  <c r="A5" i="63"/>
  <c r="A5" i="62"/>
  <c r="A5" i="61"/>
  <c r="U40" i="69"/>
  <c r="V40" i="69" s="1"/>
  <c r="T40" i="69" s="1"/>
  <c r="U39" i="69"/>
  <c r="V39" i="69" s="1"/>
  <c r="T39" i="69" s="1"/>
  <c r="U38" i="69"/>
  <c r="V38" i="69" s="1"/>
  <c r="T38" i="69" s="1"/>
  <c r="U37" i="69"/>
  <c r="V37" i="69" s="1"/>
  <c r="T37" i="69" s="1"/>
  <c r="U36" i="69"/>
  <c r="V36" i="69" s="1"/>
  <c r="T36" i="69" s="1"/>
  <c r="U35" i="69"/>
  <c r="V35" i="69" s="1"/>
  <c r="T35" i="69" s="1"/>
  <c r="U34" i="69"/>
  <c r="V34" i="69" s="1"/>
  <c r="T34" i="69" s="1"/>
  <c r="U33" i="69"/>
  <c r="V33" i="69" s="1"/>
  <c r="T33" i="69" s="1"/>
  <c r="U32" i="69"/>
  <c r="V32" i="69" s="1"/>
  <c r="T32" i="69" s="1"/>
  <c r="U31" i="69"/>
  <c r="V31" i="69" s="1"/>
  <c r="T31" i="69" s="1"/>
  <c r="U30" i="69"/>
  <c r="V30" i="69" s="1"/>
  <c r="T30" i="69" s="1"/>
  <c r="U29" i="69"/>
  <c r="V29" i="69" s="1"/>
  <c r="T29" i="69" s="1"/>
  <c r="U28" i="69"/>
  <c r="V28" i="69" s="1"/>
  <c r="T28" i="69" s="1"/>
  <c r="U27" i="69"/>
  <c r="V27" i="69" s="1"/>
  <c r="T27" i="69" s="1"/>
  <c r="U26" i="69"/>
  <c r="V26" i="69" s="1"/>
  <c r="T26" i="69" s="1"/>
  <c r="U25" i="69"/>
  <c r="V25" i="69" s="1"/>
  <c r="T25" i="69" s="1"/>
  <c r="U24" i="69"/>
  <c r="V24" i="69" s="1"/>
  <c r="T24" i="69" s="1"/>
  <c r="U23" i="69"/>
  <c r="V23" i="69" s="1"/>
  <c r="T23" i="69" s="1"/>
  <c r="U22" i="69"/>
  <c r="V22" i="69" s="1"/>
  <c r="T22" i="69" s="1"/>
  <c r="U21" i="69"/>
  <c r="V21" i="69" s="1"/>
  <c r="T21" i="69" s="1"/>
  <c r="U20" i="69"/>
  <c r="V20" i="69" s="1"/>
  <c r="T20" i="69" s="1"/>
  <c r="U19" i="69"/>
  <c r="V19" i="69" s="1"/>
  <c r="T19" i="69" s="1"/>
  <c r="U18" i="69"/>
  <c r="V18" i="69" s="1"/>
  <c r="T18" i="69" s="1"/>
  <c r="U17" i="69"/>
  <c r="V17" i="69" s="1"/>
  <c r="T17" i="69" s="1"/>
  <c r="U16" i="69"/>
  <c r="V16" i="69" s="1"/>
  <c r="T16" i="69" s="1"/>
  <c r="U15" i="69"/>
  <c r="V15" i="69" s="1"/>
  <c r="T15" i="69" s="1"/>
  <c r="U14" i="69"/>
  <c r="V14" i="69" s="1"/>
  <c r="T14" i="69" s="1"/>
  <c r="U13" i="69"/>
  <c r="U12" i="69"/>
  <c r="V12" i="69" s="1"/>
  <c r="T12" i="69" s="1"/>
  <c r="U11" i="69"/>
  <c r="V11" i="69" s="1"/>
  <c r="T11" i="69" s="1"/>
  <c r="Q14" i="69"/>
  <c r="Q17" i="69" s="1"/>
  <c r="Q20" i="69" s="1"/>
  <c r="Q23" i="69" s="1"/>
  <c r="Q26" i="69" s="1"/>
  <c r="Q29" i="69" s="1"/>
  <c r="Q32" i="69" s="1"/>
  <c r="Q35" i="69" s="1"/>
  <c r="Q38" i="69" s="1"/>
  <c r="Q41" i="69" s="1"/>
  <c r="Q44" i="69" s="1"/>
  <c r="Q47" i="69" s="1"/>
  <c r="Q50" i="69" s="1"/>
  <c r="Q53" i="69" s="1"/>
  <c r="Q56" i="69" s="1"/>
  <c r="Q59" i="69" s="1"/>
  <c r="Q62" i="69" s="1"/>
  <c r="Q65" i="69" s="1"/>
  <c r="Q68" i="69" s="1"/>
  <c r="Q71" i="69" s="1"/>
  <c r="Q74" i="69" s="1"/>
  <c r="Q77" i="69" s="1"/>
  <c r="Q80" i="69" s="1"/>
  <c r="Q83" i="69" s="1"/>
  <c r="Q86" i="69" s="1"/>
  <c r="Q89" i="69" s="1"/>
  <c r="Q92" i="69" s="1"/>
  <c r="Q95" i="69" s="1"/>
  <c r="Q98" i="69" s="1"/>
  <c r="Q15" i="69"/>
  <c r="Q18" i="69" s="1"/>
  <c r="Q21" i="69" s="1"/>
  <c r="Q24" i="69" s="1"/>
  <c r="Q27" i="69" s="1"/>
  <c r="Q30" i="69" s="1"/>
  <c r="Q33" i="69" s="1"/>
  <c r="Q36" i="69" s="1"/>
  <c r="Q39" i="69" s="1"/>
  <c r="Q42" i="69" s="1"/>
  <c r="Q45" i="69" s="1"/>
  <c r="Q48" i="69" s="1"/>
  <c r="Q51" i="69" s="1"/>
  <c r="Q54" i="69" s="1"/>
  <c r="Q57" i="69" s="1"/>
  <c r="Q60" i="69" s="1"/>
  <c r="Q63" i="69" s="1"/>
  <c r="Q66" i="69" s="1"/>
  <c r="Q69" i="69" s="1"/>
  <c r="Q72" i="69" s="1"/>
  <c r="Q75" i="69" s="1"/>
  <c r="Q78" i="69" s="1"/>
  <c r="Q81" i="69" s="1"/>
  <c r="Q84" i="69" s="1"/>
  <c r="Q87" i="69" s="1"/>
  <c r="Q90" i="69" s="1"/>
  <c r="Q93" i="69" s="1"/>
  <c r="Q96" i="69" s="1"/>
  <c r="Q99" i="69" s="1"/>
  <c r="Q16" i="69"/>
  <c r="Q19" i="69" s="1"/>
  <c r="Q22" i="69" s="1"/>
  <c r="Q25" i="69" s="1"/>
  <c r="Q28" i="69" s="1"/>
  <c r="Q31" i="69" s="1"/>
  <c r="Q34" i="69" s="1"/>
  <c r="Q37" i="69" s="1"/>
  <c r="Q40" i="69" s="1"/>
  <c r="Q43" i="69" s="1"/>
  <c r="Q46" i="69" s="1"/>
  <c r="Q49" i="69" s="1"/>
  <c r="Q52" i="69" s="1"/>
  <c r="Q55" i="69" s="1"/>
  <c r="Q58" i="69" s="1"/>
  <c r="Q61" i="69" s="1"/>
  <c r="Q64" i="69" s="1"/>
  <c r="Q67" i="69" s="1"/>
  <c r="Q70" i="69" s="1"/>
  <c r="Q73" i="69" s="1"/>
  <c r="Q76" i="69" s="1"/>
  <c r="Q79" i="69" s="1"/>
  <c r="Q82" i="69" s="1"/>
  <c r="Q85" i="69" s="1"/>
  <c r="Q88" i="69" s="1"/>
  <c r="Q91" i="69" s="1"/>
  <c r="Q94" i="69" s="1"/>
  <c r="Q97" i="69" s="1"/>
  <c r="Q100" i="69" s="1"/>
  <c r="C20" i="64"/>
  <c r="C29" i="64"/>
  <c r="C26" i="64"/>
  <c r="C24" i="64"/>
  <c r="C19" i="64"/>
  <c r="C16" i="64"/>
  <c r="C12" i="64"/>
  <c r="C23" i="64"/>
  <c r="V13" i="69"/>
  <c r="T13" i="69" s="1"/>
  <c r="P38" i="69"/>
  <c r="P92" i="69"/>
  <c r="P62" i="69"/>
  <c r="P41" i="69"/>
  <c r="P74" i="69"/>
  <c r="P53" i="69"/>
  <c r="P68" i="69"/>
  <c r="P77" i="69"/>
  <c r="P44" i="69"/>
  <c r="P83" i="69"/>
  <c r="P71" i="69"/>
  <c r="P59" i="69"/>
  <c r="P95" i="69"/>
  <c r="P47" i="69"/>
  <c r="P98" i="69"/>
  <c r="P65" i="69"/>
  <c r="P86" i="69"/>
  <c r="P80" i="69"/>
  <c r="P56" i="69"/>
  <c r="P50" i="69"/>
  <c r="P89" i="69"/>
  <c r="C15" i="30"/>
  <c r="C14" i="30"/>
  <c r="C13" i="30"/>
  <c r="C17" i="30"/>
  <c r="C18" i="30"/>
  <c r="C16" i="30"/>
  <c r="C11" i="30"/>
  <c r="A12" i="72" l="1"/>
  <c r="B12" i="72" s="1"/>
  <c r="H13" i="66"/>
  <c r="H28" i="66" s="1"/>
  <c r="K13" i="66"/>
  <c r="K28" i="66" s="1"/>
  <c r="M13" i="66"/>
  <c r="M28" i="66" s="1"/>
  <c r="G13" i="66"/>
  <c r="G28" i="66" s="1"/>
  <c r="F13" i="66"/>
  <c r="F28" i="66" s="1"/>
  <c r="O13" i="66"/>
  <c r="O28" i="66" s="1"/>
  <c r="E13" i="66"/>
  <c r="E28" i="66" s="1"/>
  <c r="J13" i="66"/>
  <c r="J28" i="66" s="1"/>
  <c r="A12" i="71"/>
  <c r="B12" i="71" s="1"/>
  <c r="D13" i="66"/>
  <c r="D28" i="66" s="1"/>
  <c r="I13" i="66"/>
  <c r="I28" i="66" s="1"/>
  <c r="Z109" i="68"/>
  <c r="S109" i="68" s="1"/>
  <c r="Z77" i="68"/>
  <c r="S77" i="68" s="1"/>
  <c r="Z141" i="68"/>
  <c r="S141" i="68" s="1"/>
  <c r="Z140" i="68"/>
  <c r="S140" i="68" s="1"/>
  <c r="T139" i="68" s="1"/>
  <c r="Z78" i="68"/>
  <c r="S78" i="68" s="1"/>
  <c r="Z84" i="68"/>
  <c r="S84" i="68" s="1"/>
  <c r="Z76" i="68"/>
  <c r="S76" i="68" s="1"/>
  <c r="T75" i="68" s="1"/>
  <c r="Z14" i="68"/>
  <c r="S14" i="68" s="1"/>
  <c r="Z142" i="68"/>
  <c r="S142" i="68" s="1"/>
  <c r="Z46" i="68"/>
  <c r="S46" i="68" s="1"/>
  <c r="Z34" i="68"/>
  <c r="S34" i="68" s="1"/>
  <c r="S11" i="68"/>
  <c r="T11" i="68" s="1"/>
  <c r="Z204" i="68"/>
  <c r="S204" i="68" s="1"/>
  <c r="Z138" i="68"/>
  <c r="S138" i="68" s="1"/>
  <c r="Z110" i="68"/>
  <c r="S110" i="68" s="1"/>
  <c r="Z98" i="68"/>
  <c r="S98" i="68" s="1"/>
  <c r="S203" i="68"/>
  <c r="T203" i="68" s="1"/>
  <c r="Z17" i="68"/>
  <c r="S17" i="68" s="1"/>
  <c r="Z53" i="68"/>
  <c r="S53" i="68" s="1"/>
  <c r="Z129" i="68"/>
  <c r="S129" i="68" s="1"/>
  <c r="Z193" i="68"/>
  <c r="S193" i="68" s="1"/>
  <c r="T191" i="68" s="1"/>
  <c r="Z194" i="68"/>
  <c r="S194" i="68" s="1"/>
  <c r="Z172" i="68"/>
  <c r="S172" i="68" s="1"/>
  <c r="Z106" i="68"/>
  <c r="S106" i="68" s="1"/>
  <c r="Z66" i="68"/>
  <c r="S66" i="68" s="1"/>
  <c r="Z52" i="68"/>
  <c r="S52" i="68" s="1"/>
  <c r="Z44" i="68"/>
  <c r="S44" i="68" s="1"/>
  <c r="S15" i="68"/>
  <c r="T15" i="68" s="1"/>
  <c r="Z93" i="68"/>
  <c r="S93" i="68" s="1"/>
  <c r="Z157" i="68"/>
  <c r="S157" i="68" s="1"/>
  <c r="Z170" i="68"/>
  <c r="S170" i="68" s="1"/>
  <c r="Z130" i="68"/>
  <c r="S130" i="68" s="1"/>
  <c r="Z108" i="68"/>
  <c r="S108" i="68" s="1"/>
  <c r="Z42" i="68"/>
  <c r="S42" i="68" s="1"/>
  <c r="Z18" i="68"/>
  <c r="S18" i="68" s="1"/>
  <c r="Z12" i="68"/>
  <c r="S12" i="68" s="1"/>
  <c r="D34" i="64"/>
  <c r="C34" i="64" s="1"/>
  <c r="S127" i="68"/>
  <c r="S59" i="68"/>
  <c r="T59" i="68" s="1"/>
  <c r="S155" i="68"/>
  <c r="T155" i="68" s="1"/>
  <c r="A13" i="72"/>
  <c r="P34" i="66"/>
  <c r="Z29" i="68"/>
  <c r="S29" i="68" s="1"/>
  <c r="Z105" i="68"/>
  <c r="S105" i="68" s="1"/>
  <c r="Z137" i="68"/>
  <c r="S137" i="68" s="1"/>
  <c r="Z169" i="68"/>
  <c r="S169" i="68" s="1"/>
  <c r="Z201" i="68"/>
  <c r="S201" i="68" s="1"/>
  <c r="Z200" i="68"/>
  <c r="S200" i="68" s="1"/>
  <c r="T199" i="68" s="1"/>
  <c r="Z168" i="68"/>
  <c r="S168" i="68" s="1"/>
  <c r="Z136" i="68"/>
  <c r="S136" i="68" s="1"/>
  <c r="Z104" i="68"/>
  <c r="S104" i="68" s="1"/>
  <c r="T103" i="68" s="1"/>
  <c r="Z72" i="68"/>
  <c r="S72" i="68" s="1"/>
  <c r="T71" i="68" s="1"/>
  <c r="Z40" i="68"/>
  <c r="S40" i="68" s="1"/>
  <c r="S63" i="68"/>
  <c r="S159" i="68"/>
  <c r="S187" i="68"/>
  <c r="T187" i="68" s="1"/>
  <c r="S207" i="68"/>
  <c r="Z190" i="68"/>
  <c r="S190" i="68" s="1"/>
  <c r="Z158" i="68"/>
  <c r="S158" i="68" s="1"/>
  <c r="Z126" i="68"/>
  <c r="S126" i="68" s="1"/>
  <c r="Z94" i="68"/>
  <c r="S94" i="68" s="1"/>
  <c r="Z62" i="68"/>
  <c r="S62" i="68" s="1"/>
  <c r="Z30" i="68"/>
  <c r="S30" i="68" s="1"/>
  <c r="S27" i="68"/>
  <c r="T27" i="68" s="1"/>
  <c r="S91" i="68"/>
  <c r="S191" i="68"/>
  <c r="S22" i="69"/>
  <c r="S36" i="69"/>
  <c r="A13" i="71"/>
  <c r="D36" i="66"/>
  <c r="C36" i="66" s="1"/>
  <c r="P32" i="66"/>
  <c r="Z41" i="68"/>
  <c r="S41" i="68" s="1"/>
  <c r="T39" i="68" s="1"/>
  <c r="Z61" i="68"/>
  <c r="S61" i="68" s="1"/>
  <c r="Z125" i="68"/>
  <c r="S125" i="68" s="1"/>
  <c r="Z189" i="68"/>
  <c r="S189" i="68" s="1"/>
  <c r="Z124" i="68"/>
  <c r="S124" i="68" s="1"/>
  <c r="T123" i="68" s="1"/>
  <c r="S31" i="68"/>
  <c r="S95" i="68"/>
  <c r="S17" i="69"/>
  <c r="A29" i="69" s="1"/>
  <c r="S39" i="69"/>
  <c r="S35" i="69"/>
  <c r="S34" i="69"/>
  <c r="S14" i="69"/>
  <c r="A20" i="69" s="1"/>
  <c r="S21" i="69"/>
  <c r="S29" i="69"/>
  <c r="S27" i="69"/>
  <c r="S31" i="69"/>
  <c r="S33" i="69"/>
  <c r="S15" i="69"/>
  <c r="A23" i="69" s="1"/>
  <c r="S18" i="69"/>
  <c r="A32" i="69" s="1"/>
  <c r="S16" i="69"/>
  <c r="A26" i="69" s="1"/>
  <c r="S24" i="69"/>
  <c r="S25" i="69"/>
  <c r="S23" i="69"/>
  <c r="S37" i="69"/>
  <c r="S38" i="69"/>
  <c r="S19" i="69"/>
  <c r="A35" i="69" s="1"/>
  <c r="S13" i="69"/>
  <c r="A17" i="69" s="1"/>
  <c r="S40" i="69"/>
  <c r="S12" i="69"/>
  <c r="A14" i="69" s="1"/>
  <c r="S20" i="69"/>
  <c r="S11" i="69"/>
  <c r="A11" i="69" s="1"/>
  <c r="S32" i="69"/>
  <c r="S28" i="69"/>
  <c r="S30" i="69"/>
  <c r="S26" i="69"/>
  <c r="Z198" i="68"/>
  <c r="S198" i="68" s="1"/>
  <c r="Z197" i="68"/>
  <c r="S197" i="68" s="1"/>
  <c r="S195" i="68"/>
  <c r="Z196" i="68"/>
  <c r="S196" i="68" s="1"/>
  <c r="Z166" i="68"/>
  <c r="S166" i="68" s="1"/>
  <c r="Z165" i="68"/>
  <c r="S165" i="68" s="1"/>
  <c r="S163" i="68"/>
  <c r="Z164" i="68"/>
  <c r="S164" i="68" s="1"/>
  <c r="Z134" i="68"/>
  <c r="S134" i="68" s="1"/>
  <c r="Z133" i="68"/>
  <c r="S133" i="68" s="1"/>
  <c r="S131" i="68"/>
  <c r="Z132" i="68"/>
  <c r="S132" i="68" s="1"/>
  <c r="Z102" i="68"/>
  <c r="S102" i="68" s="1"/>
  <c r="Z101" i="68"/>
  <c r="S101" i="68" s="1"/>
  <c r="S99" i="68"/>
  <c r="Z100" i="68"/>
  <c r="S100" i="68" s="1"/>
  <c r="Z70" i="68"/>
  <c r="S70" i="68" s="1"/>
  <c r="S67" i="68"/>
  <c r="Z68" i="68"/>
  <c r="S68" i="68" s="1"/>
  <c r="Z69" i="68"/>
  <c r="S69" i="68" s="1"/>
  <c r="Z38" i="68"/>
  <c r="S38" i="68" s="1"/>
  <c r="S35" i="68"/>
  <c r="Z36" i="68"/>
  <c r="S36" i="68" s="1"/>
  <c r="Z208" i="68"/>
  <c r="S208" i="68" s="1"/>
  <c r="Z210" i="68"/>
  <c r="S210" i="68" s="1"/>
  <c r="Z176" i="68"/>
  <c r="S176" i="68" s="1"/>
  <c r="Z178" i="68"/>
  <c r="S178" i="68" s="1"/>
  <c r="Z177" i="68"/>
  <c r="S177" i="68" s="1"/>
  <c r="Z144" i="68"/>
  <c r="S144" i="68" s="1"/>
  <c r="Z146" i="68"/>
  <c r="S146" i="68" s="1"/>
  <c r="Z112" i="68"/>
  <c r="S112" i="68" s="1"/>
  <c r="Z114" i="68"/>
  <c r="S114" i="68" s="1"/>
  <c r="Z113" i="68"/>
  <c r="S113" i="68" s="1"/>
  <c r="Z80" i="68"/>
  <c r="S80" i="68" s="1"/>
  <c r="Z82" i="68"/>
  <c r="S82" i="68" s="1"/>
  <c r="Z81" i="68"/>
  <c r="S81" i="68" s="1"/>
  <c r="Z48" i="68"/>
  <c r="S48" i="68" s="1"/>
  <c r="Z50" i="68"/>
  <c r="S50" i="68" s="1"/>
  <c r="Z49" i="68"/>
  <c r="S49" i="68" s="1"/>
  <c r="S47" i="68"/>
  <c r="S111" i="68"/>
  <c r="T127" i="68"/>
  <c r="Z184" i="68"/>
  <c r="S184" i="68" s="1"/>
  <c r="Z185" i="68"/>
  <c r="S185" i="68" s="1"/>
  <c r="S183" i="68"/>
  <c r="Z186" i="68"/>
  <c r="S186" i="68" s="1"/>
  <c r="Z152" i="68"/>
  <c r="S152" i="68" s="1"/>
  <c r="S151" i="68"/>
  <c r="Z154" i="68"/>
  <c r="S154" i="68" s="1"/>
  <c r="Z120" i="68"/>
  <c r="S120" i="68" s="1"/>
  <c r="Z121" i="68"/>
  <c r="S121" i="68" s="1"/>
  <c r="S119" i="68"/>
  <c r="Z122" i="68"/>
  <c r="S122" i="68" s="1"/>
  <c r="Z88" i="68"/>
  <c r="S88" i="68" s="1"/>
  <c r="S87" i="68"/>
  <c r="Z90" i="68"/>
  <c r="S90" i="68" s="1"/>
  <c r="Z56" i="68"/>
  <c r="S56" i="68" s="1"/>
  <c r="S55" i="68"/>
  <c r="Z58" i="68"/>
  <c r="S58" i="68" s="1"/>
  <c r="S23" i="68"/>
  <c r="Z24" i="68"/>
  <c r="S24" i="68" s="1"/>
  <c r="Z26" i="68"/>
  <c r="S26" i="68" s="1"/>
  <c r="S143" i="68"/>
  <c r="S19" i="68"/>
  <c r="Z21" i="68"/>
  <c r="S21" i="68" s="1"/>
  <c r="Z20" i="68"/>
  <c r="S20" i="68" s="1"/>
  <c r="Z153" i="68"/>
  <c r="S153" i="68" s="1"/>
  <c r="T167" i="68"/>
  <c r="T135" i="68"/>
  <c r="S79" i="68"/>
  <c r="S175" i="68"/>
  <c r="T43" i="68"/>
  <c r="T91" i="68"/>
  <c r="T107" i="68"/>
  <c r="T171" i="68"/>
  <c r="Z182" i="68"/>
  <c r="S182" i="68" s="1"/>
  <c r="Z181" i="68"/>
  <c r="S181" i="68" s="1"/>
  <c r="Z150" i="68"/>
  <c r="S150" i="68" s="1"/>
  <c r="Z149" i="68"/>
  <c r="S149" i="68" s="1"/>
  <c r="Z118" i="68"/>
  <c r="S118" i="68" s="1"/>
  <c r="Z117" i="68"/>
  <c r="S117" i="68" s="1"/>
  <c r="Z33" i="68"/>
  <c r="S33" i="68" s="1"/>
  <c r="T31" i="68" s="1"/>
  <c r="Z65" i="68"/>
  <c r="S65" i="68" s="1"/>
  <c r="T63" i="68" s="1"/>
  <c r="Z97" i="68"/>
  <c r="S97" i="68" s="1"/>
  <c r="Z161" i="68"/>
  <c r="S161" i="68" s="1"/>
  <c r="S51" i="68"/>
  <c r="T51" i="68" s="1"/>
  <c r="S83" i="68"/>
  <c r="T83" i="68" s="1"/>
  <c r="S115" i="68"/>
  <c r="S147" i="68"/>
  <c r="S179" i="68"/>
  <c r="D13" i="64" l="1"/>
  <c r="D18" i="64" s="1"/>
  <c r="C18" i="64" s="1"/>
  <c r="T159" i="68"/>
  <c r="T95" i="68"/>
  <c r="P28" i="66"/>
  <c r="P13" i="66"/>
  <c r="D37" i="66" s="1"/>
  <c r="C37" i="66" s="1"/>
  <c r="T79" i="68"/>
  <c r="T55" i="68"/>
  <c r="T111" i="68"/>
  <c r="T147" i="68"/>
  <c r="T207" i="68"/>
  <c r="T19" i="68"/>
  <c r="T175" i="68"/>
  <c r="T143" i="68"/>
  <c r="T99" i="68"/>
  <c r="T131" i="68"/>
  <c r="T163" i="68"/>
  <c r="T195" i="68"/>
  <c r="B13" i="71"/>
  <c r="A14" i="71"/>
  <c r="A14" i="72"/>
  <c r="B13" i="72"/>
  <c r="C13" i="64"/>
  <c r="T179" i="68"/>
  <c r="T87" i="68"/>
  <c r="F14" i="69"/>
  <c r="I14" i="69"/>
  <c r="D14" i="69"/>
  <c r="J14" i="69"/>
  <c r="E14" i="69"/>
  <c r="O14" i="69"/>
  <c r="L14" i="69"/>
  <c r="H14" i="69"/>
  <c r="G14" i="69"/>
  <c r="N14" i="69"/>
  <c r="M14" i="69"/>
  <c r="K14" i="69"/>
  <c r="F26" i="69"/>
  <c r="E26" i="69"/>
  <c r="O26" i="69"/>
  <c r="M26" i="69"/>
  <c r="D26" i="69"/>
  <c r="N26" i="69"/>
  <c r="I26" i="69"/>
  <c r="G26" i="69"/>
  <c r="J26" i="69"/>
  <c r="L26" i="69"/>
  <c r="K26" i="69"/>
  <c r="H26" i="69"/>
  <c r="T115" i="68"/>
  <c r="T183" i="68"/>
  <c r="T35" i="68"/>
  <c r="T67" i="68"/>
  <c r="F11" i="69"/>
  <c r="E11" i="69"/>
  <c r="O11" i="69"/>
  <c r="N11" i="69"/>
  <c r="I11" i="69"/>
  <c r="G11" i="69"/>
  <c r="J11" i="69"/>
  <c r="L11" i="69"/>
  <c r="K11" i="69"/>
  <c r="H11" i="69"/>
  <c r="D11" i="69"/>
  <c r="M11" i="69"/>
  <c r="F17" i="69"/>
  <c r="E17" i="69"/>
  <c r="O17" i="69"/>
  <c r="N17" i="69"/>
  <c r="I17" i="69"/>
  <c r="G17" i="69"/>
  <c r="J17" i="69"/>
  <c r="L17" i="69"/>
  <c r="H17" i="69"/>
  <c r="K17" i="69"/>
  <c r="M17" i="69"/>
  <c r="D17" i="69"/>
  <c r="O32" i="69"/>
  <c r="K32" i="69"/>
  <c r="G32" i="69"/>
  <c r="J32" i="69"/>
  <c r="E32" i="69"/>
  <c r="N32" i="69"/>
  <c r="I32" i="69"/>
  <c r="D32" i="69"/>
  <c r="M32" i="69"/>
  <c r="H32" i="69"/>
  <c r="L32" i="69"/>
  <c r="F32" i="69"/>
  <c r="T23" i="68"/>
  <c r="T119" i="68"/>
  <c r="T151" i="68"/>
  <c r="T47" i="68"/>
  <c r="O35" i="69"/>
  <c r="K35" i="69"/>
  <c r="G35" i="69"/>
  <c r="N35" i="69"/>
  <c r="I35" i="69"/>
  <c r="D35" i="69"/>
  <c r="M35" i="69"/>
  <c r="H35" i="69"/>
  <c r="L35" i="69"/>
  <c r="F35" i="69"/>
  <c r="J35" i="69"/>
  <c r="E35" i="69"/>
  <c r="F23" i="69"/>
  <c r="E23" i="69"/>
  <c r="O23" i="69"/>
  <c r="J23" i="69"/>
  <c r="L23" i="69"/>
  <c r="K23" i="69"/>
  <c r="H23" i="69"/>
  <c r="M23" i="69"/>
  <c r="D23" i="69"/>
  <c r="N23" i="69"/>
  <c r="I23" i="69"/>
  <c r="G23" i="69"/>
  <c r="F20" i="69"/>
  <c r="I20" i="69"/>
  <c r="D20" i="69"/>
  <c r="O20" i="69"/>
  <c r="L20" i="69"/>
  <c r="G20" i="69"/>
  <c r="H20" i="69"/>
  <c r="N20" i="69"/>
  <c r="K20" i="69"/>
  <c r="M20" i="69"/>
  <c r="E20" i="69"/>
  <c r="J20" i="69"/>
  <c r="O29" i="69"/>
  <c r="K29" i="69"/>
  <c r="G29" i="69"/>
  <c r="L29" i="69"/>
  <c r="F29" i="69"/>
  <c r="J29" i="69"/>
  <c r="E29" i="69"/>
  <c r="N29" i="69"/>
  <c r="I29" i="69"/>
  <c r="D29" i="69"/>
  <c r="M29" i="69"/>
  <c r="H29" i="69"/>
  <c r="D25" i="64" l="1"/>
  <c r="D26" i="64"/>
  <c r="D29" i="64"/>
  <c r="D27" i="64"/>
  <c r="D28" i="64"/>
  <c r="D17" i="64"/>
  <c r="C17" i="64" s="1"/>
  <c r="C30" i="64" s="1"/>
  <c r="D24" i="64"/>
  <c r="A15" i="72"/>
  <c r="B14" i="72"/>
  <c r="B14" i="71"/>
  <c r="A15" i="71"/>
  <c r="P29" i="69"/>
  <c r="P35" i="69"/>
  <c r="P20" i="69"/>
  <c r="P32" i="69"/>
  <c r="P17" i="69"/>
  <c r="P14" i="69"/>
  <c r="P23" i="69"/>
  <c r="P11" i="69"/>
  <c r="P26" i="69"/>
  <c r="D22" i="64" l="1"/>
  <c r="D21" i="64"/>
  <c r="D30" i="64" s="1"/>
  <c r="E20" i="64" s="1"/>
  <c r="D23" i="64"/>
  <c r="D35" i="64" s="1"/>
  <c r="C35" i="64" s="1"/>
  <c r="B15" i="71"/>
  <c r="A16" i="71"/>
  <c r="A16" i="72"/>
  <c r="B15" i="72"/>
  <c r="B16" i="71" l="1"/>
  <c r="A17" i="71"/>
  <c r="B16" i="72"/>
  <c r="A17" i="72"/>
  <c r="E28" i="64"/>
  <c r="E14" i="64"/>
  <c r="E27" i="64"/>
  <c r="E29" i="64"/>
  <c r="E12" i="64"/>
  <c r="E11" i="64"/>
  <c r="E17" i="64"/>
  <c r="E15" i="64"/>
  <c r="E18" i="64"/>
  <c r="E24" i="64"/>
  <c r="E25" i="64"/>
  <c r="E21" i="64"/>
  <c r="E23" i="64"/>
  <c r="E16" i="64"/>
  <c r="E26" i="64"/>
  <c r="E30" i="64"/>
  <c r="E22" i="64"/>
  <c r="E13" i="64"/>
  <c r="E19" i="64"/>
  <c r="B17" i="72" l="1"/>
  <c r="A18" i="72"/>
  <c r="B17" i="71"/>
  <c r="A18" i="71"/>
  <c r="B18" i="71" l="1"/>
  <c r="A19" i="71"/>
  <c r="B18" i="72"/>
  <c r="A19" i="72"/>
  <c r="A20" i="72" l="1"/>
  <c r="B19" i="72"/>
  <c r="A20" i="71"/>
  <c r="B19" i="71"/>
  <c r="A21" i="71" l="1"/>
  <c r="B20" i="71"/>
  <c r="A21" i="72"/>
  <c r="B20" i="72"/>
  <c r="A22" i="72" l="1"/>
  <c r="B21" i="72"/>
  <c r="A22" i="71"/>
  <c r="B21" i="71"/>
  <c r="B22" i="71" l="1"/>
  <c r="A23" i="71"/>
  <c r="A23" i="72"/>
  <c r="B22" i="72"/>
  <c r="A24" i="72" l="1"/>
  <c r="B23" i="72"/>
  <c r="B23" i="71"/>
  <c r="A24" i="71"/>
  <c r="A25" i="71" l="1"/>
  <c r="B24" i="71"/>
  <c r="B24" i="72"/>
  <c r="A25" i="72"/>
  <c r="A26" i="71" l="1"/>
  <c r="B25" i="71"/>
  <c r="B25" i="72"/>
  <c r="A26" i="72"/>
  <c r="A27" i="72" l="1"/>
  <c r="B26" i="72"/>
  <c r="A27" i="71"/>
  <c r="B26" i="71"/>
  <c r="A28" i="71" l="1"/>
  <c r="B27" i="71"/>
  <c r="B27" i="72"/>
  <c r="A28" i="72"/>
  <c r="A29" i="71" l="1"/>
  <c r="B28" i="71"/>
  <c r="A29" i="72"/>
  <c r="B28" i="72"/>
  <c r="B29" i="72" l="1"/>
  <c r="A30" i="72"/>
  <c r="B29" i="71"/>
  <c r="A30" i="71"/>
  <c r="A31" i="71" l="1"/>
  <c r="B30" i="71"/>
  <c r="B30" i="72"/>
  <c r="A31" i="72"/>
  <c r="B31" i="71" l="1"/>
  <c r="A32" i="71"/>
  <c r="B31" i="72"/>
  <c r="A32" i="72"/>
  <c r="A33" i="72" l="1"/>
  <c r="B32" i="72"/>
  <c r="B32" i="71"/>
  <c r="A33" i="71"/>
  <c r="B33" i="72" l="1"/>
  <c r="A34" i="72"/>
  <c r="A34" i="71"/>
  <c r="B33" i="71"/>
  <c r="A35" i="71" l="1"/>
  <c r="B34" i="71"/>
  <c r="B34" i="72"/>
  <c r="A35" i="72"/>
  <c r="B35" i="71" l="1"/>
  <c r="A36" i="71"/>
  <c r="A36" i="72"/>
  <c r="B35" i="72"/>
  <c r="A37" i="72" l="1"/>
  <c r="B36" i="72"/>
  <c r="B36" i="71"/>
  <c r="A37" i="71"/>
  <c r="B37" i="71" l="1"/>
  <c r="A38" i="71"/>
  <c r="A38" i="72"/>
  <c r="B37" i="72"/>
  <c r="B38" i="72" l="1"/>
  <c r="A39" i="72"/>
  <c r="A39" i="71"/>
  <c r="B38" i="71"/>
  <c r="A40" i="71" l="1"/>
  <c r="B39" i="71"/>
  <c r="B39" i="72"/>
  <c r="A40" i="72"/>
  <c r="A41" i="72" l="1"/>
  <c r="B40" i="72"/>
  <c r="B40" i="71"/>
  <c r="A41" i="71"/>
  <c r="A42" i="71" l="1"/>
  <c r="B41" i="71"/>
  <c r="B41" i="72"/>
  <c r="A42" i="72"/>
  <c r="B42" i="72" l="1"/>
  <c r="A43" i="72"/>
  <c r="B42" i="71"/>
  <c r="A43" i="71"/>
  <c r="A44" i="71" l="1"/>
  <c r="B43" i="71"/>
  <c r="A44" i="72"/>
  <c r="B43" i="72"/>
  <c r="B44" i="72" l="1"/>
  <c r="A45" i="72"/>
  <c r="B44" i="71"/>
  <c r="A45" i="71"/>
  <c r="A46" i="71" l="1"/>
  <c r="B45" i="71"/>
  <c r="B45" i="72"/>
  <c r="A46" i="72"/>
  <c r="B46" i="72" l="1"/>
  <c r="A47" i="72"/>
  <c r="A47" i="71"/>
  <c r="B46" i="71"/>
  <c r="A48" i="71" l="1"/>
  <c r="B47" i="71"/>
  <c r="B47" i="72"/>
  <c r="A48" i="72"/>
  <c r="A49" i="72" l="1"/>
  <c r="B48" i="72"/>
  <c r="A49" i="71"/>
  <c r="B48" i="71"/>
  <c r="A50" i="71" l="1"/>
  <c r="B49" i="71"/>
  <c r="A50" i="72"/>
  <c r="B49" i="72"/>
  <c r="A51" i="72" l="1"/>
  <c r="B50" i="72"/>
  <c r="B50" i="71"/>
  <c r="A51" i="71"/>
  <c r="B51" i="71" l="1"/>
  <c r="A52" i="71"/>
  <c r="A52" i="72"/>
  <c r="B51" i="72"/>
  <c r="A53" i="72" l="1"/>
  <c r="B52" i="72"/>
  <c r="A53" i="71"/>
  <c r="B52" i="71"/>
  <c r="A54" i="71" l="1"/>
  <c r="B53" i="71"/>
  <c r="B53" i="72"/>
  <c r="A54" i="72"/>
  <c r="B54" i="72" l="1"/>
  <c r="A55" i="72"/>
  <c r="A55" i="71"/>
  <c r="B54" i="71"/>
  <c r="A56" i="71" l="1"/>
  <c r="B55" i="71"/>
  <c r="B55" i="72"/>
  <c r="A56" i="72"/>
  <c r="A57" i="72" l="1"/>
  <c r="B56" i="72"/>
  <c r="A57" i="71"/>
  <c r="B56" i="71"/>
  <c r="B57" i="71" l="1"/>
  <c r="A58" i="71"/>
  <c r="A58" i="72"/>
  <c r="B57" i="72"/>
  <c r="A59" i="72" l="1"/>
  <c r="B58" i="72"/>
  <c r="B58" i="71"/>
  <c r="A59" i="71"/>
  <c r="A60" i="71" l="1"/>
  <c r="B59" i="71"/>
  <c r="B59" i="72"/>
  <c r="A60" i="72"/>
  <c r="A61" i="72" l="1"/>
  <c r="B60" i="72"/>
  <c r="B60" i="71"/>
  <c r="A61" i="71"/>
  <c r="A62" i="71" l="1"/>
  <c r="B61" i="71"/>
  <c r="A62" i="72"/>
  <c r="B61" i="72"/>
  <c r="B62" i="72" l="1"/>
  <c r="A63" i="72"/>
  <c r="B62" i="71"/>
  <c r="A63" i="71"/>
  <c r="A64" i="71" l="1"/>
  <c r="B63" i="71"/>
  <c r="B63" i="72"/>
  <c r="A64" i="72"/>
  <c r="B64" i="72" l="1"/>
  <c r="A65" i="72"/>
  <c r="B64" i="71"/>
  <c r="A65" i="71"/>
  <c r="B65" i="71" l="1"/>
  <c r="A66" i="71"/>
  <c r="A66" i="72"/>
  <c r="B65" i="72"/>
  <c r="A67" i="72" l="1"/>
  <c r="B66" i="72"/>
  <c r="A67" i="71"/>
  <c r="B66" i="71"/>
  <c r="A68" i="71" l="1"/>
  <c r="B67" i="71"/>
  <c r="B67" i="72"/>
  <c r="A68" i="72"/>
  <c r="B68" i="72" l="1"/>
  <c r="A69" i="72"/>
  <c r="B68" i="71"/>
  <c r="A69" i="71"/>
  <c r="B69" i="71" l="1"/>
  <c r="A70" i="71"/>
  <c r="A70" i="72"/>
  <c r="B69" i="72"/>
  <c r="A71" i="72" l="1"/>
  <c r="B70" i="72"/>
  <c r="B70" i="71"/>
  <c r="A71" i="71"/>
  <c r="A72" i="71" l="1"/>
  <c r="B71" i="71"/>
  <c r="B71" i="72"/>
  <c r="A72" i="72"/>
  <c r="A73" i="72" l="1"/>
  <c r="B72" i="72"/>
  <c r="A73" i="71"/>
  <c r="B72" i="71"/>
  <c r="B73" i="71" l="1"/>
  <c r="A74" i="71"/>
  <c r="A74" i="72"/>
  <c r="B73" i="72"/>
  <c r="A75" i="72" l="1"/>
  <c r="B74" i="72"/>
  <c r="A75" i="71"/>
  <c r="B74" i="71"/>
  <c r="B75" i="71" l="1"/>
  <c r="A76" i="71"/>
  <c r="B75" i="72"/>
  <c r="A76" i="72"/>
  <c r="B76" i="72" l="1"/>
  <c r="A77" i="72"/>
  <c r="B76" i="71"/>
  <c r="A77" i="71"/>
  <c r="B77" i="71" l="1"/>
  <c r="A78" i="71"/>
  <c r="A78" i="72"/>
  <c r="B77" i="72"/>
  <c r="A79" i="72" l="1"/>
  <c r="B78" i="72"/>
  <c r="A79" i="71"/>
  <c r="B78" i="71"/>
  <c r="A80" i="71" l="1"/>
  <c r="B79" i="71"/>
  <c r="B79" i="72"/>
  <c r="A80" i="72"/>
  <c r="B80" i="72" l="1"/>
  <c r="A81" i="72"/>
  <c r="A81" i="71"/>
  <c r="B80" i="71"/>
  <c r="A82" i="71" l="1"/>
  <c r="B81" i="71"/>
  <c r="B81" i="72"/>
  <c r="A82" i="72"/>
  <c r="B82" i="72" l="1"/>
  <c r="A83" i="72"/>
  <c r="A83" i="71"/>
  <c r="B82" i="71"/>
  <c r="A84" i="71" l="1"/>
  <c r="B83" i="71"/>
  <c r="B83" i="72"/>
  <c r="A84" i="72"/>
  <c r="A85" i="72" l="1"/>
  <c r="B84" i="72"/>
  <c r="A85" i="71"/>
  <c r="B84" i="71"/>
  <c r="A86" i="71" l="1"/>
  <c r="B85" i="71"/>
  <c r="B85" i="72"/>
  <c r="A86" i="72"/>
  <c r="A87" i="72" l="1"/>
  <c r="B86" i="72"/>
  <c r="B86" i="71"/>
  <c r="A87" i="71"/>
  <c r="A88" i="71" l="1"/>
  <c r="B87" i="71"/>
  <c r="A88" i="72"/>
  <c r="B87" i="72"/>
  <c r="B88" i="72" l="1"/>
  <c r="A89" i="72"/>
  <c r="B88" i="71"/>
  <c r="A89" i="71"/>
  <c r="A90" i="71" l="1"/>
  <c r="B89" i="71"/>
  <c r="B89" i="72"/>
  <c r="A90" i="72"/>
  <c r="B90" i="72" l="1"/>
  <c r="A91" i="72"/>
  <c r="A91" i="71"/>
  <c r="B90" i="71"/>
  <c r="A92" i="71" l="1"/>
  <c r="B91" i="71"/>
  <c r="B91" i="72"/>
  <c r="A92" i="72"/>
  <c r="B92" i="72" l="1"/>
  <c r="A93" i="72"/>
  <c r="A93" i="71"/>
  <c r="B92" i="71"/>
  <c r="A94" i="71" l="1"/>
  <c r="B93" i="71"/>
  <c r="A94" i="72"/>
  <c r="B93" i="72"/>
  <c r="B94" i="72" l="1"/>
  <c r="A95" i="72"/>
  <c r="B94" i="71"/>
  <c r="A95" i="71"/>
  <c r="A96" i="71" l="1"/>
  <c r="B95" i="71"/>
  <c r="B95" i="72"/>
  <c r="A96" i="72"/>
  <c r="A97" i="72" l="1"/>
  <c r="B96" i="72"/>
  <c r="B96" i="71"/>
  <c r="A97" i="71"/>
  <c r="A98" i="71" l="1"/>
  <c r="B97" i="71"/>
  <c r="B97" i="72"/>
  <c r="A98" i="72"/>
  <c r="B98" i="72" l="1"/>
  <c r="A99" i="72"/>
  <c r="A99" i="71"/>
  <c r="B98" i="71"/>
  <c r="B99" i="71" l="1"/>
  <c r="A100" i="71"/>
  <c r="A100" i="72"/>
  <c r="B99" i="72"/>
  <c r="B100" i="72" l="1"/>
  <c r="A101" i="72"/>
  <c r="A101" i="71"/>
  <c r="B100" i="71"/>
  <c r="B101" i="71" l="1"/>
  <c r="A102" i="71"/>
  <c r="B101" i="72"/>
  <c r="A102" i="72"/>
  <c r="B102" i="72" l="1"/>
  <c r="A103" i="72"/>
  <c r="A103" i="71"/>
  <c r="B102" i="71"/>
  <c r="A104" i="71" l="1"/>
  <c r="B103" i="71"/>
  <c r="B103" i="72"/>
  <c r="A104" i="72"/>
  <c r="B104" i="72" l="1"/>
  <c r="A105" i="72"/>
  <c r="B104" i="71"/>
  <c r="A105" i="71"/>
  <c r="B105" i="71" l="1"/>
  <c r="A106" i="71"/>
  <c r="A106" i="72"/>
  <c r="B105" i="72"/>
  <c r="A107" i="72" l="1"/>
  <c r="B106" i="72"/>
  <c r="B106" i="71"/>
  <c r="A107" i="71"/>
  <c r="A108" i="71" l="1"/>
  <c r="B107" i="71"/>
  <c r="A108" i="72"/>
  <c r="B107" i="72"/>
  <c r="A109" i="72" l="1"/>
  <c r="B108" i="72"/>
  <c r="A109" i="71"/>
  <c r="B108" i="71"/>
  <c r="A110" i="71" l="1"/>
  <c r="B109" i="71"/>
  <c r="B109" i="72"/>
  <c r="A110" i="72"/>
  <c r="B110" i="72" l="1"/>
  <c r="A111" i="72"/>
  <c r="A111" i="71"/>
  <c r="B110" i="71"/>
  <c r="B111" i="71" l="1"/>
  <c r="A112" i="71"/>
  <c r="B111" i="72"/>
  <c r="A112" i="72"/>
  <c r="B112" i="72" l="1"/>
  <c r="A113" i="72"/>
  <c r="A113" i="71"/>
  <c r="B112" i="71"/>
  <c r="B113" i="71" l="1"/>
  <c r="A114" i="71"/>
  <c r="B113" i="72"/>
  <c r="A114" i="72"/>
  <c r="A115" i="72" l="1"/>
  <c r="B114" i="72"/>
  <c r="A115" i="71"/>
  <c r="B114" i="71"/>
  <c r="B115" i="71" l="1"/>
  <c r="A116" i="71"/>
  <c r="B115" i="72"/>
  <c r="A116" i="72"/>
  <c r="B116" i="72" l="1"/>
  <c r="A117" i="72"/>
  <c r="A117" i="71"/>
  <c r="B116" i="71"/>
  <c r="B117" i="71" l="1"/>
  <c r="A118" i="71"/>
  <c r="A118" i="72"/>
  <c r="B117" i="72"/>
  <c r="A119" i="72" l="1"/>
  <c r="B118" i="72"/>
  <c r="B118" i="71"/>
  <c r="A119" i="71"/>
  <c r="A120" i="71" l="1"/>
  <c r="B119" i="71"/>
  <c r="B119" i="72"/>
  <c r="A120" i="72"/>
  <c r="A121" i="72" l="1"/>
  <c r="B120" i="72"/>
  <c r="B120" i="71"/>
  <c r="A121" i="71"/>
  <c r="B121" i="71" l="1"/>
  <c r="A122" i="71"/>
  <c r="B121" i="72"/>
  <c r="A122" i="72"/>
  <c r="A123" i="72" l="1"/>
  <c r="B122" i="72"/>
  <c r="B122" i="71"/>
  <c r="A123" i="71"/>
  <c r="A124" i="71" l="1"/>
  <c r="B123" i="71"/>
  <c r="B123" i="72"/>
  <c r="A124" i="72"/>
  <c r="B124" i="72" l="1"/>
  <c r="A125" i="72"/>
  <c r="A125" i="71"/>
  <c r="B124" i="71"/>
  <c r="B125" i="71" l="1"/>
  <c r="A126" i="71"/>
  <c r="A126" i="72"/>
  <c r="B125" i="72"/>
  <c r="A127" i="72" l="1"/>
  <c r="B126" i="72"/>
  <c r="A127" i="71"/>
  <c r="B126" i="71"/>
  <c r="A128" i="71" l="1"/>
  <c r="B127" i="71"/>
  <c r="B127" i="72"/>
  <c r="A128" i="72"/>
  <c r="B128" i="72" l="1"/>
  <c r="A129" i="72"/>
  <c r="B128" i="71"/>
  <c r="A129" i="71"/>
  <c r="B129" i="71" l="1"/>
  <c r="A130" i="71"/>
  <c r="B129" i="72"/>
  <c r="A130" i="72"/>
  <c r="B130" i="72" l="1"/>
  <c r="A131" i="72"/>
  <c r="B130" i="71"/>
  <c r="A131" i="71"/>
  <c r="A132" i="71" l="1"/>
  <c r="B131" i="71"/>
  <c r="A132" i="72"/>
  <c r="B131" i="72"/>
  <c r="A133" i="72" l="1"/>
  <c r="B132" i="72"/>
  <c r="A133" i="71"/>
  <c r="B132" i="71"/>
  <c r="B133" i="71" l="1"/>
  <c r="A134" i="71"/>
  <c r="B133" i="72"/>
  <c r="A134" i="72"/>
  <c r="A135" i="72" l="1"/>
  <c r="B134" i="72"/>
  <c r="A135" i="71"/>
  <c r="B134" i="71"/>
  <c r="B135" i="71" l="1"/>
  <c r="A136" i="71"/>
  <c r="A136" i="72"/>
  <c r="B135" i="72"/>
  <c r="B136" i="72" l="1"/>
  <c r="A137" i="72"/>
  <c r="B136" i="71"/>
  <c r="A137" i="71"/>
  <c r="B137" i="71" l="1"/>
  <c r="A138" i="71"/>
  <c r="B137" i="72"/>
  <c r="A138" i="72"/>
  <c r="B138" i="72" l="1"/>
  <c r="A139" i="72"/>
  <c r="A139" i="71"/>
  <c r="B138" i="71"/>
  <c r="A140" i="71" l="1"/>
  <c r="B139" i="71"/>
  <c r="B139" i="72"/>
  <c r="A140" i="72"/>
  <c r="B140" i="72" l="1"/>
  <c r="A141" i="72"/>
  <c r="A141" i="71"/>
  <c r="B140" i="71"/>
  <c r="B141" i="71" l="1"/>
  <c r="A142" i="71"/>
  <c r="B141" i="72"/>
  <c r="A142" i="72"/>
  <c r="B142" i="72" l="1"/>
  <c r="A143" i="72"/>
  <c r="A143" i="71"/>
  <c r="B142" i="71"/>
  <c r="B143" i="71" l="1"/>
  <c r="A144" i="71"/>
  <c r="B143" i="72"/>
  <c r="A144" i="72"/>
  <c r="A145" i="72" l="1"/>
  <c r="B144" i="72"/>
  <c r="B144" i="71"/>
  <c r="A145" i="71"/>
  <c r="A146" i="71" l="1"/>
  <c r="B145" i="71"/>
  <c r="B145" i="72"/>
  <c r="A146" i="72"/>
  <c r="B146" i="72" l="1"/>
  <c r="A147" i="72"/>
  <c r="A147" i="71"/>
  <c r="B146" i="71"/>
  <c r="A148" i="71" l="1"/>
  <c r="B147" i="71"/>
  <c r="B147" i="72"/>
  <c r="A148" i="72"/>
  <c r="B148" i="72" l="1"/>
  <c r="A149" i="72"/>
  <c r="A149" i="71"/>
  <c r="B148" i="71"/>
  <c r="A150" i="71" l="1"/>
  <c r="B149" i="71"/>
  <c r="B149" i="72"/>
  <c r="A150" i="72"/>
  <c r="B150" i="72" l="1"/>
  <c r="A151" i="72"/>
  <c r="B150" i="71"/>
  <c r="A151" i="71"/>
  <c r="B151" i="71" l="1"/>
  <c r="A152" i="71"/>
  <c r="B151" i="72"/>
  <c r="A152" i="72"/>
  <c r="A153" i="72" l="1"/>
  <c r="B152" i="72"/>
  <c r="B152" i="71"/>
  <c r="A153" i="71"/>
  <c r="A154" i="71" l="1"/>
  <c r="B153" i="71"/>
  <c r="B153" i="72"/>
  <c r="A154" i="72"/>
  <c r="A155" i="72" l="1"/>
  <c r="B154" i="72"/>
  <c r="B154" i="71"/>
  <c r="A155" i="71"/>
  <c r="B155" i="71" l="1"/>
  <c r="A156" i="71"/>
  <c r="B155" i="72"/>
  <c r="A156" i="72"/>
  <c r="A157" i="72" l="1"/>
  <c r="B156" i="72"/>
  <c r="A157" i="71"/>
  <c r="B156" i="71"/>
  <c r="B157" i="71" l="1"/>
  <c r="A158" i="71"/>
  <c r="A158" i="72"/>
  <c r="B157" i="72"/>
  <c r="B158" i="72" l="1"/>
  <c r="A159" i="72"/>
  <c r="A159" i="71"/>
  <c r="B158" i="71"/>
  <c r="A160" i="71" l="1"/>
  <c r="B159" i="71"/>
  <c r="A160" i="72"/>
  <c r="B159" i="72"/>
  <c r="A161" i="72" l="1"/>
  <c r="B160" i="72"/>
  <c r="A161" i="71"/>
  <c r="B160" i="71"/>
  <c r="B161" i="71" l="1"/>
  <c r="A162" i="71"/>
  <c r="B161" i="72"/>
  <c r="A162" i="72"/>
  <c r="A163" i="72" l="1"/>
  <c r="B162" i="72"/>
  <c r="A163" i="71"/>
  <c r="B162" i="71"/>
  <c r="A164" i="71" l="1"/>
  <c r="B163" i="71"/>
  <c r="B163" i="72"/>
  <c r="A164" i="72"/>
  <c r="B164" i="72" l="1"/>
  <c r="A165" i="72"/>
  <c r="A165" i="71"/>
  <c r="B164" i="71"/>
  <c r="A166" i="71" l="1"/>
  <c r="B165" i="71"/>
  <c r="A166" i="72"/>
  <c r="B165" i="72"/>
  <c r="A167" i="72" l="1"/>
  <c r="B166" i="72"/>
  <c r="B166" i="71"/>
  <c r="A167" i="71"/>
  <c r="B167" i="71" l="1"/>
  <c r="A168" i="71"/>
  <c r="B167" i="72"/>
  <c r="A168" i="72"/>
  <c r="B168" i="72" l="1"/>
  <c r="A169" i="72"/>
  <c r="B168" i="71"/>
  <c r="A169" i="71"/>
  <c r="B169" i="71" l="1"/>
  <c r="A170" i="71"/>
  <c r="B169" i="72"/>
  <c r="A170" i="72"/>
  <c r="B170" i="72" l="1"/>
  <c r="A171" i="72"/>
  <c r="B170" i="71"/>
  <c r="A171" i="71"/>
  <c r="A172" i="71" l="1"/>
  <c r="B171" i="71"/>
  <c r="B171" i="72"/>
  <c r="A172" i="72"/>
  <c r="B172" i="72" l="1"/>
  <c r="A173" i="72"/>
  <c r="A173" i="71"/>
  <c r="B172" i="71"/>
  <c r="B173" i="71" l="1"/>
  <c r="A174" i="71"/>
  <c r="A174" i="72"/>
  <c r="B173" i="72"/>
  <c r="A175" i="72" l="1"/>
  <c r="B174" i="72"/>
  <c r="B174" i="71"/>
  <c r="A175" i="71"/>
  <c r="B175" i="71" l="1"/>
  <c r="A176" i="71"/>
  <c r="B175" i="72"/>
  <c r="A176" i="72"/>
  <c r="A177" i="72" l="1"/>
  <c r="B176" i="72"/>
  <c r="A177" i="71"/>
  <c r="B176" i="71"/>
  <c r="B177" i="71" l="1"/>
  <c r="A178" i="71"/>
  <c r="B177" i="72"/>
  <c r="A178" i="72"/>
  <c r="A179" i="72" l="1"/>
  <c r="B178" i="72"/>
  <c r="B178" i="71"/>
  <c r="A179" i="71"/>
  <c r="B179" i="71" l="1"/>
  <c r="A180" i="71"/>
  <c r="B179" i="72"/>
  <c r="A180" i="72"/>
  <c r="B180" i="72" l="1"/>
  <c r="A181" i="72"/>
  <c r="A181" i="71"/>
  <c r="B180" i="71"/>
  <c r="B181" i="71" l="1"/>
  <c r="A182" i="71"/>
  <c r="B181" i="72"/>
  <c r="A182" i="72"/>
  <c r="B182" i="72" l="1"/>
  <c r="A183" i="72"/>
  <c r="A183" i="71"/>
  <c r="B182" i="71"/>
  <c r="A184" i="71" l="1"/>
  <c r="B183" i="71"/>
  <c r="A184" i="72"/>
  <c r="B183" i="72"/>
  <c r="B184" i="72" l="1"/>
  <c r="A185" i="72"/>
  <c r="A185" i="71"/>
  <c r="B184" i="71"/>
  <c r="B185" i="71" l="1"/>
  <c r="A186" i="71"/>
  <c r="A186" i="72"/>
  <c r="B185" i="72"/>
  <c r="A187" i="72" l="1"/>
  <c r="B186" i="72"/>
  <c r="B186" i="71"/>
  <c r="A187" i="71"/>
  <c r="A188" i="71" l="1"/>
  <c r="B187" i="71"/>
  <c r="B187" i="72"/>
  <c r="A188" i="72"/>
  <c r="A189" i="72" l="1"/>
  <c r="B188" i="72"/>
  <c r="A189" i="71"/>
  <c r="B188" i="71"/>
  <c r="A190" i="71" l="1"/>
  <c r="B189" i="71"/>
  <c r="A190" i="72"/>
  <c r="B189" i="72"/>
  <c r="A191" i="72" l="1"/>
  <c r="B190" i="72"/>
  <c r="A191" i="71"/>
  <c r="B190" i="71"/>
  <c r="B191" i="71" l="1"/>
  <c r="A192" i="71"/>
  <c r="A192" i="72"/>
  <c r="B191" i="72"/>
  <c r="B192" i="72" l="1"/>
  <c r="A193" i="72"/>
  <c r="A193" i="71"/>
  <c r="B192" i="71"/>
  <c r="B193" i="71" l="1"/>
  <c r="A194" i="71"/>
  <c r="B193" i="72"/>
  <c r="A194" i="72"/>
  <c r="A195" i="72" l="1"/>
  <c r="B194" i="72"/>
  <c r="A195" i="71"/>
  <c r="B194" i="71"/>
  <c r="A196" i="71" l="1"/>
  <c r="B195" i="71"/>
  <c r="A196" i="72"/>
  <c r="B195" i="72"/>
  <c r="A197" i="72" l="1"/>
  <c r="B196" i="72"/>
  <c r="B196" i="71"/>
  <c r="A197" i="71"/>
  <c r="A198" i="71" l="1"/>
  <c r="B197" i="71"/>
  <c r="B197" i="72"/>
  <c r="A198" i="72"/>
  <c r="B198" i="72" l="1"/>
  <c r="A199" i="72"/>
  <c r="B198" i="71"/>
  <c r="A199" i="71"/>
  <c r="B199" i="71" l="1"/>
  <c r="A200" i="71"/>
  <c r="B199" i="72"/>
  <c r="A200" i="72"/>
  <c r="B200" i="72" l="1"/>
  <c r="A201" i="72"/>
  <c r="B200" i="71"/>
  <c r="A201" i="71"/>
  <c r="B201" i="71" l="1"/>
  <c r="A202" i="71"/>
  <c r="B201" i="72"/>
  <c r="A202" i="72"/>
  <c r="B202" i="72" l="1"/>
  <c r="A203" i="72"/>
  <c r="B202" i="71"/>
  <c r="A203" i="71"/>
  <c r="B203" i="71" l="1"/>
  <c r="A204" i="71"/>
  <c r="A204" i="72"/>
  <c r="B203" i="72"/>
  <c r="A205" i="72" l="1"/>
  <c r="B204" i="72"/>
  <c r="B204" i="71"/>
  <c r="A205" i="71"/>
  <c r="B205" i="71" l="1"/>
  <c r="A206" i="71"/>
  <c r="A206" i="72"/>
  <c r="B205" i="72"/>
  <c r="B206" i="72" l="1"/>
  <c r="A207" i="72"/>
  <c r="A207" i="71"/>
  <c r="B206" i="71"/>
  <c r="B207" i="71" l="1"/>
  <c r="A208" i="71"/>
  <c r="B207" i="72"/>
  <c r="A208" i="72"/>
  <c r="B208" i="72" l="1"/>
  <c r="A209" i="72"/>
  <c r="A209" i="71"/>
  <c r="B208" i="71"/>
  <c r="B209" i="71" l="1"/>
  <c r="A210" i="71"/>
  <c r="B209" i="72"/>
  <c r="A210" i="72"/>
  <c r="A211" i="72" l="1"/>
  <c r="B210" i="72"/>
  <c r="B210" i="71"/>
  <c r="A211" i="71"/>
  <c r="A212" i="71" l="1"/>
  <c r="B211" i="71"/>
  <c r="B211" i="72"/>
  <c r="A212" i="72"/>
  <c r="B212" i="72" l="1"/>
  <c r="A213" i="72"/>
  <c r="B212" i="71"/>
  <c r="A213" i="71"/>
  <c r="B213" i="71" l="1"/>
  <c r="A214" i="71"/>
  <c r="B213" i="72"/>
  <c r="A214" i="72"/>
  <c r="A215" i="72" l="1"/>
  <c r="B214" i="72"/>
  <c r="B214" i="71"/>
  <c r="A215" i="71"/>
  <c r="B215" i="71" l="1"/>
  <c r="A216" i="71"/>
  <c r="B215" i="72"/>
  <c r="A216" i="72"/>
  <c r="B216" i="72" l="1"/>
  <c r="A217" i="72"/>
  <c r="A217" i="71"/>
  <c r="B216" i="71"/>
  <c r="A218" i="71" l="1"/>
  <c r="B217" i="71"/>
  <c r="B217" i="72"/>
  <c r="A218" i="72"/>
  <c r="A219" i="72" l="1"/>
  <c r="B218" i="72"/>
  <c r="B218" i="71"/>
  <c r="A219" i="71"/>
  <c r="B219" i="71" l="1"/>
  <c r="A220" i="71"/>
  <c r="A220" i="72"/>
  <c r="B219" i="72"/>
  <c r="B220" i="72" l="1"/>
  <c r="A221" i="72"/>
  <c r="A221" i="71"/>
  <c r="B220" i="71"/>
  <c r="B221" i="71" l="1"/>
  <c r="A222" i="71"/>
  <c r="B221" i="72"/>
  <c r="A222" i="72"/>
  <c r="B222" i="72" l="1"/>
  <c r="A223" i="72"/>
  <c r="A223" i="71"/>
  <c r="B222" i="71"/>
  <c r="B223" i="71" l="1"/>
  <c r="A224" i="71"/>
  <c r="B223" i="72"/>
  <c r="A224" i="72"/>
  <c r="A225" i="72" l="1"/>
  <c r="B224" i="72"/>
  <c r="A225" i="71"/>
  <c r="B224" i="71"/>
  <c r="B225" i="71" l="1"/>
  <c r="A226" i="71"/>
  <c r="A226" i="72"/>
  <c r="B225" i="72"/>
  <c r="B226" i="72" l="1"/>
  <c r="A227" i="72"/>
  <c r="B226" i="71"/>
  <c r="A227" i="71"/>
  <c r="B227" i="71" l="1"/>
  <c r="A228" i="71"/>
  <c r="B227" i="72"/>
  <c r="A228" i="72"/>
  <c r="B228" i="72" l="1"/>
  <c r="A229" i="72"/>
  <c r="B228" i="71"/>
  <c r="A229" i="71"/>
  <c r="A230" i="71" l="1"/>
  <c r="B229" i="71"/>
  <c r="B229" i="72"/>
  <c r="A230" i="72"/>
  <c r="B230" i="72" l="1"/>
  <c r="A231" i="72"/>
  <c r="A231" i="71"/>
  <c r="B230" i="71"/>
  <c r="B231" i="71" l="1"/>
  <c r="A232" i="71"/>
  <c r="B231" i="72"/>
  <c r="A232" i="72"/>
  <c r="A233" i="72" l="1"/>
  <c r="B232" i="72"/>
  <c r="B232" i="71"/>
  <c r="A233" i="71"/>
  <c r="A234" i="71" l="1"/>
  <c r="B233" i="71"/>
  <c r="B233" i="72"/>
  <c r="A234" i="72"/>
  <c r="A235" i="72" l="1"/>
  <c r="B234" i="72"/>
  <c r="B234" i="71"/>
  <c r="A235" i="71"/>
  <c r="A236" i="71" l="1"/>
  <c r="B235" i="71"/>
  <c r="B235" i="72"/>
  <c r="A236" i="72"/>
  <c r="A237" i="72" l="1"/>
  <c r="B236" i="72"/>
  <c r="A237" i="71"/>
  <c r="B236" i="71"/>
  <c r="A238" i="71" l="1"/>
  <c r="B237" i="71"/>
  <c r="B237" i="72"/>
  <c r="A238" i="72"/>
  <c r="A239" i="72" l="1"/>
  <c r="B238" i="72"/>
  <c r="B238" i="71"/>
  <c r="A239" i="71"/>
  <c r="B239" i="71" l="1"/>
  <c r="A240" i="71"/>
  <c r="B239" i="72"/>
  <c r="A240" i="72"/>
  <c r="A241" i="72" l="1"/>
  <c r="B240" i="72"/>
  <c r="A241" i="71"/>
  <c r="B240" i="71"/>
  <c r="A242" i="71" l="1"/>
  <c r="B241" i="71"/>
  <c r="B241" i="72"/>
  <c r="A242" i="72"/>
  <c r="A243" i="72" l="1"/>
  <c r="B242" i="72"/>
  <c r="A243" i="71"/>
  <c r="B242" i="71"/>
  <c r="A244" i="71" l="1"/>
  <c r="B243" i="71"/>
  <c r="B243" i="72"/>
  <c r="A244" i="72"/>
  <c r="B244" i="72" l="1"/>
  <c r="A245" i="72"/>
  <c r="A245" i="71"/>
  <c r="B244" i="71"/>
  <c r="A246" i="71" l="1"/>
  <c r="B245" i="71"/>
  <c r="B245" i="72"/>
  <c r="A246" i="72"/>
  <c r="B246" i="72" l="1"/>
  <c r="A247" i="72"/>
  <c r="B246" i="71"/>
  <c r="A247" i="71"/>
  <c r="A248" i="71" l="1"/>
  <c r="B247" i="71"/>
  <c r="A248" i="72"/>
  <c r="B247" i="72"/>
  <c r="B248" i="72" l="1"/>
  <c r="A249" i="72"/>
  <c r="A249" i="71"/>
  <c r="B248" i="71"/>
  <c r="B249" i="71" l="1"/>
  <c r="A250" i="71"/>
  <c r="A250" i="72"/>
  <c r="B249" i="72"/>
  <c r="A251" i="72" l="1"/>
  <c r="B250" i="72"/>
  <c r="B250" i="71"/>
  <c r="A251" i="71"/>
  <c r="A252" i="71" l="1"/>
  <c r="B251" i="71"/>
  <c r="B251" i="72"/>
  <c r="A252" i="72"/>
  <c r="A253" i="72" l="1"/>
  <c r="B252" i="72"/>
  <c r="B252" i="71"/>
  <c r="A253" i="71"/>
  <c r="B253" i="71" l="1"/>
  <c r="A254" i="71"/>
  <c r="A254" i="72"/>
  <c r="B253" i="72"/>
  <c r="A255" i="72" l="1"/>
  <c r="B254" i="72"/>
  <c r="B254" i="71"/>
  <c r="A255" i="71"/>
  <c r="A256" i="71" l="1"/>
  <c r="B255" i="71"/>
  <c r="B255" i="72"/>
  <c r="A256" i="72"/>
  <c r="B256" i="72" l="1"/>
  <c r="A257" i="72"/>
  <c r="B256" i="71"/>
  <c r="A257" i="71"/>
  <c r="A258" i="71" l="1"/>
  <c r="B257" i="71"/>
  <c r="A258" i="72"/>
  <c r="B257" i="72"/>
  <c r="A259" i="72" l="1"/>
  <c r="B258" i="72"/>
  <c r="B258" i="71"/>
  <c r="A259" i="71"/>
  <c r="A260" i="71" l="1"/>
  <c r="B259" i="71"/>
  <c r="B259" i="72"/>
  <c r="A260" i="72"/>
  <c r="B260" i="72" l="1"/>
  <c r="A261" i="72"/>
  <c r="A261" i="71"/>
  <c r="B260" i="71"/>
  <c r="A262" i="71" l="1"/>
  <c r="B261" i="71"/>
  <c r="A262" i="72"/>
  <c r="B261" i="72"/>
  <c r="B262" i="72" l="1"/>
  <c r="A263" i="72"/>
  <c r="B262" i="71"/>
  <c r="A263" i="71"/>
  <c r="A264" i="71" l="1"/>
  <c r="B263" i="71"/>
  <c r="B263" i="72"/>
  <c r="A264" i="72"/>
  <c r="B264" i="72" l="1"/>
  <c r="A265" i="72"/>
  <c r="B264" i="71"/>
  <c r="A265" i="71"/>
  <c r="B265" i="71" l="1"/>
  <c r="A266" i="71"/>
  <c r="A266" i="72"/>
  <c r="B265" i="72"/>
  <c r="A267" i="72" l="1"/>
  <c r="B266" i="72"/>
  <c r="A267" i="71"/>
  <c r="B266" i="71"/>
  <c r="A268" i="71" l="1"/>
  <c r="B267" i="71"/>
  <c r="B267" i="72"/>
  <c r="A268" i="72"/>
  <c r="A269" i="72" l="1"/>
  <c r="B268" i="72"/>
  <c r="B268" i="71"/>
  <c r="A269" i="71"/>
  <c r="A270" i="71" l="1"/>
  <c r="B269" i="71"/>
  <c r="B269" i="72"/>
  <c r="A270" i="72"/>
  <c r="A271" i="72" l="1"/>
  <c r="B270" i="72"/>
  <c r="B270" i="71"/>
  <c r="A271" i="71"/>
  <c r="B271" i="71" l="1"/>
  <c r="A272" i="71"/>
  <c r="A272" i="72"/>
  <c r="B271" i="72"/>
  <c r="B272" i="72" l="1"/>
  <c r="A273" i="72"/>
  <c r="B272" i="71"/>
  <c r="A273" i="71"/>
  <c r="B273" i="71" l="1"/>
  <c r="A274" i="71"/>
  <c r="B273" i="72"/>
  <c r="A274" i="72"/>
  <c r="A275" i="72" l="1"/>
  <c r="B274" i="72"/>
  <c r="B274" i="71"/>
  <c r="A275" i="71"/>
  <c r="B275" i="71" l="1"/>
  <c r="A276" i="71"/>
  <c r="B275" i="72"/>
  <c r="A276" i="72"/>
  <c r="A277" i="72" l="1"/>
  <c r="B276" i="72"/>
  <c r="B276" i="71"/>
  <c r="A277" i="71"/>
  <c r="A278" i="71" l="1"/>
  <c r="B277" i="71"/>
  <c r="B277" i="72"/>
  <c r="A278" i="72"/>
  <c r="A279" i="72" l="1"/>
  <c r="B278" i="72"/>
  <c r="A279" i="71"/>
  <c r="B278" i="71"/>
  <c r="B279" i="71" l="1"/>
  <c r="A280" i="71"/>
  <c r="A280" i="72"/>
  <c r="B279" i="72"/>
  <c r="A281" i="72" l="1"/>
  <c r="B280" i="72"/>
  <c r="B280" i="71"/>
  <c r="A281" i="71"/>
  <c r="B281" i="71" l="1"/>
  <c r="A282" i="71"/>
  <c r="A282" i="72"/>
  <c r="B281" i="72"/>
  <c r="A283" i="72" l="1"/>
  <c r="B282" i="72"/>
  <c r="A283" i="71"/>
  <c r="B282" i="71"/>
  <c r="A284" i="71" l="1"/>
  <c r="B283" i="71"/>
  <c r="B283" i="72"/>
  <c r="A284" i="72"/>
  <c r="B284" i="72" l="1"/>
  <c r="A285" i="72"/>
  <c r="A285" i="71"/>
  <c r="B284" i="71"/>
  <c r="B285" i="71" l="1"/>
  <c r="A286" i="71"/>
  <c r="A286" i="72"/>
  <c r="B285" i="72"/>
  <c r="A287" i="72" l="1"/>
  <c r="B286" i="72"/>
  <c r="B286" i="71"/>
  <c r="A287" i="71"/>
  <c r="A288" i="71" l="1"/>
  <c r="B287" i="71"/>
  <c r="A288" i="72"/>
  <c r="B287" i="72"/>
  <c r="B288" i="72" l="1"/>
  <c r="A289" i="72"/>
  <c r="B288" i="71"/>
  <c r="A289" i="71"/>
  <c r="B289" i="71" l="1"/>
  <c r="A290" i="71"/>
  <c r="B289" i="72"/>
  <c r="A290" i="72"/>
  <c r="B290" i="72" l="1"/>
  <c r="A291" i="72"/>
  <c r="B290" i="71"/>
  <c r="A291" i="71"/>
  <c r="A292" i="71" l="1"/>
  <c r="B291" i="71"/>
  <c r="A292" i="72"/>
  <c r="B291" i="72"/>
  <c r="A293" i="72" l="1"/>
  <c r="B292" i="72"/>
  <c r="B292" i="71"/>
  <c r="A293" i="71"/>
  <c r="A294" i="71" l="1"/>
  <c r="B293" i="71"/>
  <c r="A294" i="72"/>
  <c r="B293" i="72"/>
  <c r="A295" i="72" l="1"/>
  <c r="B294" i="72"/>
  <c r="A295" i="71"/>
  <c r="B294" i="71"/>
  <c r="B295" i="71" l="1"/>
  <c r="A296" i="71"/>
  <c r="A296" i="72"/>
  <c r="B295" i="72"/>
  <c r="A297" i="72" l="1"/>
  <c r="B296" i="72"/>
  <c r="A297" i="71"/>
  <c r="B296" i="71"/>
  <c r="B297" i="71" l="1"/>
  <c r="A298" i="71"/>
  <c r="B297" i="72"/>
  <c r="A298" i="72"/>
  <c r="A299" i="72" l="1"/>
  <c r="B298" i="72"/>
  <c r="B298" i="71"/>
  <c r="A299" i="71"/>
  <c r="B299" i="71" l="1"/>
  <c r="A300" i="71"/>
  <c r="B299" i="72"/>
  <c r="A300" i="72"/>
  <c r="A301" i="72" l="1"/>
  <c r="B300" i="72"/>
  <c r="B300" i="71"/>
  <c r="A301" i="71"/>
  <c r="B301" i="71" l="1"/>
  <c r="A302" i="71"/>
  <c r="B301" i="72"/>
  <c r="A302" i="72"/>
  <c r="A303" i="72" l="1"/>
  <c r="B302" i="72"/>
  <c r="A303" i="71"/>
  <c r="B302" i="71"/>
  <c r="B303" i="71" l="1"/>
  <c r="A304" i="71"/>
  <c r="A304" i="72"/>
  <c r="B303" i="72"/>
  <c r="A305" i="72" l="1"/>
  <c r="B304" i="72"/>
  <c r="A305" i="71"/>
  <c r="B304" i="71"/>
  <c r="A306" i="71" l="1"/>
  <c r="B305" i="71"/>
  <c r="A306" i="72"/>
  <c r="B305" i="72"/>
  <c r="B306" i="72" l="1"/>
  <c r="A307" i="72"/>
  <c r="A307" i="71"/>
  <c r="B306" i="71"/>
  <c r="B307" i="71" l="1"/>
  <c r="A308" i="71"/>
  <c r="A308" i="72"/>
  <c r="B307" i="72"/>
  <c r="B308" i="72" l="1"/>
  <c r="A309" i="72"/>
  <c r="B308" i="71"/>
  <c r="A309" i="71"/>
  <c r="B309" i="71" l="1"/>
  <c r="A310" i="71"/>
  <c r="A310" i="72"/>
  <c r="B309" i="72"/>
  <c r="A311" i="72" l="1"/>
  <c r="B310" i="72"/>
  <c r="A311" i="71"/>
  <c r="B310" i="71"/>
  <c r="B311" i="71" l="1"/>
  <c r="A312" i="71"/>
  <c r="A312" i="72"/>
  <c r="B311" i="72"/>
  <c r="B312" i="72" l="1"/>
  <c r="A313" i="72"/>
  <c r="B312" i="71"/>
  <c r="A313" i="71"/>
  <c r="B313" i="71" l="1"/>
  <c r="A314" i="71"/>
  <c r="B313" i="72"/>
  <c r="A314" i="72"/>
  <c r="B314" i="72" l="1"/>
  <c r="A315" i="72"/>
  <c r="B314" i="71"/>
  <c r="A315" i="71"/>
  <c r="A316" i="71" l="1"/>
  <c r="B315" i="71"/>
  <c r="B315" i="72"/>
  <c r="A316" i="72"/>
  <c r="A317" i="72" l="1"/>
  <c r="B316" i="72"/>
  <c r="B316" i="71"/>
  <c r="A317" i="71"/>
  <c r="B317" i="71" l="1"/>
  <c r="A318" i="71"/>
  <c r="A318" i="72"/>
  <c r="B317" i="72"/>
  <c r="A319" i="72" l="1"/>
  <c r="B318" i="72"/>
  <c r="A319" i="71"/>
  <c r="B318" i="71"/>
  <c r="B319" i="71" l="1"/>
  <c r="A320" i="71"/>
  <c r="B319" i="72"/>
  <c r="A320" i="72"/>
  <c r="A321" i="72" l="1"/>
  <c r="B320" i="72"/>
  <c r="A321" i="71"/>
  <c r="B320" i="71"/>
  <c r="A322" i="71" l="1"/>
  <c r="B321" i="71"/>
  <c r="B321" i="72"/>
  <c r="A322" i="72"/>
  <c r="A323" i="72" l="1"/>
  <c r="B322" i="72"/>
  <c r="B322" i="71"/>
  <c r="A323" i="71"/>
  <c r="A324" i="71" l="1"/>
  <c r="B323" i="71"/>
  <c r="A324" i="72"/>
  <c r="B323" i="72"/>
  <c r="B324" i="72" l="1"/>
  <c r="A325" i="72"/>
  <c r="A325" i="71"/>
  <c r="B324" i="71"/>
  <c r="B325" i="71" l="1"/>
  <c r="A326" i="71"/>
  <c r="A326" i="72"/>
  <c r="B325" i="72"/>
  <c r="A327" i="72" l="1"/>
  <c r="B326" i="72"/>
  <c r="A327" i="71"/>
  <c r="B326" i="71"/>
  <c r="A328" i="71" l="1"/>
  <c r="B327" i="71"/>
  <c r="A328" i="72"/>
  <c r="B327" i="72"/>
  <c r="B328" i="72" l="1"/>
  <c r="A329" i="72"/>
  <c r="B328" i="71"/>
  <c r="A329" i="71"/>
  <c r="B329" i="71" l="1"/>
  <c r="A330" i="71"/>
  <c r="A330" i="72"/>
  <c r="B329" i="72"/>
  <c r="A331" i="72" l="1"/>
  <c r="B330" i="72"/>
  <c r="A331" i="71"/>
  <c r="B330" i="71"/>
  <c r="B331" i="71" l="1"/>
  <c r="A332" i="71"/>
  <c r="B331" i="72"/>
  <c r="A332" i="72"/>
  <c r="B332" i="72" l="1"/>
  <c r="A333" i="72"/>
  <c r="B332" i="71"/>
  <c r="A333" i="71"/>
  <c r="A334" i="71" l="1"/>
  <c r="B333" i="71"/>
  <c r="B333" i="72"/>
  <c r="A334" i="72"/>
  <c r="B334" i="72" l="1"/>
  <c r="A335" i="72"/>
  <c r="B334" i="71"/>
  <c r="A335" i="71"/>
  <c r="A336" i="71" l="1"/>
  <c r="B335" i="71"/>
  <c r="B335" i="72"/>
  <c r="A336" i="72"/>
  <c r="B336" i="72" l="1"/>
  <c r="A337" i="72"/>
  <c r="A337" i="71"/>
  <c r="B336" i="71"/>
  <c r="A338" i="71" l="1"/>
  <c r="B337" i="71"/>
  <c r="B337" i="72"/>
  <c r="A338" i="72"/>
  <c r="B338" i="72" l="1"/>
  <c r="A339" i="72"/>
  <c r="B338" i="71"/>
  <c r="A339" i="71"/>
  <c r="B339" i="71" l="1"/>
  <c r="A340" i="71"/>
  <c r="A340" i="72"/>
  <c r="B339" i="72"/>
  <c r="A341" i="72" l="1"/>
  <c r="B340" i="72"/>
  <c r="A341" i="71"/>
  <c r="B340" i="71"/>
  <c r="A342" i="71" l="1"/>
  <c r="B341" i="71"/>
  <c r="A342" i="72"/>
  <c r="B341" i="72"/>
  <c r="A343" i="72" l="1"/>
  <c r="B342" i="72"/>
  <c r="B342" i="71"/>
  <c r="A343" i="71"/>
  <c r="B343" i="71" l="1"/>
  <c r="A344" i="71"/>
  <c r="B343" i="72"/>
  <c r="A344" i="72"/>
  <c r="A345" i="72" l="1"/>
  <c r="B344" i="72"/>
  <c r="B344" i="71"/>
  <c r="A345" i="71"/>
  <c r="B345" i="71" l="1"/>
  <c r="A346" i="71"/>
  <c r="A346" i="72"/>
  <c r="B345" i="72"/>
  <c r="B346" i="72" l="1"/>
  <c r="A347" i="72"/>
  <c r="A347" i="71"/>
  <c r="B346" i="71"/>
  <c r="B347" i="71" l="1"/>
  <c r="A348" i="71"/>
  <c r="A348" i="72"/>
  <c r="B347" i="72"/>
  <c r="B348" i="72" l="1"/>
  <c r="A349" i="72"/>
  <c r="B348" i="71"/>
  <c r="A349" i="71"/>
  <c r="B349" i="71" l="1"/>
  <c r="A350" i="71"/>
  <c r="A350" i="72"/>
  <c r="B349" i="72"/>
  <c r="A351" i="72" l="1"/>
  <c r="B350" i="72"/>
  <c r="B350" i="71"/>
  <c r="A351" i="71"/>
  <c r="A352" i="71" l="1"/>
  <c r="B351" i="71"/>
  <c r="A352" i="72"/>
  <c r="B351" i="72"/>
  <c r="B352" i="72" l="1"/>
  <c r="A353" i="72"/>
  <c r="A353" i="71"/>
  <c r="B352" i="71"/>
  <c r="B353" i="71" l="1"/>
  <c r="A354" i="71"/>
  <c r="B353" i="72"/>
  <c r="A354" i="72"/>
  <c r="B354" i="72" l="1"/>
  <c r="A355" i="72"/>
  <c r="A355" i="71"/>
  <c r="B354" i="71"/>
  <c r="A356" i="71" l="1"/>
  <c r="B355" i="71"/>
  <c r="B355" i="72"/>
  <c r="A356" i="72"/>
  <c r="A357" i="72" l="1"/>
  <c r="B356" i="72"/>
  <c r="B356" i="71"/>
  <c r="A357" i="71"/>
  <c r="B357" i="71" l="1"/>
  <c r="A358" i="71"/>
  <c r="B357" i="72"/>
  <c r="A358" i="72"/>
  <c r="B358" i="72" l="1"/>
  <c r="A359" i="72"/>
  <c r="B358" i="71"/>
  <c r="A359" i="71"/>
  <c r="A360" i="71" l="1"/>
  <c r="B359" i="71"/>
  <c r="A360" i="72"/>
  <c r="B359" i="72"/>
  <c r="A361" i="72" l="1"/>
  <c r="B360" i="72"/>
  <c r="B360" i="71"/>
  <c r="A361" i="71"/>
  <c r="A362" i="71" l="1"/>
  <c r="B361" i="71"/>
  <c r="B361" i="72"/>
  <c r="A362" i="72"/>
  <c r="B362" i="72" l="1"/>
  <c r="A363" i="72"/>
  <c r="B362" i="71"/>
  <c r="A363" i="71"/>
  <c r="B363" i="71" l="1"/>
  <c r="A364" i="71"/>
  <c r="A364" i="72"/>
  <c r="B363" i="72"/>
  <c r="B364" i="72" l="1"/>
  <c r="A365" i="72"/>
  <c r="B364" i="71"/>
  <c r="A365" i="71"/>
  <c r="B365" i="71" l="1"/>
  <c r="A366" i="71"/>
  <c r="B365" i="72"/>
  <c r="A366" i="72"/>
  <c r="A367" i="72" l="1"/>
  <c r="B366" i="72"/>
  <c r="A367" i="71"/>
  <c r="B366" i="71"/>
  <c r="B367" i="71" l="1"/>
  <c r="A368" i="71"/>
  <c r="B367" i="72"/>
  <c r="A368" i="72"/>
  <c r="B368" i="72" l="1"/>
  <c r="A369" i="72"/>
  <c r="A369" i="71"/>
  <c r="B368" i="71"/>
  <c r="A370" i="71" l="1"/>
  <c r="B369" i="71"/>
  <c r="A370" i="72"/>
  <c r="B369" i="72"/>
  <c r="A371" i="72" l="1"/>
  <c r="B370" i="72"/>
  <c r="B370" i="71"/>
  <c r="A371" i="71"/>
  <c r="A372" i="71" l="1"/>
  <c r="B371" i="71"/>
  <c r="A372" i="72"/>
  <c r="B371" i="72"/>
  <c r="A373" i="72" l="1"/>
  <c r="B372" i="72"/>
  <c r="A373" i="71"/>
  <c r="B372" i="71"/>
  <c r="B373" i="71" l="1"/>
  <c r="A374" i="71"/>
  <c r="A374" i="72"/>
  <c r="B373" i="72"/>
  <c r="A375" i="72" l="1"/>
  <c r="B374" i="72"/>
  <c r="A375" i="71"/>
  <c r="B374" i="71"/>
  <c r="B375" i="71" l="1"/>
  <c r="A376" i="71"/>
  <c r="B376" i="71" s="1"/>
  <c r="B375" i="72"/>
  <c r="A376" i="72"/>
  <c r="B376" i="72" s="1"/>
</calcChain>
</file>

<file path=xl/sharedStrings.xml><?xml version="1.0" encoding="utf-8"?>
<sst xmlns="http://schemas.openxmlformats.org/spreadsheetml/2006/main" count="946" uniqueCount="242">
  <si>
    <t>MWh</t>
  </si>
  <si>
    <t>DVR-Nr. 1069683</t>
  </si>
  <si>
    <t>t</t>
  </si>
  <si>
    <t>Unternehmen</t>
  </si>
  <si>
    <t>Kalenderjahr</t>
  </si>
  <si>
    <t>Biomasse flüssig</t>
  </si>
  <si>
    <t>Deponiegas</t>
  </si>
  <si>
    <t>Gichtgas</t>
  </si>
  <si>
    <t>Abwärme</t>
  </si>
  <si>
    <t>Altpapierrejekt</t>
  </si>
  <si>
    <t>Biodiesel</t>
  </si>
  <si>
    <t>Biogas</t>
  </si>
  <si>
    <t>Biomasse fest</t>
  </si>
  <si>
    <t>Dicklauge</t>
  </si>
  <si>
    <t>Diesel</t>
  </si>
  <si>
    <t>Faserreststoffe</t>
  </si>
  <si>
    <t>Faulgas</t>
  </si>
  <si>
    <t>Einheit</t>
  </si>
  <si>
    <t>1000m³</t>
  </si>
  <si>
    <t>Heizöl</t>
  </si>
  <si>
    <t>Heizöl extraleicht</t>
  </si>
  <si>
    <t>Holzabfälle</t>
  </si>
  <si>
    <t>Klärgas</t>
  </si>
  <si>
    <t>Klärschlamm</t>
  </si>
  <si>
    <t>Koksgas</t>
  </si>
  <si>
    <t>Müll</t>
  </si>
  <si>
    <t>Müll-Bioanteil</t>
  </si>
  <si>
    <t>Raffinerie Flüssigbrennstoff</t>
  </si>
  <si>
    <t>Raffinerie Restgas</t>
  </si>
  <si>
    <t>Reaktionswärme</t>
  </si>
  <si>
    <t>Rinde</t>
  </si>
  <si>
    <t>Schlamm</t>
  </si>
  <si>
    <t>Schwachgas</t>
  </si>
  <si>
    <t>Schwefel</t>
  </si>
  <si>
    <t>Steinkohle</t>
  </si>
  <si>
    <t>Tiermehl</t>
  </si>
  <si>
    <t xml:space="preserve">E-Mail-Adresse  </t>
  </si>
  <si>
    <t>Telefonnummer</t>
  </si>
  <si>
    <t>Kraftwerk</t>
  </si>
  <si>
    <t>Einspeisung in das öffentliche Netz</t>
  </si>
  <si>
    <t>Betreff:</t>
  </si>
  <si>
    <t>datenerhebung@e-control.at</t>
  </si>
  <si>
    <t xml:space="preserve">Sachbearbeiter  </t>
  </si>
  <si>
    <t>Erdgas</t>
  </si>
  <si>
    <t>Abfall</t>
  </si>
  <si>
    <t>Block</t>
  </si>
  <si>
    <t>Lauge (Ablauge)</t>
  </si>
  <si>
    <t>Abfall mit hohem biogenem Anteil (Industrie/Gewerbemüll)</t>
  </si>
  <si>
    <t>Kraftwerk(sblock)</t>
  </si>
  <si>
    <t>Abfall mit hohem biogenem Anteil (Hausmüll)</t>
  </si>
  <si>
    <t>Primärenergieträger</t>
  </si>
  <si>
    <t>Anmerkungen</t>
  </si>
  <si>
    <t>Strom-Erzeuger</t>
  </si>
  <si>
    <t>Kraftwerkstyp</t>
  </si>
  <si>
    <t xml:space="preserve">Plz  </t>
  </si>
  <si>
    <t xml:space="preserve">Ort  </t>
  </si>
  <si>
    <t xml:space="preserve">Strasse, Nr.  </t>
  </si>
  <si>
    <t>In-
betrieb-
nahme</t>
  </si>
  <si>
    <t>Ausser-
betrieb-
nahme</t>
  </si>
  <si>
    <t>Brutto-
Engpass-
leistung</t>
  </si>
  <si>
    <t>Netto-
Engpass-
leistung</t>
  </si>
  <si>
    <t>Installierte
Pump-
leistung</t>
  </si>
  <si>
    <t>Brutto-
Strom-
erzeugung</t>
  </si>
  <si>
    <t>davon
Erzeugung
aus Pump-
speicherg.</t>
  </si>
  <si>
    <t>Verbrauch
für Pump-
speicherg.</t>
  </si>
  <si>
    <t>davon
aus dem
öffentlichen
Netz bezogen</t>
  </si>
  <si>
    <t>tt.mm.jjjj</t>
  </si>
  <si>
    <t>kW</t>
  </si>
  <si>
    <t>h</t>
  </si>
  <si>
    <t>Maximale
Netto-
Heiz-
leistung</t>
  </si>
  <si>
    <t>Summe
Brutto-
strom-
erzeugung</t>
  </si>
  <si>
    <t>Summe
Netto-
Wärme-
erzeugung</t>
  </si>
  <si>
    <t xml:space="preserve">Vollast-
stunden
Wärme </t>
  </si>
  <si>
    <t>Strom-
erzeugung
(Ein-
speisung)</t>
  </si>
  <si>
    <t>Zählpunktsbezeichung ZP1</t>
  </si>
  <si>
    <t>Zählpunktsbezeichung ZP2</t>
  </si>
  <si>
    <t>Zählpunktsbezeichung ZP3</t>
  </si>
  <si>
    <t>Zählpunktsbezeichung ZP4</t>
  </si>
  <si>
    <t>Zählpunktsbezeichung ZP5</t>
  </si>
  <si>
    <t>Anlage</t>
  </si>
  <si>
    <t>AT…</t>
  </si>
  <si>
    <t>Verbrauch für Pumpspeicherung</t>
  </si>
  <si>
    <t>%</t>
  </si>
  <si>
    <t>Bruttostromerzeugung
(50-Hz-Kraftwerke)</t>
  </si>
  <si>
    <t>Laufkraftwerke</t>
  </si>
  <si>
    <t>Speicherkraftwerke</t>
  </si>
  <si>
    <t>Wärmekraftwerke</t>
  </si>
  <si>
    <t>Stromerzeugung (Einspeisung)</t>
  </si>
  <si>
    <t>Windkraftwerke</t>
  </si>
  <si>
    <t>Photovoltaik</t>
  </si>
  <si>
    <t>Geothermie</t>
  </si>
  <si>
    <t>Tabelle bei Bedarf erweitern (Spalten und/oder Zeilen)</t>
  </si>
  <si>
    <t>letzter 
Umbau</t>
  </si>
  <si>
    <t>anerkannte Ökostrom-anlage</t>
  </si>
  <si>
    <t>Ja / Nein</t>
  </si>
  <si>
    <t>Bilanzposition</t>
  </si>
  <si>
    <t>Bezug aus dem öffentlichen Netz (inkl. Eigenbedarf und Pumpe)</t>
  </si>
  <si>
    <t>Physikalische Importe aus …</t>
  </si>
  <si>
    <t>Physikalische Exporte nach …</t>
  </si>
  <si>
    <t>Regelarbeitsvermögen</t>
  </si>
  <si>
    <t>Arbeitsvermögen</t>
  </si>
  <si>
    <t>Jahreswerte insgesamt</t>
  </si>
  <si>
    <t>Jahreswerte Wasserkraftwerke</t>
  </si>
  <si>
    <t>Jahreswerte Wärmekraftwerke</t>
  </si>
  <si>
    <t>Jahreswerte Windkraft, Photovoltaik und Geothermie</t>
  </si>
  <si>
    <t>direkter Bezug aus fremden Kraftwerken</t>
  </si>
  <si>
    <t>Deutschland</t>
  </si>
  <si>
    <t>Schweiz</t>
  </si>
  <si>
    <t>Mengen-
einheit</t>
  </si>
  <si>
    <t>srm</t>
  </si>
  <si>
    <t>Biomasse fest (srm)</t>
  </si>
  <si>
    <t>Kraftwerkseigenbedarf für Erzeugung</t>
  </si>
  <si>
    <t>davon aus dem öffentlichen Netz bezogen</t>
  </si>
  <si>
    <t>Volllast-
stunden</t>
  </si>
  <si>
    <t xml:space="preserve">Volllast-
stunden
Strom </t>
  </si>
  <si>
    <t>Jänner</t>
  </si>
  <si>
    <t>Summe</t>
  </si>
  <si>
    <t xml:space="preserve">….. </t>
  </si>
  <si>
    <t>nicht verwertete Energie</t>
  </si>
  <si>
    <t>Erzeugungskoeffizient</t>
  </si>
  <si>
    <t>Erzeugung / Einsatz</t>
  </si>
  <si>
    <t>Kontroll-wirkungsgrad</t>
  </si>
  <si>
    <t>Bruttostromerzeugung</t>
  </si>
  <si>
    <t>Einsatz für Strom- und Wärmeerzeugung</t>
  </si>
  <si>
    <t>Netto-Wärmeerzeugung</t>
  </si>
  <si>
    <t>davon Abgabe in ein Fernwärmenetz</t>
  </si>
  <si>
    <t>KWNr</t>
  </si>
  <si>
    <t>KW-Liste</t>
  </si>
  <si>
    <t>Reihenfolge</t>
  </si>
  <si>
    <t>Wie oft kommt Kraftwerk vor?</t>
  </si>
  <si>
    <t>Erzeugung / Eigenbedarf</t>
  </si>
  <si>
    <t>Summe Bruttostromerzeugung</t>
  </si>
  <si>
    <t>Eigenbedarf für Erzeugung</t>
  </si>
  <si>
    <t>Summe Monatsmeldung</t>
  </si>
  <si>
    <t>Speicher</t>
  </si>
  <si>
    <t>Bei Bedarf weitere Spalten kopieren &gt;&gt;</t>
  </si>
  <si>
    <r>
      <rPr>
        <b/>
        <sz val="10"/>
        <rFont val="Arial"/>
        <family val="2"/>
      </rPr>
      <t xml:space="preserve">Energie-Nenninhalt in MWh </t>
    </r>
    <r>
      <rPr>
        <sz val="10"/>
        <rFont val="Arial"/>
        <family val="2"/>
      </rPr>
      <t xml:space="preserve">
jeweils auf die Hauptstufe bezogen</t>
    </r>
  </si>
  <si>
    <t>Täglicher Energieinhalt der Speicher</t>
  </si>
  <si>
    <t>Datum</t>
  </si>
  <si>
    <t>Insgesamt</t>
  </si>
  <si>
    <t>davon nicht für Inland verfügbar</t>
  </si>
  <si>
    <t>Februar</t>
  </si>
  <si>
    <t>März</t>
  </si>
  <si>
    <t>April</t>
  </si>
  <si>
    <t>Mai</t>
  </si>
  <si>
    <t>Juni</t>
  </si>
  <si>
    <t>Juli</t>
  </si>
  <si>
    <t>August</t>
  </si>
  <si>
    <t>September</t>
  </si>
  <si>
    <t>Oktober</t>
  </si>
  <si>
    <t>November</t>
  </si>
  <si>
    <t>Dezember</t>
  </si>
  <si>
    <t>Kraftwerk / Standort</t>
  </si>
  <si>
    <t>Fossiler Energieträger</t>
  </si>
  <si>
    <t>Maximale Lagerkapazität</t>
  </si>
  <si>
    <t>Täglicher Lagerstand an fossilen Primärenergieträgern</t>
  </si>
  <si>
    <t>Jahresmeldung / Summe Kraftwerke</t>
  </si>
  <si>
    <t>Die Stromerzeugung der Wärmekraftwerke und -blöcke bitte im Tabellenblatt 'MM_WaeEt' eintragen.</t>
  </si>
  <si>
    <t>Monatswerte Wasserkraftwerke</t>
  </si>
  <si>
    <t>Monatswerte Insgesamt</t>
  </si>
  <si>
    <t>Berechneter "Verbrauch"</t>
  </si>
  <si>
    <r>
      <t>Monatliche Strombilanz</t>
    </r>
    <r>
      <rPr>
        <sz val="12"/>
        <rFont val="Arial"/>
        <family val="2"/>
      </rPr>
      <t>, Regelarbeitsvermögen Laufkraftwerke</t>
    </r>
  </si>
  <si>
    <t>Weitere Energieträger bitte unten eintragen</t>
  </si>
  <si>
    <t>Monatswerte Wärmekraftwerke / Energieträger</t>
  </si>
  <si>
    <t>Heizwert (*)</t>
  </si>
  <si>
    <t>Meldetermine:</t>
  </si>
  <si>
    <t>bis zum 20. des Folgemonats</t>
  </si>
  <si>
    <r>
      <rPr>
        <u/>
        <sz val="10"/>
        <rFont val="Arial"/>
        <family val="2"/>
      </rPr>
      <t>Anmerkung:</t>
    </r>
    <r>
      <rPr>
        <sz val="10"/>
        <rFont val="Arial"/>
        <family val="2"/>
      </rPr>
      <t xml:space="preserve"> Öffentlichen Erzeuger haben gegebenenfalls den Eigenerzeugern für Kraftwerke, die direkt (ohne Inanspruchnahme des öffentlichen Netzes) Eigenerzeuger oder Endverbraucher beliefern, Daten rechtzeitig und in der erforderlichen Qualität bereit zu stellen. Für den Fall, dass der belieferte Endverbraucher kein Eigenerzeuger ist, hat der öffentliche Erzeuger für diesen Standort eine eigene, von der Meldung als öffentlicher Erzeuger getrennte Meldung zu erstellen.</t>
    </r>
  </si>
  <si>
    <r>
      <rPr>
        <b/>
        <sz val="10"/>
        <rFont val="Arial"/>
        <family val="2"/>
      </rPr>
      <t>Bezugskraftwerk</t>
    </r>
    <r>
      <rPr>
        <sz val="10"/>
        <rFont val="Arial"/>
        <family val="2"/>
      </rPr>
      <t xml:space="preserve"> (Hauptstufe)</t>
    </r>
  </si>
  <si>
    <t>Unterjährig, falls nicht anders vorhanden, den Energienenninhalt zum 31. Dezember des Vorjahrs verwenden. Für die Jahreserhebung ist gilt als Stichtag der 31. Dezember des Berichtsjahrs.</t>
  </si>
  <si>
    <t>Unterjährig, falls nicht anders vorhanden, den Energienenninhalt zum 31. Dezember des Vorjahrs verwenden. Für die Jahreserhebung gilt als Stichtag der 31. Dezember des Berichtsjahrs.</t>
  </si>
  <si>
    <t>Im Falle einer von der E-Control angeordneten Erweiterung der Datenmeldungen gemäß § 15 Abs. 2 E-EnLD_VO 2017 sind die Daten wöchentlich bzw. täglich zu senden</t>
  </si>
  <si>
    <t>Leermeldung - Bitte ausfüllen wenn kein Bezug aus dem öffentlichen Netz</t>
  </si>
  <si>
    <t>Leermeldung - Bitte ausfüllen wenn keine Einspeisung in das öffentliche Netz</t>
  </si>
  <si>
    <t/>
  </si>
  <si>
    <t xml:space="preserve"> </t>
  </si>
  <si>
    <t>Für anerkannte Ökostromanlagen Bestandsdaten zu Jahresbeginn ausfüllen und gegebenenfalls monatlich ergänzen (vereinfachte Meldepflicht gemäß Elektrizitätsstatistik-Verordnung 2016).</t>
  </si>
  <si>
    <t>(1) wenn eine Aufteilung nach Anlagen nicht möglich ist, gesamten Kraftwerkseigenbedarf einer Anlage zuweisen</t>
  </si>
  <si>
    <t>Verbrauch (inkl. Abgabe an nicht öffentliche Netze) (1)</t>
  </si>
  <si>
    <t>Tag</t>
  </si>
  <si>
    <t>Hilfsspalte</t>
  </si>
  <si>
    <t>Eigen- (1)
bedarf +
Aufspann-
verluste</t>
  </si>
  <si>
    <t>davon (1)
aus dem
öffentlichen
Netz bezogen</t>
  </si>
  <si>
    <t>Monatswerte Wärmekraftwerke / Eigenbedarf (1)</t>
  </si>
  <si>
    <t>Im Falle einer von der E-Control angeordneten Erweiterung der Datenmeldungen gemäß § 15 Abs. 3 E-EnLD-VO 2017 sind die Daten wöchentlich bzw. täglich zu senden</t>
  </si>
  <si>
    <t>(1) inklusive Abgabe an nicht öffentliche Netze sowie gegebenenfalls Netzverluste und statistische Differenzen</t>
  </si>
  <si>
    <t>wöchentlich bis Donnerstag 12 Uhr</t>
  </si>
  <si>
    <t>tägliche Aktualisierung auf Aufforderung</t>
  </si>
  <si>
    <r>
      <t xml:space="preserve">(2) </t>
    </r>
    <r>
      <rPr>
        <b/>
        <sz val="10"/>
        <rFont val="Arial"/>
        <family val="2"/>
      </rPr>
      <t>Monatlich meldepflichtig</t>
    </r>
    <r>
      <rPr>
        <sz val="10"/>
        <rFont val="Arial"/>
        <family val="2"/>
      </rPr>
      <t xml:space="preserve"> sind alle Erzeuger, die zumindest ein Kraftwerk betreiben, das direkt an den Netzebenen gemäß § 63 Z 1 bis 3 ElWOG 2010 angeschlossen ist oder das eine Brutto-Engpassleistung von zumindest 10 MW hat.
Es besteht eine Meldepflicht für </t>
    </r>
    <r>
      <rPr>
        <b/>
        <sz val="10"/>
        <rFont val="Arial"/>
        <family val="2"/>
      </rPr>
      <t>ALLE</t>
    </r>
    <r>
      <rPr>
        <sz val="10"/>
        <rFont val="Arial"/>
        <family val="2"/>
      </rPr>
      <t xml:space="preserve"> Kraftwerke dieser Erzeuger.</t>
    </r>
  </si>
  <si>
    <r>
      <t xml:space="preserve">(3) </t>
    </r>
    <r>
      <rPr>
        <b/>
        <sz val="10"/>
        <rFont val="Arial"/>
        <family val="2"/>
      </rPr>
      <t xml:space="preserve">Jährlich meldepflichtig </t>
    </r>
    <r>
      <rPr>
        <sz val="10"/>
        <rFont val="Arial"/>
        <family val="2"/>
      </rPr>
      <t xml:space="preserve">sind alle Erzeuger, die zumindest ein Kraftwerk betreiben, das eine Brutto-Engpassleistung von zumindest 1 MW hat.
Es besteht eine Meldepflicht für </t>
    </r>
    <r>
      <rPr>
        <b/>
        <sz val="10"/>
        <rFont val="Arial"/>
        <family val="2"/>
      </rPr>
      <t>ALLE</t>
    </r>
    <r>
      <rPr>
        <sz val="10"/>
        <rFont val="Arial"/>
        <family val="2"/>
      </rPr>
      <t xml:space="preserve"> Kraftwerke dieser Erzeuger.</t>
    </r>
  </si>
  <si>
    <r>
      <t xml:space="preserve">(4) Für </t>
    </r>
    <r>
      <rPr>
        <b/>
        <sz val="10"/>
        <rFont val="Arial"/>
        <family val="2"/>
      </rPr>
      <t>öffentliche Erzeuger</t>
    </r>
    <r>
      <rPr>
        <sz val="10"/>
        <rFont val="Arial"/>
        <family val="2"/>
      </rPr>
      <t xml:space="preserve"> ist eine Meldung je Unternehmen, für </t>
    </r>
    <r>
      <rPr>
        <b/>
        <sz val="10"/>
        <rFont val="Arial"/>
        <family val="2"/>
      </rPr>
      <t>Eigenerzeuger</t>
    </r>
    <r>
      <rPr>
        <sz val="10"/>
        <rFont val="Arial"/>
        <family val="2"/>
      </rPr>
      <t xml:space="preserve"> eine Meldung je Standort zu übermtteln.</t>
    </r>
  </si>
  <si>
    <r>
      <t xml:space="preserve">(1) </t>
    </r>
    <r>
      <rPr>
        <b/>
        <sz val="10"/>
        <rFont val="Arial"/>
        <family val="2"/>
      </rPr>
      <t>Tägliche Meldepflichten</t>
    </r>
    <r>
      <rPr>
        <sz val="10"/>
        <rFont val="Arial"/>
        <family val="2"/>
      </rPr>
      <t xml:space="preserve"> betreffen Speicher, deren Wasser in Kraftwerken, die direkt an den Netzebenen gemäß § 63 Z 1 bis Z 3 ElWOG 2010 angeschlossen sind oder die eine Brutto-Engpassleistung von zumindest 25 MW haben, abgearbeitet werden kann sowie Wärmekraftwerke, die direkt an den Netzebenen gemäß § 63 Z 1 bis Z 3 ElWOG 2010 angeschlossen sind oder die eine Brutto-Engpassleistung von zumindest 25 MW haben</t>
    </r>
  </si>
  <si>
    <t>(1) (2) (3) (4)</t>
  </si>
  <si>
    <t>Für die Jahresmeldung bitte zuerst die Tabellenblätter 'JJ_Wa, 'JJ_Wae' und 'JJ_WindPVGeo' ausfüllen, da Überträge der Jahreswerte generiert werden</t>
  </si>
  <si>
    <t>Öffentlicher Erzeuger Strom</t>
  </si>
  <si>
    <t>Leistungsbilanz am 3. Mittwoch</t>
  </si>
  <si>
    <t>Lauf-
kraftwerke</t>
  </si>
  <si>
    <t>Speicher-
kraftwerke</t>
  </si>
  <si>
    <t>Wärme-
kraftwerke</t>
  </si>
  <si>
    <t>Windkraft</t>
  </si>
  <si>
    <t>Einspeisg.
in das öff.
Netz</t>
  </si>
  <si>
    <t>Bezug aus
dem öff.
Netz</t>
  </si>
  <si>
    <t>Bezug aus fremden Wasser-kraftwerken</t>
  </si>
  <si>
    <t>Bezug aus fremden Wärme-kraftwerken</t>
  </si>
  <si>
    <t>Bezug aus fremden sonstigen Kraftwerken</t>
  </si>
  <si>
    <t>Verbrauch
für PSP</t>
  </si>
  <si>
    <t>phys. Importe aus Deutschland</t>
  </si>
  <si>
    <t>phys. Importe aus der Schweiz</t>
  </si>
  <si>
    <t>phys. Importe aus …</t>
  </si>
  <si>
    <t>phys. Exporte nach Deutschland</t>
  </si>
  <si>
    <t>phys. Exporte in die Schweiz</t>
  </si>
  <si>
    <t>phys. Exporte nach …</t>
  </si>
  <si>
    <t>TT:MM:JJJJ hh:mm</t>
  </si>
  <si>
    <t>Erzeuger Strom</t>
  </si>
  <si>
    <t>Eigenerzeuger Strom</t>
  </si>
  <si>
    <r>
      <t xml:space="preserve">(1) </t>
    </r>
    <r>
      <rPr>
        <b/>
        <sz val="10"/>
        <rFont val="Arial"/>
        <family val="2"/>
      </rPr>
      <t>Tägliche Meldepflichten</t>
    </r>
    <r>
      <rPr>
        <sz val="10"/>
        <rFont val="Arial"/>
        <family val="2"/>
      </rPr>
      <t xml:space="preserve"> betreffen Standorte mit zumindest einem Kraftwerk, das direkt an den Netzebenen gemäß § 63 Z 1 bis Z 3 ElWOG 2010 angeschlossen ist oder das eine Brutto-Engpassleistung von zumindest 25 MW hat</t>
    </r>
  </si>
  <si>
    <t>Anmerkung (1): Öffentlicher Erzeuger Strom</t>
  </si>
  <si>
    <t>Anmerkung (1): Eigenerzeuger Strom</t>
  </si>
  <si>
    <t>Summe für</t>
  </si>
  <si>
    <t>Liste von</t>
  </si>
  <si>
    <t>sverweis</t>
  </si>
  <si>
    <t>"JJ_Wae"</t>
  </si>
  <si>
    <t>"MM_Wae"</t>
  </si>
  <si>
    <t>"Spalte W"</t>
  </si>
  <si>
    <t>Starkgas Gemisch</t>
  </si>
  <si>
    <t>Terpentin Gemisch</t>
  </si>
  <si>
    <t>Vor dem Ausfüllen bitte alle Wärmekraftwerke und -blöcke im Tabellenblatt 'JJ_Wae' eintragen.</t>
  </si>
  <si>
    <t>ET</t>
  </si>
  <si>
    <t>Bedingte Formatierung</t>
  </si>
  <si>
    <t>(*) "00:00" bezeichnet  den Zeitintervall von 0 Uhr bis 0 Uhr15</t>
  </si>
  <si>
    <r>
      <rPr>
        <b/>
        <sz val="10"/>
        <rFont val="Arial"/>
        <family val="2"/>
      </rPr>
      <t>Erhebungstag</t>
    </r>
    <r>
      <rPr>
        <sz val="10"/>
        <rFont val="Arial"/>
        <family val="2"/>
      </rPr>
      <t xml:space="preserve">
(3. Mittwoch im Monat)
Datum Uhrzeit (*)</t>
    </r>
  </si>
  <si>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der Landesregierungen und der Aufgaben der Regulierungsbehörde sowie zur Sicherstellung der Elektrizitätsversorgung und zur Durchführung eines Monitoring der Versorgungssicherheit. Die Verarbeitung zu statistischen Zwecken erfolgt gemäß § 92 Elektrizitätswirtschafts- und  organisationsgesetz 2010 (ElWOG 2010, BGBl. I Nr. 110/2010 idgF) und der Elektrizitätsstatistikverordnung 2016 (BGBl. II Nr. 17/2016 idgF) unter sinngemäßer Anwendung des Bundesstatistikgesetzes (BStatG, BGBl. I Nr. 163/1999 idgF). Die Verarbeitung zur Sicherstellung der Elektrizitätsversorgung und zur Durchführung eines Monitoring der Versorgungssicherheit erfolgt gemäß § 15 Abs. 2 ff Energielenkungsgesetzt 2012 (EnLG 2012, BGBl. I Nr. 41/2013 idgF) iVm § 7 Abs. 1 Energie-Control-Gesetz (BGBl. I Nr. 110/2010 idgF) und der Elektrizitäts-Energielenkungsdaten-Verordnung 2017 (E-EnLD-VO, BGBl. II Nr. 415/2016 idgF).
Auf Basis der genannten Bestimmungen sind Strom-Erzeuger,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99 Abs. 2 ElWOG 2010, § 39 Abs. 1 Z 2 EnLG 2012).
Die auf Basis der Elektrizitätsstatistikverordnung 2016 erhobenen Einzeldaten können gemäß § 92 Abs. 3 ElWOG 2010 für Zwecke der Bundesstatistik an die Bundesanstalt "Statistik Österreich" (Statistik Austria) übermittelt werden. Die für die Vorbereitung und operative Durchführung von Energielenkungsmaßnamen erforderlichen Daten sind von der E Control dem Regelzonenführer sowie den Landeshauptleuten zur Verfügung zu stellen (§ 15 Abs. 9 EnLG 2012).
Der Datenschutzbeauftragte der E-Control kann per E-Mail an datenschutz@e-control.at kontaktiert werden.
</t>
    </r>
  </si>
  <si>
    <t>Falls es bei verwendeten Energieträgern in Berichtsmonaten keine "Bruttostromerzeugung", keinen "Einsatz für Strom- und Wärmeerzeugung", keine "Nettowärmeerzeugung" oder keine "Abgabe in ein Fernwärmenetz"</t>
  </si>
  <si>
    <t>gibt, dann ist jeweils "0" als Eingabewert für die "Leermeldung" einzutragen.</t>
  </si>
  <si>
    <t>Tageserhebung (Tabellenblätter 'TT_Spe' und 'TT_foss' ) für die sieben vergangenenen Kalendertage</t>
  </si>
  <si>
    <t>Monatserhebung (Tabellenblätter 'TT_P-Bil' und 'MM_*')</t>
  </si>
  <si>
    <t>Tageserhebung (Tabellenblätter 'TT_*') täglich im Krisenfall</t>
  </si>
  <si>
    <t>Monatserhebung (Tabellenblätter 'TT_*' und 'MM_*')</t>
  </si>
  <si>
    <t>Jahreserhebung (Tabellenblätter 'JJ_*')</t>
  </si>
  <si>
    <t>Kontaktadresse:</t>
  </si>
  <si>
    <t>Datenübermittlung mittels Fileshare:</t>
  </si>
  <si>
    <t>https://statistics.e-control.at/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</si>
</sst>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0\ "/>
    <numFmt numFmtId="165" formatCode="mm/yyyy"/>
    <numFmt numFmtId="166" formatCode="mmmm"/>
    <numFmt numFmtId="167" formatCode="#,##0.000"/>
    <numFmt numFmtId="168" formatCode="#,##0.0\ "/>
    <numFmt numFmtId="169" formatCode="_-[$€]\ * #,##0.00_-;\-[$€]\ * #,##0.00_-;_-[$€]\ * &quot;-&quot;??_-;_-@_-"/>
    <numFmt numFmtId="170" formatCode="_-* #,##0.00\ [$€-1]_-;\-* #,##0.00\ [$€-1]_-;_-* &quot;-&quot;??\ [$€-1]_-"/>
    <numFmt numFmtId="171" formatCode="#,##0,_)"/>
    <numFmt numFmtId="172" formatCode="ddd"/>
    <numFmt numFmtId="173" formatCode="#,##0.000\ "/>
    <numFmt numFmtId="174" formatCode="#,##0.0"/>
    <numFmt numFmtId="175" formatCode="\(#,##0.000\)\ "/>
    <numFmt numFmtId="176" formatCode="#,###.000\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u/>
      <sz val="10"/>
      <color indexed="12"/>
      <name val="Arial"/>
      <family val="2"/>
    </font>
    <font>
      <sz val="8"/>
      <name val="Arial"/>
      <family val="2"/>
    </font>
    <font>
      <u/>
      <sz val="10"/>
      <color indexed="54"/>
      <name val="Arial"/>
      <family val="2"/>
    </font>
    <font>
      <sz val="9"/>
      <name val="Arial"/>
      <family val="2"/>
    </font>
    <font>
      <sz val="12"/>
      <name val="Arial"/>
      <family val="2"/>
    </font>
    <font>
      <sz val="10"/>
      <color rgb="FFFF0000"/>
      <name val="Arial"/>
      <family val="2"/>
    </font>
    <font>
      <u/>
      <sz val="10"/>
      <name val="Arial"/>
      <family val="2"/>
    </font>
    <font>
      <sz val="10"/>
      <name val="Verdana"/>
      <family val="2"/>
    </font>
    <font>
      <sz val="7"/>
      <name val="Arial"/>
      <family val="2"/>
    </font>
    <font>
      <u/>
      <sz val="10"/>
      <color theme="10"/>
      <name val="Arial"/>
      <family val="2"/>
    </font>
    <font>
      <b/>
      <u/>
      <sz val="10"/>
      <name val="Arial"/>
      <family val="2"/>
    </font>
    <font>
      <sz val="9"/>
      <color rgb="FFFF0000"/>
      <name val="Arial"/>
      <family val="2"/>
    </font>
    <font>
      <sz val="10"/>
      <color theme="0"/>
      <name val="Arial"/>
      <family val="2"/>
    </font>
    <font>
      <sz val="10"/>
      <color indexed="54"/>
      <name val="Arial"/>
      <family val="2"/>
    </font>
    <font>
      <u/>
      <sz val="10"/>
      <color rgb="FFFF0000"/>
      <name val="Arial"/>
      <family val="2"/>
    </font>
  </fonts>
  <fills count="9">
    <fill>
      <patternFill patternType="none"/>
    </fill>
    <fill>
      <patternFill patternType="gray125"/>
    </fill>
    <fill>
      <patternFill patternType="solid">
        <fgColor theme="0" tint="-0.24994659260841701"/>
        <bgColor indexed="64"/>
      </patternFill>
    </fill>
    <fill>
      <patternFill patternType="solid">
        <fgColor theme="4" tint="0.599963377788628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BFBFBF"/>
        <bgColor indexed="64"/>
      </patternFill>
    </fill>
    <fill>
      <patternFill patternType="solid">
        <fgColor rgb="FFB8CCE4"/>
        <bgColor indexed="64"/>
      </patternFill>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ashed">
        <color indexed="64"/>
      </bottom>
      <diagonal/>
    </border>
  </borders>
  <cellStyleXfs count="4683">
    <xf numFmtId="0" fontId="0" fillId="0" borderId="0"/>
    <xf numFmtId="0" fontId="13" fillId="0" borderId="0" applyNumberFormat="0" applyFill="0" applyBorder="0" applyAlignment="0" applyProtection="0">
      <alignment vertical="top"/>
      <protection locked="0"/>
    </xf>
    <xf numFmtId="9" fontId="9" fillId="0" borderId="0" applyFont="0" applyFill="0" applyBorder="0" applyAlignment="0" applyProtection="0"/>
    <xf numFmtId="0" fontId="9" fillId="0" borderId="0"/>
    <xf numFmtId="0" fontId="13" fillId="0" borderId="0" applyNumberFormat="0" applyFill="0" applyBorder="0" applyAlignment="0" applyProtection="0">
      <alignment vertical="top"/>
      <protection locked="0"/>
    </xf>
    <xf numFmtId="0" fontId="8" fillId="0" borderId="0"/>
    <xf numFmtId="169" fontId="9"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169" fontId="9" fillId="0" borderId="0" applyFont="0" applyFill="0" applyBorder="0" applyAlignment="0" applyProtection="0"/>
    <xf numFmtId="170" fontId="20" fillId="0" borderId="0" applyFont="0" applyFill="0" applyBorder="0" applyAlignment="0" applyProtection="0"/>
    <xf numFmtId="0" fontId="9" fillId="0" borderId="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alignment horizontal="left"/>
    </xf>
    <xf numFmtId="0" fontId="9" fillId="0" borderId="0" applyFont="0" applyFill="0" applyBorder="0" applyAlignment="0" applyProtection="0">
      <alignment horizontal="left"/>
    </xf>
    <xf numFmtId="171" fontId="21" fillId="0" borderId="0" applyFill="0" applyBorder="0" applyProtection="0"/>
    <xf numFmtId="0" fontId="22" fillId="0" borderId="0" applyNumberFormat="0" applyFill="0" applyBorder="0" applyAlignment="0" applyProtection="0"/>
    <xf numFmtId="0" fontId="9" fillId="0" borderId="0"/>
    <xf numFmtId="0" fontId="9" fillId="0" borderId="0"/>
    <xf numFmtId="0" fontId="20" fillId="0" borderId="0"/>
    <xf numFmtId="0" fontId="20" fillId="0" borderId="0"/>
    <xf numFmtId="0" fontId="9" fillId="0" borderId="0"/>
    <xf numFmtId="0" fontId="20" fillId="0" borderId="0"/>
    <xf numFmtId="0" fontId="9" fillId="0" borderId="0"/>
    <xf numFmtId="0" fontId="8" fillId="0" borderId="0"/>
    <xf numFmtId="0" fontId="8" fillId="0" borderId="0"/>
    <xf numFmtId="0" fontId="8" fillId="0" borderId="0"/>
    <xf numFmtId="0" fontId="8" fillId="0" borderId="0"/>
    <xf numFmtId="0" fontId="8" fillId="0" borderId="0"/>
    <xf numFmtId="0" fontId="20" fillId="0" borderId="0"/>
    <xf numFmtId="0" fontId="8" fillId="0" borderId="0"/>
    <xf numFmtId="0" fontId="8" fillId="0" borderId="0"/>
    <xf numFmtId="0" fontId="8" fillId="0" borderId="0"/>
    <xf numFmtId="0" fontId="8" fillId="0" borderId="0"/>
    <xf numFmtId="0" fontId="8" fillId="0" borderId="0"/>
    <xf numFmtId="43" fontId="9"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169" fontId="9" fillId="0" borderId="0" applyFont="0" applyFill="0" applyBorder="0" applyAlignment="0" applyProtection="0"/>
    <xf numFmtId="0" fontId="2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170" fontId="20"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51">
    <xf numFmtId="0" fontId="0" fillId="0" borderId="0" xfId="0"/>
    <xf numFmtId="0" fontId="14" fillId="0" borderId="0" xfId="0" applyFont="1" applyAlignment="1" applyProtection="1">
      <alignment horizontal="left" indent="1"/>
      <protection hidden="1"/>
    </xf>
    <xf numFmtId="0" fontId="14" fillId="0" borderId="0" xfId="0" applyFont="1" applyAlignment="1" applyProtection="1">
      <alignment horizontal="left"/>
      <protection hidden="1"/>
    </xf>
    <xf numFmtId="0" fontId="9" fillId="0" borderId="0" xfId="0" applyFont="1" applyAlignment="1" applyProtection="1">
      <alignment horizontal="left" indent="1"/>
      <protection hidden="1"/>
    </xf>
    <xf numFmtId="0" fontId="9" fillId="0" borderId="0" xfId="0" applyFont="1" applyProtection="1">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 applyFont="1" applyAlignment="1" applyProtection="1">
      <alignment horizontal="left"/>
      <protection hidden="1"/>
    </xf>
    <xf numFmtId="0" fontId="9" fillId="0" borderId="0" xfId="3" applyFont="1" applyAlignment="1" applyProtection="1">
      <alignment horizontal="left" indent="1"/>
      <protection locked="0"/>
    </xf>
    <xf numFmtId="0" fontId="9" fillId="0" borderId="0" xfId="3" applyFont="1" applyProtection="1">
      <protection locked="0"/>
    </xf>
    <xf numFmtId="49" fontId="9" fillId="0" borderId="0" xfId="3" applyNumberFormat="1" applyFont="1" applyAlignment="1" applyProtection="1">
      <alignment horizontal="center"/>
      <protection locked="0"/>
    </xf>
    <xf numFmtId="49" fontId="9" fillId="0" borderId="0" xfId="3" applyNumberFormat="1" applyFont="1" applyAlignment="1" applyProtection="1">
      <alignment horizontal="center"/>
      <protection hidden="1"/>
    </xf>
    <xf numFmtId="0" fontId="9" fillId="0" borderId="0" xfId="3" applyFont="1"/>
    <xf numFmtId="0" fontId="9" fillId="0" borderId="0" xfId="3" applyFont="1" applyAlignment="1" applyProtection="1">
      <alignment horizontal="justify" vertical="top"/>
      <protection hidden="1"/>
    </xf>
    <xf numFmtId="0" fontId="9" fillId="0" borderId="0" xfId="3" applyFont="1" applyAlignment="1" applyProtection="1">
      <alignment horizontal="left" vertical="center"/>
      <protection hidden="1"/>
    </xf>
    <xf numFmtId="0" fontId="9" fillId="0" borderId="0" xfId="0" applyFont="1" applyAlignment="1" applyProtection="1">
      <alignment horizontal="left" vertical="center"/>
      <protection hidden="1"/>
    </xf>
    <xf numFmtId="0" fontId="9" fillId="0" borderId="0" xfId="0" applyFont="1" applyAlignment="1" applyProtection="1">
      <alignment vertical="center"/>
      <protection hidden="1"/>
    </xf>
    <xf numFmtId="0" fontId="12" fillId="0" borderId="0" xfId="0" applyFont="1" applyAlignment="1" applyProtection="1">
      <alignment vertical="center"/>
      <protection hidden="1"/>
    </xf>
    <xf numFmtId="0" fontId="12" fillId="0" borderId="0" xfId="0" applyFont="1" applyAlignment="1" applyProtection="1">
      <alignment horizontal="left" vertical="center"/>
      <protection hidden="1"/>
    </xf>
    <xf numFmtId="49" fontId="12" fillId="0" borderId="0" xfId="0" applyNumberFormat="1" applyFont="1" applyAlignment="1" applyProtection="1">
      <alignment horizontal="center" vertical="center"/>
      <protection hidden="1"/>
    </xf>
    <xf numFmtId="0" fontId="0" fillId="0" borderId="0" xfId="0" applyAlignment="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vertical="center"/>
      <protection hidden="1"/>
    </xf>
    <xf numFmtId="0" fontId="9" fillId="0" borderId="0" xfId="0" applyFont="1" applyAlignment="1" applyProtection="1">
      <alignment horizontal="left" vertical="center" indent="1"/>
      <protection hidden="1"/>
    </xf>
    <xf numFmtId="0" fontId="9" fillId="0" borderId="0" xfId="0" applyFont="1" applyAlignment="1" applyProtection="1">
      <alignment horizontal="justify" vertical="top"/>
      <protection hidden="1"/>
    </xf>
    <xf numFmtId="0" fontId="9" fillId="0" borderId="0" xfId="0" applyFont="1" applyAlignment="1" applyProtection="1">
      <protection hidden="1"/>
    </xf>
    <xf numFmtId="0" fontId="9" fillId="0" borderId="0" xfId="0" applyFont="1" applyAlignment="1" applyProtection="1">
      <alignment horizontal="justify" vertical="center"/>
      <protection hidden="1"/>
    </xf>
    <xf numFmtId="49" fontId="9" fillId="0" borderId="0" xfId="0" applyNumberFormat="1" applyFont="1" applyAlignment="1" applyProtection="1">
      <alignment horizontal="center"/>
      <protection hidden="1"/>
    </xf>
    <xf numFmtId="0" fontId="9" fillId="0" borderId="0" xfId="0" applyFont="1" applyFill="1" applyAlignment="1" applyProtection="1">
      <protection hidden="1"/>
    </xf>
    <xf numFmtId="0" fontId="9" fillId="0" borderId="0" xfId="0" applyFont="1" applyFill="1" applyAlignment="1" applyProtection="1">
      <alignment horizontal="left" indent="1"/>
      <protection hidden="1"/>
    </xf>
    <xf numFmtId="0" fontId="9" fillId="0" borderId="0" xfId="0" applyFont="1" applyFill="1" applyBorder="1" applyProtection="1">
      <protection hidden="1"/>
    </xf>
    <xf numFmtId="0" fontId="9" fillId="0" borderId="0" xfId="306" applyFont="1" applyAlignment="1" applyProtection="1">
      <alignment horizontal="left" vertical="center" indent="1"/>
      <protection hidden="1"/>
    </xf>
    <xf numFmtId="49" fontId="10" fillId="0" borderId="0" xfId="3" applyNumberFormat="1" applyFont="1" applyAlignment="1" applyProtection="1">
      <alignment horizontal="center"/>
      <protection hidden="1"/>
    </xf>
    <xf numFmtId="0" fontId="9" fillId="0" borderId="0" xfId="0" applyFont="1"/>
    <xf numFmtId="0" fontId="23" fillId="0" borderId="0" xfId="1" applyFont="1" applyAlignment="1" applyProtection="1">
      <alignment horizontal="left" vertical="center"/>
      <protection hidden="1"/>
    </xf>
    <xf numFmtId="0" fontId="9" fillId="2" borderId="7" xfId="0" applyFont="1" applyFill="1" applyBorder="1" applyAlignment="1" applyProtection="1">
      <alignment horizontal="center" vertical="center" wrapText="1"/>
      <protection hidden="1"/>
    </xf>
    <xf numFmtId="166" fontId="11" fillId="2" borderId="9" xfId="3" applyNumberFormat="1" applyFont="1" applyFill="1" applyBorder="1" applyAlignment="1" applyProtection="1">
      <alignment horizontal="left" vertical="center" indent="1"/>
      <protection hidden="1"/>
    </xf>
    <xf numFmtId="0" fontId="9" fillId="2" borderId="9" xfId="3" applyFont="1" applyFill="1" applyBorder="1" applyAlignment="1" applyProtection="1">
      <alignment horizontal="center" vertical="center" wrapText="1"/>
      <protection hidden="1"/>
    </xf>
    <xf numFmtId="0" fontId="9" fillId="2" borderId="7" xfId="3" applyFont="1" applyFill="1" applyBorder="1" applyAlignment="1" applyProtection="1">
      <alignment horizontal="center" vertical="center" wrapText="1"/>
      <protection hidden="1"/>
    </xf>
    <xf numFmtId="49" fontId="9" fillId="2" borderId="7" xfId="3" applyNumberFormat="1"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164" fontId="9" fillId="3" borderId="26" xfId="3" applyNumberFormat="1" applyFont="1" applyFill="1" applyBorder="1" applyAlignment="1" applyProtection="1">
      <alignment horizontal="left" vertical="center" indent="1"/>
      <protection locked="0"/>
    </xf>
    <xf numFmtId="164" fontId="9" fillId="3" borderId="26" xfId="3" applyNumberFormat="1" applyFont="1" applyFill="1" applyBorder="1" applyAlignment="1" applyProtection="1">
      <alignment horizontal="right" vertical="center"/>
      <protection locked="0"/>
    </xf>
    <xf numFmtId="164" fontId="9" fillId="3" borderId="27" xfId="3" applyNumberFormat="1" applyFont="1" applyFill="1" applyBorder="1" applyAlignment="1" applyProtection="1">
      <alignment horizontal="left" vertical="center" indent="1"/>
      <protection locked="0"/>
    </xf>
    <xf numFmtId="164" fontId="9" fillId="3" borderId="27" xfId="3" applyNumberFormat="1" applyFont="1" applyFill="1" applyBorder="1" applyAlignment="1" applyProtection="1">
      <alignment horizontal="right" vertical="center"/>
      <protection locked="0"/>
    </xf>
    <xf numFmtId="164" fontId="14" fillId="3" borderId="26" xfId="3" applyNumberFormat="1" applyFont="1" applyFill="1" applyBorder="1" applyAlignment="1" applyProtection="1">
      <alignment horizontal="left" vertical="center" indent="1"/>
      <protection locked="0"/>
    </xf>
    <xf numFmtId="14" fontId="9" fillId="3" borderId="26" xfId="3" applyNumberFormat="1" applyFont="1" applyFill="1" applyBorder="1" applyAlignment="1" applyProtection="1">
      <alignment horizontal="center" vertical="center"/>
      <protection locked="0"/>
    </xf>
    <xf numFmtId="1" fontId="9" fillId="3" borderId="26" xfId="3" applyNumberFormat="1" applyFont="1" applyFill="1" applyBorder="1" applyAlignment="1" applyProtection="1">
      <alignment horizontal="center" vertical="center"/>
      <protection locked="0"/>
    </xf>
    <xf numFmtId="165" fontId="9" fillId="3" borderId="26" xfId="3" applyNumberFormat="1" applyFont="1" applyFill="1" applyBorder="1" applyAlignment="1" applyProtection="1">
      <alignment horizontal="center" vertical="center"/>
      <protection locked="0"/>
    </xf>
    <xf numFmtId="164" fontId="14" fillId="3" borderId="27" xfId="3" applyNumberFormat="1" applyFont="1" applyFill="1" applyBorder="1" applyAlignment="1" applyProtection="1">
      <alignment horizontal="left" vertical="center" indent="1"/>
      <protection locked="0"/>
    </xf>
    <xf numFmtId="14" fontId="9" fillId="3" borderId="27" xfId="3" applyNumberFormat="1" applyFont="1" applyFill="1" applyBorder="1" applyAlignment="1" applyProtection="1">
      <alignment horizontal="center" vertical="center"/>
      <protection locked="0"/>
    </xf>
    <xf numFmtId="1" fontId="9" fillId="3" borderId="27" xfId="3" applyNumberFormat="1" applyFont="1" applyFill="1" applyBorder="1" applyAlignment="1" applyProtection="1">
      <alignment horizontal="center" vertical="center"/>
      <protection locked="0"/>
    </xf>
    <xf numFmtId="165" fontId="9" fillId="3" borderId="27" xfId="3" applyNumberFormat="1" applyFont="1" applyFill="1" applyBorder="1" applyAlignment="1" applyProtection="1">
      <alignment horizontal="center" vertical="center"/>
      <protection locked="0"/>
    </xf>
    <xf numFmtId="164" fontId="9" fillId="3" borderId="26" xfId="0" applyNumberFormat="1" applyFont="1" applyFill="1" applyBorder="1" applyAlignment="1" applyProtection="1">
      <alignment horizontal="left" vertical="center" indent="1"/>
      <protection locked="0"/>
    </xf>
    <xf numFmtId="167" fontId="9" fillId="3" borderId="26" xfId="3" applyNumberFormat="1" applyFont="1" applyFill="1" applyBorder="1" applyAlignment="1" applyProtection="1">
      <alignment vertical="center"/>
      <protection locked="0"/>
    </xf>
    <xf numFmtId="167" fontId="9" fillId="3" borderId="27" xfId="3" applyNumberFormat="1" applyFont="1" applyFill="1" applyBorder="1" applyAlignment="1" applyProtection="1">
      <alignment vertical="center"/>
      <protection locked="0"/>
    </xf>
    <xf numFmtId="0" fontId="12" fillId="2" borderId="26" xfId="0" applyFont="1" applyFill="1" applyBorder="1" applyAlignment="1" applyProtection="1">
      <alignment horizontal="left" vertical="center" wrapText="1" indent="1"/>
      <protection hidden="1"/>
    </xf>
    <xf numFmtId="0" fontId="0" fillId="2" borderId="26" xfId="0" applyNumberFormat="1" applyFill="1" applyBorder="1" applyAlignment="1" applyProtection="1">
      <alignment horizontal="center" vertical="center"/>
      <protection hidden="1"/>
    </xf>
    <xf numFmtId="0" fontId="0" fillId="2" borderId="27" xfId="0" applyFill="1" applyBorder="1" applyAlignment="1" applyProtection="1">
      <alignment horizontal="left" vertical="center" indent="1"/>
      <protection hidden="1"/>
    </xf>
    <xf numFmtId="0" fontId="0" fillId="2" borderId="27" xfId="0" applyNumberFormat="1" applyFill="1" applyBorder="1" applyAlignment="1" applyProtection="1">
      <alignment horizontal="center" vertical="center"/>
      <protection hidden="1"/>
    </xf>
    <xf numFmtId="0" fontId="12" fillId="2" borderId="27" xfId="0" applyFont="1" applyFill="1" applyBorder="1" applyAlignment="1" applyProtection="1">
      <alignment horizontal="left" vertical="center" wrapText="1" indent="1"/>
      <protection hidden="1"/>
    </xf>
    <xf numFmtId="0" fontId="9" fillId="2" borderId="27" xfId="0" applyFont="1" applyFill="1" applyBorder="1" applyAlignment="1" applyProtection="1">
      <alignment horizontal="left" vertical="center" wrapText="1" indent="1"/>
      <protection hidden="1"/>
    </xf>
    <xf numFmtId="0" fontId="9" fillId="3" borderId="27" xfId="0" applyFont="1" applyFill="1" applyBorder="1" applyAlignment="1" applyProtection="1">
      <alignment horizontal="left" vertical="center" indent="1"/>
      <protection locked="0"/>
    </xf>
    <xf numFmtId="0" fontId="9" fillId="3" borderId="27" xfId="0" applyFont="1" applyFill="1" applyBorder="1" applyAlignment="1" applyProtection="1">
      <alignment horizontal="center" vertical="center"/>
      <protection locked="0"/>
    </xf>
    <xf numFmtId="0" fontId="12" fillId="3" borderId="27" xfId="0" applyFont="1" applyFill="1" applyBorder="1" applyAlignment="1" applyProtection="1">
      <alignment horizontal="left" vertical="center" indent="1"/>
      <protection locked="0"/>
    </xf>
    <xf numFmtId="168" fontId="9" fillId="3" borderId="26" xfId="3" applyNumberFormat="1" applyFont="1" applyFill="1" applyBorder="1" applyAlignment="1" applyProtection="1">
      <alignment horizontal="left" vertical="center" indent="1"/>
      <protection locked="0"/>
    </xf>
    <xf numFmtId="168" fontId="9" fillId="3" borderId="27" xfId="3" applyNumberFormat="1" applyFont="1" applyFill="1" applyBorder="1" applyAlignment="1" applyProtection="1">
      <alignment horizontal="left" vertical="center" indent="1"/>
      <protection locked="0"/>
    </xf>
    <xf numFmtId="0" fontId="16" fillId="2" borderId="26" xfId="3" applyFont="1" applyFill="1" applyBorder="1" applyAlignment="1" applyProtection="1">
      <alignment horizontal="left" vertical="center" wrapText="1" indent="1"/>
      <protection hidden="1"/>
    </xf>
    <xf numFmtId="0" fontId="16" fillId="2" borderId="27" xfId="3" applyFont="1" applyFill="1" applyBorder="1" applyAlignment="1" applyProtection="1">
      <alignment horizontal="left" vertical="center" wrapText="1" indent="1"/>
      <protection hidden="1"/>
    </xf>
    <xf numFmtId="0" fontId="16" fillId="2" borderId="23" xfId="3" applyFont="1" applyFill="1" applyBorder="1" applyAlignment="1" applyProtection="1">
      <alignment horizontal="left" vertical="center" wrapText="1" indent="1"/>
      <protection hidden="1"/>
    </xf>
    <xf numFmtId="167" fontId="9" fillId="3" borderId="26" xfId="3" applyNumberFormat="1" applyFont="1" applyFill="1" applyBorder="1" applyAlignment="1" applyProtection="1">
      <alignment horizontal="right" vertical="center" indent="1"/>
      <protection locked="0"/>
    </xf>
    <xf numFmtId="167" fontId="9" fillId="3" borderId="27" xfId="3" applyNumberFormat="1" applyFont="1" applyFill="1" applyBorder="1" applyAlignment="1" applyProtection="1">
      <alignment horizontal="right" vertical="center" indent="1"/>
      <protection locked="0"/>
    </xf>
    <xf numFmtId="167" fontId="9" fillId="3" borderId="26"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right" vertical="center"/>
      <protection locked="0"/>
    </xf>
    <xf numFmtId="0" fontId="16" fillId="2" borderId="11" xfId="0" applyFont="1" applyFill="1" applyBorder="1" applyAlignment="1" applyProtection="1">
      <alignment horizontal="left" vertical="center" wrapText="1" indent="1"/>
      <protection hidden="1"/>
    </xf>
    <xf numFmtId="0" fontId="9" fillId="2" borderId="3"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left" vertical="center" wrapText="1" indent="1"/>
      <protection hidden="1"/>
    </xf>
    <xf numFmtId="0" fontId="9" fillId="2" borderId="21" xfId="0" applyFont="1" applyFill="1" applyBorder="1" applyAlignment="1" applyProtection="1">
      <alignment horizontal="center" vertical="center" wrapText="1"/>
      <protection hidden="1"/>
    </xf>
    <xf numFmtId="0" fontId="16" fillId="2" borderId="24" xfId="0" applyFont="1" applyFill="1" applyBorder="1" applyAlignment="1" applyProtection="1">
      <alignment horizontal="left" vertical="center" wrapText="1" indent="1"/>
      <protection hidden="1"/>
    </xf>
    <xf numFmtId="0" fontId="9" fillId="2" borderId="25"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left" vertical="center" wrapText="1" indent="2"/>
      <protection hidden="1"/>
    </xf>
    <xf numFmtId="0" fontId="9" fillId="2" borderId="6" xfId="0" applyFont="1" applyFill="1" applyBorder="1" applyAlignment="1" applyProtection="1">
      <alignment horizontal="center" vertical="center" wrapText="1"/>
      <protection hidden="1"/>
    </xf>
    <xf numFmtId="167" fontId="9" fillId="3" borderId="3" xfId="0" applyNumberFormat="1" applyFont="1" applyFill="1" applyBorder="1" applyAlignment="1" applyProtection="1">
      <alignment horizontal="right" vertical="center"/>
      <protection locked="0"/>
    </xf>
    <xf numFmtId="167" fontId="9" fillId="3" borderId="21" xfId="0" applyNumberFormat="1" applyFont="1" applyFill="1" applyBorder="1" applyAlignment="1" applyProtection="1">
      <alignment horizontal="right" vertical="center"/>
      <protection locked="0"/>
    </xf>
    <xf numFmtId="167" fontId="9" fillId="3" borderId="25" xfId="0" applyNumberFormat="1" applyFont="1" applyFill="1" applyBorder="1" applyAlignment="1" applyProtection="1">
      <alignment horizontal="right" vertical="center"/>
      <protection locked="0"/>
    </xf>
    <xf numFmtId="167" fontId="9" fillId="3" borderId="6" xfId="0" applyNumberFormat="1" applyFont="1" applyFill="1" applyBorder="1" applyAlignment="1" applyProtection="1">
      <alignment horizontal="right" vertical="center"/>
      <protection locked="0"/>
    </xf>
    <xf numFmtId="0" fontId="9" fillId="2" borderId="26" xfId="0" applyFont="1" applyFill="1" applyBorder="1" applyAlignment="1" applyProtection="1">
      <alignment horizontal="left" vertical="center" wrapText="1" indent="1"/>
      <protection hidden="1"/>
    </xf>
    <xf numFmtId="0" fontId="9" fillId="2" borderId="26" xfId="0" applyFont="1" applyFill="1" applyBorder="1" applyAlignment="1" applyProtection="1">
      <alignment horizontal="center" wrapText="1"/>
      <protection hidden="1"/>
    </xf>
    <xf numFmtId="0" fontId="9" fillId="2" borderId="27" xfId="0" applyFont="1" applyFill="1" applyBorder="1" applyAlignment="1" applyProtection="1">
      <alignment horizontal="center" wrapText="1"/>
      <protection hidden="1"/>
    </xf>
    <xf numFmtId="0" fontId="9" fillId="2" borderId="23" xfId="0" applyFont="1" applyFill="1" applyBorder="1" applyAlignment="1" applyProtection="1">
      <alignment horizontal="left" vertical="center" wrapText="1" indent="1"/>
      <protection hidden="1"/>
    </xf>
    <xf numFmtId="0" fontId="9" fillId="2" borderId="23" xfId="0" applyFont="1" applyFill="1" applyBorder="1" applyAlignment="1" applyProtection="1">
      <alignment horizontal="center" wrapText="1"/>
      <protection hidden="1"/>
    </xf>
    <xf numFmtId="0" fontId="9" fillId="2" borderId="28" xfId="0" applyFont="1" applyFill="1" applyBorder="1" applyAlignment="1" applyProtection="1">
      <alignment horizontal="left" vertical="center" indent="1"/>
      <protection hidden="1"/>
    </xf>
    <xf numFmtId="0" fontId="9" fillId="2" borderId="22" xfId="0" applyFont="1" applyFill="1" applyBorder="1" applyAlignment="1" applyProtection="1">
      <alignment horizontal="left" vertical="center" indent="1"/>
      <protection hidden="1"/>
    </xf>
    <xf numFmtId="0" fontId="9" fillId="2" borderId="7" xfId="0" applyFont="1" applyFill="1" applyBorder="1" applyAlignment="1" applyProtection="1">
      <alignment horizontal="center" wrapText="1"/>
      <protection hidden="1"/>
    </xf>
    <xf numFmtId="166" fontId="9" fillId="2" borderId="7" xfId="0" applyNumberFormat="1" applyFont="1" applyFill="1" applyBorder="1" applyAlignment="1" applyProtection="1">
      <alignment horizontal="center" vertical="center"/>
      <protection hidden="1"/>
    </xf>
    <xf numFmtId="166" fontId="10" fillId="2" borderId="7" xfId="0" applyNumberFormat="1" applyFont="1" applyFill="1" applyBorder="1" applyAlignment="1" applyProtection="1">
      <alignment horizontal="center" vertical="center"/>
      <protection hidden="1"/>
    </xf>
    <xf numFmtId="0" fontId="9" fillId="2" borderId="29" xfId="3" applyFont="1" applyFill="1" applyBorder="1" applyAlignment="1" applyProtection="1">
      <alignment horizontal="center" vertical="center" wrapText="1"/>
      <protection hidden="1"/>
    </xf>
    <xf numFmtId="0" fontId="9" fillId="2" borderId="32" xfId="3" applyFont="1" applyFill="1" applyBorder="1" applyAlignment="1" applyProtection="1">
      <alignment horizontal="center" vertical="center" wrapText="1"/>
      <protection hidden="1"/>
    </xf>
    <xf numFmtId="0" fontId="9" fillId="2" borderId="30" xfId="3" applyFont="1" applyFill="1" applyBorder="1" applyAlignment="1" applyProtection="1">
      <alignment horizontal="center" vertical="center" wrapText="1"/>
      <protection hidden="1"/>
    </xf>
    <xf numFmtId="0" fontId="9" fillId="2" borderId="1" xfId="0" applyFont="1" applyFill="1" applyBorder="1" applyAlignment="1" applyProtection="1">
      <alignment horizontal="center" vertical="center" wrapText="1"/>
      <protection hidden="1"/>
    </xf>
    <xf numFmtId="0" fontId="9" fillId="2" borderId="28" xfId="0" applyFont="1" applyFill="1" applyBorder="1" applyAlignment="1" applyProtection="1">
      <alignment horizontal="center" wrapText="1"/>
      <protection hidden="1"/>
    </xf>
    <xf numFmtId="0" fontId="9" fillId="2" borderId="31" xfId="0" applyFont="1" applyFill="1" applyBorder="1" applyAlignment="1" applyProtection="1">
      <alignment horizontal="left" vertical="center" indent="1"/>
      <protection hidden="1"/>
    </xf>
    <xf numFmtId="0" fontId="9" fillId="2" borderId="31" xfId="0" applyFont="1" applyFill="1" applyBorder="1" applyAlignment="1" applyProtection="1">
      <alignment horizontal="center" wrapText="1"/>
      <protection hidden="1"/>
    </xf>
    <xf numFmtId="0" fontId="9" fillId="2" borderId="22" xfId="0" applyFont="1" applyFill="1" applyBorder="1" applyAlignment="1" applyProtection="1">
      <alignment horizontal="center" wrapText="1"/>
      <protection hidden="1"/>
    </xf>
    <xf numFmtId="0" fontId="9" fillId="2" borderId="16" xfId="0" applyFont="1" applyFill="1" applyBorder="1" applyAlignment="1" applyProtection="1">
      <alignment horizontal="left" vertical="center" wrapText="1" indent="1"/>
      <protection hidden="1"/>
    </xf>
    <xf numFmtId="0" fontId="9" fillId="2" borderId="16" xfId="0" applyFont="1" applyFill="1" applyBorder="1" applyAlignment="1" applyProtection="1">
      <alignment horizontal="center" wrapText="1"/>
      <protection hidden="1"/>
    </xf>
    <xf numFmtId="167" fontId="9" fillId="3" borderId="27" xfId="0" applyNumberFormat="1" applyFont="1" applyFill="1" applyBorder="1" applyAlignment="1" applyProtection="1">
      <alignment horizontal="right" vertical="center"/>
      <protection locked="0"/>
    </xf>
    <xf numFmtId="167" fontId="9" fillId="3" borderId="7" xfId="0" applyNumberFormat="1" applyFont="1" applyFill="1" applyBorder="1" applyAlignment="1" applyProtection="1">
      <alignment horizontal="right" vertical="center"/>
      <protection locked="0"/>
    </xf>
    <xf numFmtId="167" fontId="9" fillId="3" borderId="23" xfId="0" applyNumberFormat="1" applyFont="1" applyFill="1" applyBorder="1" applyAlignment="1" applyProtection="1">
      <alignment horizontal="left" vertical="center" indent="1"/>
      <protection locked="0"/>
    </xf>
    <xf numFmtId="166" fontId="11" fillId="4" borderId="9" xfId="3" applyNumberFormat="1" applyFont="1" applyFill="1" applyBorder="1" applyAlignment="1" applyProtection="1">
      <alignment horizontal="left" vertical="center" indent="1"/>
      <protection hidden="1"/>
    </xf>
    <xf numFmtId="0" fontId="18" fillId="0" borderId="0" xfId="0" applyFont="1" applyAlignment="1" applyProtection="1">
      <alignment horizontal="left" indent="1"/>
      <protection hidden="1"/>
    </xf>
    <xf numFmtId="166" fontId="11" fillId="4" borderId="9" xfId="0" applyNumberFormat="1" applyFont="1" applyFill="1" applyBorder="1" applyAlignment="1" applyProtection="1">
      <alignment horizontal="left" vertical="center" indent="1"/>
      <protection hidden="1"/>
    </xf>
    <xf numFmtId="166" fontId="11" fillId="4" borderId="7" xfId="0" applyNumberFormat="1" applyFont="1" applyFill="1" applyBorder="1" applyAlignment="1" applyProtection="1">
      <alignment horizontal="left" vertical="center" indent="1"/>
      <protection hidden="1"/>
    </xf>
    <xf numFmtId="1" fontId="11" fillId="3" borderId="7" xfId="0" applyNumberFormat="1" applyFont="1" applyFill="1" applyBorder="1" applyAlignment="1" applyProtection="1">
      <alignment horizontal="left" vertical="center" indent="1"/>
      <protection locked="0"/>
    </xf>
    <xf numFmtId="164" fontId="11" fillId="3" borderId="7" xfId="0" applyNumberFormat="1" applyFont="1" applyFill="1" applyBorder="1" applyAlignment="1" applyProtection="1">
      <alignment horizontal="left" vertical="center" wrapText="1" indent="1"/>
      <protection locked="0"/>
    </xf>
    <xf numFmtId="0" fontId="9" fillId="0" borderId="0" xfId="3" applyFont="1" applyFill="1" applyProtection="1">
      <protection hidden="1"/>
    </xf>
    <xf numFmtId="0" fontId="9" fillId="0" borderId="0" xfId="3" applyFont="1" applyFill="1" applyBorder="1" applyAlignment="1" applyProtection="1">
      <alignment horizontal="left" indent="1"/>
      <protection hidden="1"/>
    </xf>
    <xf numFmtId="14" fontId="9" fillId="2" borderId="27" xfId="3" applyNumberFormat="1" applyFont="1" applyFill="1" applyBorder="1" applyAlignment="1" applyProtection="1">
      <alignment horizontal="center" vertical="center"/>
      <protection hidden="1"/>
    </xf>
    <xf numFmtId="172" fontId="9" fillId="2" borderId="31" xfId="3" applyNumberFormat="1" applyFont="1" applyFill="1" applyBorder="1" applyAlignment="1" applyProtection="1">
      <alignment horizontal="center" vertical="center"/>
      <protection hidden="1"/>
    </xf>
    <xf numFmtId="14" fontId="9" fillId="2" borderId="26" xfId="3" applyNumberFormat="1" applyFont="1" applyFill="1" applyBorder="1" applyAlignment="1" applyProtection="1">
      <alignment horizontal="center" vertical="center"/>
      <protection hidden="1"/>
    </xf>
    <xf numFmtId="0" fontId="9" fillId="0" borderId="0" xfId="306" applyFont="1" applyAlignment="1" applyProtection="1">
      <alignment horizontal="left" vertical="center" indent="1"/>
      <protection locked="0"/>
    </xf>
    <xf numFmtId="14" fontId="9" fillId="2" borderId="31" xfId="3" applyNumberFormat="1" applyFont="1" applyFill="1" applyBorder="1" applyAlignment="1" applyProtection="1">
      <alignment horizontal="center" vertical="center"/>
      <protection hidden="1"/>
    </xf>
    <xf numFmtId="172" fontId="9" fillId="2" borderId="28" xfId="3" applyNumberFormat="1" applyFont="1" applyFill="1" applyBorder="1" applyAlignment="1" applyProtection="1">
      <alignment horizontal="center" vertical="center"/>
      <protection hidden="1"/>
    </xf>
    <xf numFmtId="172" fontId="9" fillId="2" borderId="33" xfId="3" applyNumberFormat="1" applyFont="1" applyFill="1" applyBorder="1" applyAlignment="1" applyProtection="1">
      <alignment horizontal="center" vertical="center"/>
      <protection hidden="1"/>
    </xf>
    <xf numFmtId="14" fontId="9" fillId="2" borderId="34" xfId="3" applyNumberFormat="1" applyFont="1" applyFill="1" applyBorder="1" applyAlignment="1" applyProtection="1">
      <alignment horizontal="center" vertical="center"/>
      <protection hidden="1"/>
    </xf>
    <xf numFmtId="0" fontId="9" fillId="0" borderId="0" xfId="3" applyFont="1" applyProtection="1">
      <protection hidden="1"/>
    </xf>
    <xf numFmtId="0" fontId="9" fillId="0" borderId="0" xfId="3" applyFont="1" applyAlignment="1" applyProtection="1">
      <alignment horizontal="left" indent="1"/>
      <protection hidden="1"/>
    </xf>
    <xf numFmtId="0" fontId="9" fillId="0" borderId="0" xfId="306" applyFont="1" applyAlignment="1" applyProtection="1">
      <alignment horizontal="left" vertical="center" indent="1"/>
      <protection locked="0"/>
    </xf>
    <xf numFmtId="2" fontId="9" fillId="0" borderId="0" xfId="3" applyNumberFormat="1" applyFont="1" applyFill="1" applyAlignment="1" applyProtection="1">
      <alignment horizontal="left" indent="1"/>
      <protection hidden="1"/>
    </xf>
    <xf numFmtId="0" fontId="9" fillId="0" borderId="0" xfId="3"/>
    <xf numFmtId="0" fontId="9" fillId="0" borderId="0" xfId="3" applyAlignment="1" applyProtection="1">
      <protection hidden="1"/>
    </xf>
    <xf numFmtId="0" fontId="18" fillId="0" borderId="0" xfId="3" applyFont="1" applyAlignment="1" applyProtection="1">
      <alignment horizontal="left" indent="1"/>
      <protection hidden="1"/>
    </xf>
    <xf numFmtId="0" fontId="24" fillId="0" borderId="0" xfId="3" applyFont="1" applyBorder="1" applyAlignment="1" applyProtection="1">
      <protection hidden="1"/>
    </xf>
    <xf numFmtId="0" fontId="9" fillId="0" borderId="0" xfId="3" applyFont="1" applyFill="1" applyAlignment="1" applyProtection="1">
      <alignment horizontal="left" vertical="center" indent="1"/>
      <protection hidden="1"/>
    </xf>
    <xf numFmtId="0" fontId="9" fillId="0" borderId="0" xfId="3" applyFont="1" applyProtection="1">
      <protection hidden="1"/>
    </xf>
    <xf numFmtId="0" fontId="18" fillId="0" borderId="0" xfId="3" applyFont="1" applyAlignment="1" applyProtection="1">
      <alignment horizontal="left" indent="1"/>
      <protection hidden="1"/>
    </xf>
    <xf numFmtId="0" fontId="9" fillId="0" borderId="0" xfId="3" applyFont="1" applyFill="1" applyAlignment="1" applyProtection="1">
      <alignment horizontal="left" vertical="center" indent="1"/>
      <protection hidden="1"/>
    </xf>
    <xf numFmtId="0" fontId="9" fillId="0" borderId="0" xfId="3" applyAlignment="1" applyProtection="1">
      <alignment horizontal="left" vertical="center" indent="1"/>
      <protection hidden="1"/>
    </xf>
    <xf numFmtId="0" fontId="9" fillId="0" borderId="0" xfId="3" applyFont="1" applyAlignment="1" applyProtection="1">
      <alignment horizontal="left" vertical="center" indent="1"/>
      <protection locked="0"/>
    </xf>
    <xf numFmtId="0" fontId="11" fillId="2" borderId="1" xfId="3" applyFont="1" applyFill="1" applyBorder="1" applyAlignment="1" applyProtection="1">
      <alignment horizontal="left" vertical="center" indent="1"/>
      <protection hidden="1"/>
    </xf>
    <xf numFmtId="0" fontId="11" fillId="2" borderId="13" xfId="3" applyFont="1" applyFill="1" applyBorder="1" applyAlignment="1" applyProtection="1">
      <alignment horizontal="left" vertical="center" indent="1"/>
      <protection hidden="1"/>
    </xf>
    <xf numFmtId="0" fontId="11" fillId="2" borderId="2" xfId="3" applyFont="1" applyFill="1" applyBorder="1" applyAlignment="1" applyProtection="1">
      <alignment horizontal="left" vertical="center" indent="1"/>
      <protection hidden="1"/>
    </xf>
    <xf numFmtId="173" fontId="9" fillId="3" borderId="26" xfId="3" applyNumberFormat="1" applyFont="1" applyFill="1" applyBorder="1" applyAlignment="1" applyProtection="1">
      <alignment horizontal="right" vertical="center"/>
      <protection locked="0"/>
    </xf>
    <xf numFmtId="173" fontId="9" fillId="3" borderId="27" xfId="3" applyNumberFormat="1" applyFont="1" applyFill="1" applyBorder="1" applyAlignment="1" applyProtection="1">
      <alignment horizontal="right" vertical="center"/>
      <protection locked="0"/>
    </xf>
    <xf numFmtId="173" fontId="9" fillId="3" borderId="26" xfId="3" applyNumberFormat="1" applyFont="1" applyFill="1" applyBorder="1" applyAlignment="1" applyProtection="1">
      <alignment vertical="center"/>
      <protection locked="0"/>
    </xf>
    <xf numFmtId="173" fontId="9" fillId="3" borderId="27" xfId="3" applyNumberFormat="1" applyFont="1" applyFill="1" applyBorder="1" applyAlignment="1" applyProtection="1">
      <alignment vertical="center"/>
      <protection locked="0"/>
    </xf>
    <xf numFmtId="0" fontId="9" fillId="0" borderId="0" xfId="3" applyFont="1" applyAlignment="1" applyProtection="1">
      <alignment horizontal="right"/>
      <protection locked="0"/>
    </xf>
    <xf numFmtId="0" fontId="9" fillId="0" borderId="0" xfId="3" applyFont="1" applyAlignment="1" applyProtection="1">
      <alignment vertical="center"/>
      <protection locked="0"/>
    </xf>
    <xf numFmtId="0" fontId="9" fillId="2" borderId="6" xfId="3" applyFont="1" applyFill="1" applyBorder="1" applyAlignment="1" applyProtection="1">
      <alignment horizontal="center" vertical="center" wrapText="1"/>
      <protection locked="0"/>
    </xf>
    <xf numFmtId="49" fontId="9" fillId="3" borderId="27" xfId="0" applyNumberFormat="1" applyFont="1" applyFill="1" applyBorder="1" applyAlignment="1" applyProtection="1">
      <alignment horizontal="left" vertical="center" indent="1"/>
      <protection locked="0"/>
    </xf>
    <xf numFmtId="49" fontId="13" fillId="3" borderId="23" xfId="1" applyNumberFormat="1" applyFont="1" applyFill="1" applyBorder="1" applyAlignment="1" applyProtection="1">
      <alignment horizontal="left" vertical="center" indent="1"/>
      <protection locked="0"/>
    </xf>
    <xf numFmtId="0" fontId="12" fillId="2" borderId="23" xfId="0" applyFont="1" applyFill="1" applyBorder="1" applyAlignment="1" applyProtection="1">
      <alignment horizontal="left" vertical="center" wrapText="1" indent="1"/>
      <protection hidden="1"/>
    </xf>
    <xf numFmtId="0" fontId="24" fillId="0" borderId="0" xfId="3" applyFont="1" applyBorder="1" applyAlignment="1" applyProtection="1">
      <alignment horizontal="left" indent="1"/>
      <protection hidden="1"/>
    </xf>
    <xf numFmtId="0" fontId="18" fillId="0" borderId="0" xfId="3" applyFont="1" applyAlignment="1" applyProtection="1">
      <alignment horizontal="right"/>
      <protection hidden="1"/>
    </xf>
    <xf numFmtId="0" fontId="18" fillId="0" borderId="0" xfId="3" applyFont="1" applyAlignment="1" applyProtection="1">
      <alignment horizontal="left"/>
      <protection hidden="1"/>
    </xf>
    <xf numFmtId="0" fontId="25" fillId="0" borderId="0" xfId="0" applyFont="1" applyProtection="1">
      <protection hidden="1"/>
    </xf>
    <xf numFmtId="0" fontId="25" fillId="0" borderId="0" xfId="0" applyFont="1" applyAlignment="1" applyProtection="1">
      <alignment horizontal="left" indent="1"/>
      <protection hidden="1"/>
    </xf>
    <xf numFmtId="0" fontId="25" fillId="0" borderId="0" xfId="0" applyFont="1" applyAlignment="1" applyProtection="1">
      <protection hidden="1"/>
    </xf>
    <xf numFmtId="0" fontId="25" fillId="0" borderId="0" xfId="3" applyFont="1" applyFill="1" applyProtection="1">
      <protection hidden="1"/>
    </xf>
    <xf numFmtId="0" fontId="25" fillId="0" borderId="0" xfId="3" applyFont="1" applyFill="1" applyAlignment="1" applyProtection="1">
      <protection hidden="1"/>
    </xf>
    <xf numFmtId="0" fontId="25" fillId="0" borderId="0" xfId="0" applyFont="1" applyFill="1" applyBorder="1" applyProtection="1">
      <protection hidden="1"/>
    </xf>
    <xf numFmtId="0" fontId="25" fillId="0" borderId="0" xfId="0" applyFont="1" applyBorder="1" applyProtection="1">
      <protection hidden="1"/>
    </xf>
    <xf numFmtId="0" fontId="25" fillId="0" borderId="0" xfId="0" applyFont="1" applyBorder="1" applyAlignment="1" applyProtection="1">
      <alignment horizontal="left" indent="1"/>
      <protection hidden="1"/>
    </xf>
    <xf numFmtId="0" fontId="9" fillId="3" borderId="7" xfId="3" applyNumberFormat="1" applyFont="1" applyFill="1" applyBorder="1" applyAlignment="1" applyProtection="1">
      <alignment horizontal="center" vertical="center" wrapText="1"/>
      <protection locked="0"/>
    </xf>
    <xf numFmtId="174" fontId="9" fillId="3" borderId="7" xfId="3" applyNumberFormat="1" applyFont="1" applyFill="1" applyBorder="1" applyAlignment="1" applyProtection="1">
      <alignment horizontal="center" vertical="center" wrapText="1"/>
      <protection locked="0"/>
    </xf>
    <xf numFmtId="167" fontId="9" fillId="5" borderId="23" xfId="0" applyNumberFormat="1" applyFont="1" applyFill="1" applyBorder="1" applyAlignment="1" applyProtection="1">
      <alignment horizontal="right" vertical="center"/>
      <protection hidden="1"/>
    </xf>
    <xf numFmtId="167" fontId="10" fillId="5" borderId="23" xfId="0" applyNumberFormat="1" applyFont="1" applyFill="1" applyBorder="1" applyAlignment="1" applyProtection="1">
      <alignment horizontal="right" vertical="center"/>
      <protection hidden="1"/>
    </xf>
    <xf numFmtId="167" fontId="10" fillId="5" borderId="26" xfId="0" applyNumberFormat="1" applyFont="1" applyFill="1" applyBorder="1" applyAlignment="1" applyProtection="1">
      <alignment horizontal="right" vertical="center"/>
      <protection hidden="1"/>
    </xf>
    <xf numFmtId="167" fontId="10" fillId="5" borderId="27" xfId="0" applyNumberFormat="1" applyFont="1" applyFill="1" applyBorder="1" applyAlignment="1" applyProtection="1">
      <alignment horizontal="right" vertical="center"/>
      <protection hidden="1"/>
    </xf>
    <xf numFmtId="167" fontId="10" fillId="5" borderId="7" xfId="0" applyNumberFormat="1" applyFont="1" applyFill="1" applyBorder="1" applyAlignment="1" applyProtection="1">
      <alignment horizontal="right" vertical="center"/>
      <protection hidden="1"/>
    </xf>
    <xf numFmtId="10" fontId="9" fillId="5" borderId="9" xfId="0" applyNumberFormat="1" applyFont="1" applyFill="1" applyBorder="1" applyAlignment="1" applyProtection="1">
      <alignment horizontal="right" vertical="center"/>
      <protection hidden="1"/>
    </xf>
    <xf numFmtId="0" fontId="18" fillId="0" borderId="0" xfId="3" applyFont="1" applyFill="1" applyAlignment="1" applyProtection="1">
      <alignment horizontal="left" indent="1"/>
      <protection hidden="1"/>
    </xf>
    <xf numFmtId="0" fontId="9" fillId="0" borderId="0" xfId="3" applyFont="1" applyAlignment="1" applyProtection="1">
      <alignment horizontal="left" indent="1"/>
      <protection hidden="1"/>
    </xf>
    <xf numFmtId="4" fontId="10" fillId="2" borderId="1" xfId="3" applyNumberFormat="1" applyFont="1" applyFill="1" applyBorder="1" applyAlignment="1" applyProtection="1">
      <alignment horizontal="left" vertical="center" indent="1"/>
      <protection hidden="1"/>
    </xf>
    <xf numFmtId="4" fontId="9" fillId="2" borderId="1" xfId="3" applyNumberFormat="1" applyFont="1" applyFill="1" applyBorder="1" applyAlignment="1" applyProtection="1">
      <alignment horizontal="left" vertical="center" indent="1"/>
      <protection hidden="1"/>
    </xf>
    <xf numFmtId="4" fontId="10" fillId="2" borderId="2" xfId="3" applyNumberFormat="1" applyFont="1" applyFill="1" applyBorder="1" applyAlignment="1" applyProtection="1">
      <alignment horizontal="left" vertical="center" indent="1"/>
      <protection hidden="1"/>
    </xf>
    <xf numFmtId="4" fontId="9" fillId="2" borderId="2" xfId="3" applyNumberFormat="1" applyFont="1" applyFill="1" applyBorder="1" applyAlignment="1" applyProtection="1">
      <alignment horizontal="left" vertical="center" indent="1"/>
      <protection hidden="1"/>
    </xf>
    <xf numFmtId="4" fontId="9" fillId="2" borderId="26" xfId="3" applyNumberFormat="1" applyFont="1" applyFill="1" applyBorder="1" applyAlignment="1" applyProtection="1">
      <alignment horizontal="center" vertical="center" wrapText="1"/>
      <protection hidden="1"/>
    </xf>
    <xf numFmtId="4" fontId="9" fillId="2" borderId="26" xfId="3" applyNumberFormat="1" applyFont="1" applyFill="1" applyBorder="1" applyAlignment="1" applyProtection="1">
      <alignment horizontal="center" vertical="center" wrapText="1"/>
      <protection locked="0"/>
    </xf>
    <xf numFmtId="168" fontId="9" fillId="3" borderId="27" xfId="3" applyNumberFormat="1" applyFont="1" applyFill="1" applyBorder="1" applyAlignment="1" applyProtection="1">
      <alignment horizontal="right" vertical="center"/>
      <protection locked="0"/>
    </xf>
    <xf numFmtId="167" fontId="9" fillId="6" borderId="26" xfId="3" applyNumberFormat="1" applyFont="1" applyFill="1" applyBorder="1" applyAlignment="1" applyProtection="1">
      <alignment horizontal="right" vertical="center" indent="1"/>
      <protection hidden="1"/>
    </xf>
    <xf numFmtId="167" fontId="9" fillId="6" borderId="27" xfId="3" applyNumberFormat="1" applyFont="1" applyFill="1" applyBorder="1" applyAlignment="1" applyProtection="1">
      <alignment horizontal="right" vertical="center" indent="1"/>
      <protection hidden="1"/>
    </xf>
    <xf numFmtId="167" fontId="9" fillId="6" borderId="23" xfId="3" applyNumberFormat="1" applyFont="1" applyFill="1" applyBorder="1" applyAlignment="1" applyProtection="1">
      <alignment horizontal="right" vertical="center" indent="1"/>
      <protection hidden="1"/>
    </xf>
    <xf numFmtId="167" fontId="9" fillId="6" borderId="26" xfId="3" applyNumberFormat="1" applyFont="1" applyFill="1" applyBorder="1" applyAlignment="1" applyProtection="1">
      <alignment horizontal="right" vertical="center" indent="1"/>
      <protection locked="0" hidden="1"/>
    </xf>
    <xf numFmtId="167" fontId="9" fillId="6" borderId="27" xfId="3" applyNumberFormat="1" applyFont="1" applyFill="1" applyBorder="1" applyAlignment="1" applyProtection="1">
      <alignment horizontal="right" vertical="center" indent="1"/>
      <protection locked="0" hidden="1"/>
    </xf>
    <xf numFmtId="167" fontId="9" fillId="6" borderId="23" xfId="3" applyNumberFormat="1" applyFont="1" applyFill="1" applyBorder="1" applyAlignment="1" applyProtection="1">
      <alignment horizontal="right" vertical="center" indent="1"/>
      <protection locked="0" hidden="1"/>
    </xf>
    <xf numFmtId="164" fontId="9" fillId="6" borderId="26" xfId="3" applyNumberFormat="1" applyFont="1" applyFill="1" applyBorder="1" applyAlignment="1" applyProtection="1">
      <alignment horizontal="right" vertical="center"/>
      <protection hidden="1"/>
    </xf>
    <xf numFmtId="164" fontId="9" fillId="6" borderId="27" xfId="3" applyNumberFormat="1" applyFont="1" applyFill="1" applyBorder="1" applyAlignment="1" applyProtection="1">
      <alignment horizontal="right" vertical="center"/>
      <protection hidden="1"/>
    </xf>
    <xf numFmtId="167" fontId="9" fillId="6" borderId="6" xfId="3" applyNumberFormat="1" applyFont="1" applyFill="1" applyBorder="1" applyAlignment="1" applyProtection="1">
      <alignment horizontal="right" vertical="center" indent="1"/>
      <protection hidden="1"/>
    </xf>
    <xf numFmtId="0" fontId="9" fillId="7" borderId="7" xfId="3" applyFont="1" applyFill="1" applyBorder="1" applyAlignment="1" applyProtection="1">
      <alignment horizontal="center" vertical="center"/>
      <protection locked="0"/>
    </xf>
    <xf numFmtId="0" fontId="9" fillId="6" borderId="1" xfId="3" applyFont="1" applyFill="1" applyBorder="1" applyAlignment="1" applyProtection="1">
      <alignment horizontal="left" vertical="center" indent="1"/>
      <protection hidden="1"/>
    </xf>
    <xf numFmtId="0" fontId="9" fillId="6" borderId="13" xfId="3" applyFont="1" applyFill="1" applyBorder="1" applyAlignment="1" applyProtection="1">
      <alignment horizontal="left" vertical="center"/>
      <protection hidden="1"/>
    </xf>
    <xf numFmtId="167" fontId="10" fillId="6" borderId="7" xfId="0" applyNumberFormat="1" applyFont="1" applyFill="1" applyBorder="1" applyAlignment="1" applyProtection="1">
      <alignment horizontal="right" vertical="center"/>
      <protection hidden="1"/>
    </xf>
    <xf numFmtId="167" fontId="9" fillId="6" borderId="26" xfId="0" applyNumberFormat="1" applyFont="1" applyFill="1" applyBorder="1" applyAlignment="1" applyProtection="1">
      <alignment horizontal="right" vertical="center"/>
      <protection hidden="1"/>
    </xf>
    <xf numFmtId="167" fontId="9" fillId="6" borderId="23" xfId="0" applyNumberFormat="1" applyFont="1" applyFill="1" applyBorder="1" applyAlignment="1" applyProtection="1">
      <alignment horizontal="right" vertical="center"/>
      <protection hidden="1"/>
    </xf>
    <xf numFmtId="167" fontId="9" fillId="6" borderId="7" xfId="0" applyNumberFormat="1" applyFont="1" applyFill="1" applyBorder="1" applyAlignment="1" applyProtection="1">
      <alignment horizontal="right" vertical="center"/>
      <protection hidden="1"/>
    </xf>
    <xf numFmtId="173" fontId="9" fillId="6" borderId="26" xfId="3" applyNumberFormat="1" applyFont="1" applyFill="1" applyBorder="1" applyAlignment="1" applyProtection="1">
      <alignment horizontal="right" vertical="center"/>
      <protection hidden="1"/>
    </xf>
    <xf numFmtId="173" fontId="9" fillId="6" borderId="27" xfId="3" applyNumberFormat="1" applyFont="1" applyFill="1" applyBorder="1" applyAlignment="1" applyProtection="1">
      <alignment horizontal="right" vertical="center"/>
      <protection hidden="1"/>
    </xf>
    <xf numFmtId="164" fontId="10" fillId="6" borderId="3" xfId="0" applyNumberFormat="1" applyFont="1" applyFill="1" applyBorder="1" applyAlignment="1" applyProtection="1">
      <alignment horizontal="right" vertical="center"/>
      <protection hidden="1"/>
    </xf>
    <xf numFmtId="164" fontId="10" fillId="6" borderId="21" xfId="0" applyNumberFormat="1" applyFont="1" applyFill="1" applyBorder="1" applyAlignment="1" applyProtection="1">
      <alignment horizontal="right" vertical="center"/>
      <protection hidden="1"/>
    </xf>
    <xf numFmtId="164" fontId="10" fillId="6" borderId="25" xfId="0" applyNumberFormat="1" applyFont="1" applyFill="1" applyBorder="1" applyAlignment="1" applyProtection="1">
      <alignment horizontal="right" vertical="center"/>
      <protection hidden="1"/>
    </xf>
    <xf numFmtId="164" fontId="10" fillId="6" borderId="6" xfId="0" applyNumberFormat="1" applyFont="1" applyFill="1" applyBorder="1" applyAlignment="1" applyProtection="1">
      <alignment horizontal="right" vertical="center"/>
      <protection hidden="1"/>
    </xf>
    <xf numFmtId="0" fontId="12" fillId="0" borderId="0" xfId="0" applyFont="1" applyAlignment="1" applyProtection="1">
      <alignment horizontal="center" vertical="center"/>
      <protection hidden="1"/>
    </xf>
    <xf numFmtId="0" fontId="9" fillId="0" borderId="0" xfId="3" applyAlignment="1">
      <alignment vertical="center"/>
    </xf>
    <xf numFmtId="0" fontId="11" fillId="4" borderId="1" xfId="0" applyFont="1" applyFill="1" applyBorder="1" applyAlignment="1" applyProtection="1">
      <alignment horizontal="left" vertical="center" indent="1"/>
      <protection hidden="1"/>
    </xf>
    <xf numFmtId="0" fontId="9" fillId="4" borderId="2" xfId="0" applyFont="1" applyFill="1" applyBorder="1" applyAlignment="1">
      <alignment horizontal="left" vertical="center" indent="1"/>
    </xf>
    <xf numFmtId="0" fontId="18" fillId="0" borderId="0" xfId="0" applyFont="1" applyAlignment="1" applyProtection="1">
      <alignment horizontal="left" vertical="center" indent="1"/>
      <protection hidden="1"/>
    </xf>
    <xf numFmtId="167" fontId="9" fillId="3" borderId="35" xfId="0" applyNumberFormat="1" applyFont="1" applyFill="1" applyBorder="1" applyAlignment="1" applyProtection="1">
      <alignment horizontal="right" vertical="center"/>
      <protection locked="0"/>
    </xf>
    <xf numFmtId="167" fontId="9" fillId="5" borderId="36" xfId="0" applyNumberFormat="1" applyFont="1" applyFill="1" applyBorder="1" applyAlignment="1" applyProtection="1">
      <alignment horizontal="right" vertical="center"/>
      <protection hidden="1"/>
    </xf>
    <xf numFmtId="175" fontId="9" fillId="6" borderId="26" xfId="3" applyNumberFormat="1" applyFont="1" applyFill="1" applyBorder="1" applyAlignment="1" applyProtection="1">
      <alignment horizontal="right" vertical="center" indent="1"/>
      <protection hidden="1"/>
    </xf>
    <xf numFmtId="175" fontId="9" fillId="6" borderId="23" xfId="3" applyNumberFormat="1" applyFont="1" applyFill="1" applyBorder="1" applyAlignment="1" applyProtection="1">
      <alignment horizontal="right" vertical="center" indent="1"/>
      <protection hidden="1"/>
    </xf>
    <xf numFmtId="0" fontId="11" fillId="4" borderId="1"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hidden="1"/>
    </xf>
    <xf numFmtId="1" fontId="9" fillId="3" borderId="26" xfId="0" applyNumberFormat="1" applyFont="1" applyFill="1" applyBorder="1" applyAlignment="1" applyProtection="1">
      <alignment horizontal="left" vertical="center" indent="1"/>
      <protection locked="0"/>
    </xf>
    <xf numFmtId="0" fontId="9" fillId="0" borderId="0" xfId="3" applyFont="1" applyAlignment="1" applyProtection="1">
      <alignment wrapText="1"/>
      <protection hidden="1"/>
    </xf>
    <xf numFmtId="0" fontId="9" fillId="4" borderId="13" xfId="3" applyFill="1" applyBorder="1" applyAlignment="1">
      <alignment horizontal="left" vertical="center" indent="1"/>
    </xf>
    <xf numFmtId="0" fontId="16" fillId="2" borderId="8" xfId="3" applyFont="1" applyFill="1" applyBorder="1" applyAlignment="1" applyProtection="1">
      <alignment horizontal="center" vertical="center" wrapText="1"/>
      <protection hidden="1"/>
    </xf>
    <xf numFmtId="0" fontId="16" fillId="2" borderId="7" xfId="3" applyFont="1" applyFill="1" applyBorder="1" applyAlignment="1" applyProtection="1">
      <alignment horizontal="center" vertical="center" wrapText="1"/>
      <protection hidden="1"/>
    </xf>
    <xf numFmtId="0" fontId="16" fillId="3" borderId="8" xfId="3" applyFont="1" applyFill="1" applyBorder="1" applyAlignment="1" applyProtection="1">
      <alignment horizontal="center" vertical="center" wrapText="1"/>
      <protection locked="0"/>
    </xf>
    <xf numFmtId="14" fontId="9" fillId="3" borderId="7" xfId="3" applyNumberFormat="1" applyFont="1" applyFill="1" applyBorder="1" applyAlignment="1" applyProtection="1">
      <alignment horizontal="center" vertical="center"/>
      <protection locked="0"/>
    </xf>
    <xf numFmtId="165" fontId="9" fillId="2" borderId="7" xfId="3" applyNumberFormat="1" applyFont="1" applyFill="1" applyBorder="1" applyAlignment="1" applyProtection="1">
      <alignment horizontal="center" vertical="center"/>
      <protection hidden="1"/>
    </xf>
    <xf numFmtId="22" fontId="9" fillId="3" borderId="26" xfId="3" applyNumberFormat="1" applyFont="1" applyFill="1" applyBorder="1" applyAlignment="1" applyProtection="1">
      <alignment horizontal="center" vertical="center"/>
      <protection locked="0"/>
    </xf>
    <xf numFmtId="176" fontId="9" fillId="3" borderId="26" xfId="3" applyNumberFormat="1" applyFont="1" applyFill="1" applyBorder="1" applyAlignment="1" applyProtection="1">
      <alignment horizontal="right" vertical="center"/>
      <protection locked="0"/>
    </xf>
    <xf numFmtId="22" fontId="9" fillId="2" borderId="27" xfId="3" applyNumberFormat="1" applyFont="1" applyFill="1" applyBorder="1" applyAlignment="1" applyProtection="1">
      <alignment horizontal="center" vertical="center"/>
      <protection hidden="1"/>
    </xf>
    <xf numFmtId="176" fontId="9" fillId="3" borderId="27" xfId="3" applyNumberFormat="1" applyFont="1" applyFill="1" applyBorder="1" applyAlignment="1" applyProtection="1">
      <alignment horizontal="right" vertical="center"/>
      <protection locked="0"/>
    </xf>
    <xf numFmtId="22" fontId="9" fillId="2" borderId="23" xfId="3" applyNumberFormat="1" applyFont="1" applyFill="1" applyBorder="1" applyAlignment="1" applyProtection="1">
      <alignment horizontal="center" vertical="center"/>
      <protection hidden="1"/>
    </xf>
    <xf numFmtId="176" fontId="9" fillId="3" borderId="23" xfId="3" applyNumberFormat="1" applyFont="1" applyFill="1" applyBorder="1" applyAlignment="1" applyProtection="1">
      <alignment horizontal="right" vertical="center"/>
      <protection locked="0"/>
    </xf>
    <xf numFmtId="22" fontId="9" fillId="3" borderId="34" xfId="3" applyNumberFormat="1" applyFont="1" applyFill="1" applyBorder="1" applyAlignment="1" applyProtection="1">
      <alignment horizontal="center" vertical="center"/>
      <protection locked="0"/>
    </xf>
    <xf numFmtId="176" fontId="9" fillId="3" borderId="34" xfId="3" applyNumberFormat="1" applyFont="1" applyFill="1" applyBorder="1" applyAlignment="1" applyProtection="1">
      <alignment horizontal="right" vertical="center"/>
      <protection locked="0"/>
    </xf>
    <xf numFmtId="22" fontId="9" fillId="2" borderId="34" xfId="3" applyNumberFormat="1" applyFont="1" applyFill="1" applyBorder="1" applyAlignment="1" applyProtection="1">
      <alignment horizontal="center" vertical="center"/>
      <protection hidden="1"/>
    </xf>
    <xf numFmtId="0" fontId="9" fillId="0" borderId="0" xfId="3" applyFont="1" applyFill="1" applyAlignment="1" applyProtection="1">
      <alignment horizontal="left" indent="1"/>
      <protection hidden="1"/>
    </xf>
    <xf numFmtId="0" fontId="9" fillId="8" borderId="0" xfId="3" applyFont="1" applyFill="1" applyAlignment="1" applyProtection="1">
      <alignment horizontal="left" indent="1"/>
      <protection hidden="1"/>
    </xf>
    <xf numFmtId="0" fontId="9" fillId="8" borderId="0" xfId="0" applyFont="1" applyFill="1" applyAlignment="1" applyProtection="1">
      <protection hidden="1"/>
    </xf>
    <xf numFmtId="0" fontId="14" fillId="8" borderId="0" xfId="0" applyFont="1" applyFill="1" applyAlignment="1" applyProtection="1">
      <alignment horizontal="left"/>
      <protection hidden="1"/>
    </xf>
    <xf numFmtId="0" fontId="9" fillId="0" borderId="0" xfId="3" applyAlignment="1">
      <alignment horizontal="left" vertical="center" wrapText="1"/>
    </xf>
    <xf numFmtId="0" fontId="12" fillId="0" borderId="0" xfId="0" applyFont="1" applyAlignment="1" applyProtection="1">
      <protection hidden="1"/>
    </xf>
    <xf numFmtId="16" fontId="26" fillId="0" borderId="0" xfId="0" applyNumberFormat="1" applyFont="1" applyAlignment="1" applyProtection="1">
      <alignment horizontal="left"/>
      <protection hidden="1"/>
    </xf>
    <xf numFmtId="0" fontId="15" fillId="0" borderId="0" xfId="1" applyFont="1" applyAlignment="1" applyProtection="1">
      <alignment horizontal="left"/>
      <protection hidden="1"/>
    </xf>
    <xf numFmtId="0" fontId="14" fillId="0" borderId="0" xfId="0" applyFont="1" applyAlignment="1" applyProtection="1">
      <alignment horizontal="left" vertical="top" indent="1"/>
      <protection hidden="1"/>
    </xf>
    <xf numFmtId="0" fontId="26" fillId="0" borderId="0" xfId="0" applyFont="1" applyAlignment="1" applyProtection="1">
      <alignment horizontal="left"/>
      <protection hidden="1"/>
    </xf>
    <xf numFmtId="0" fontId="27" fillId="0" borderId="0" xfId="1" applyFont="1" applyAlignment="1" applyProtection="1">
      <alignment horizontal="left"/>
      <protection hidden="1"/>
    </xf>
    <xf numFmtId="0" fontId="9" fillId="0" borderId="0" xfId="0" applyFont="1" applyFill="1" applyAlignment="1" applyProtection="1">
      <alignment horizontal="left"/>
      <protection hidden="1"/>
    </xf>
    <xf numFmtId="0" fontId="9" fillId="0" borderId="0" xfId="0" applyFont="1" applyAlignment="1" applyProtection="1">
      <alignment horizontal="right"/>
      <protection hidden="1"/>
    </xf>
    <xf numFmtId="167" fontId="10" fillId="5" borderId="7" xfId="0" applyNumberFormat="1" applyFont="1" applyFill="1" applyBorder="1" applyAlignment="1" applyProtection="1">
      <alignment horizontal="right" vertical="center"/>
    </xf>
    <xf numFmtId="0" fontId="9" fillId="0" borderId="1" xfId="3" applyBorder="1" applyAlignment="1">
      <alignment horizontal="left" vertical="top" wrapText="1" indent="1"/>
    </xf>
    <xf numFmtId="0" fontId="9" fillId="0" borderId="13" xfId="3" applyBorder="1" applyAlignment="1">
      <alignment horizontal="left" vertical="top" wrapText="1" indent="1"/>
    </xf>
    <xf numFmtId="0" fontId="9" fillId="0" borderId="2" xfId="3" applyBorder="1" applyAlignment="1">
      <alignment horizontal="left" vertical="top" wrapText="1" indent="1"/>
    </xf>
    <xf numFmtId="0" fontId="9" fillId="0" borderId="0" xfId="3" applyFont="1" applyAlignment="1" applyProtection="1">
      <alignment horizontal="left" vertical="top" wrapText="1" indent="1"/>
      <protection hidden="1"/>
    </xf>
    <xf numFmtId="166" fontId="11" fillId="2" borderId="1" xfId="25" applyNumberFormat="1" applyFont="1" applyFill="1" applyBorder="1" applyAlignment="1" applyProtection="1">
      <alignment horizontal="center" vertical="center"/>
      <protection hidden="1"/>
    </xf>
    <xf numFmtId="166" fontId="11" fillId="2" borderId="2" xfId="25" applyNumberFormat="1" applyFont="1" applyFill="1" applyBorder="1" applyAlignment="1" applyProtection="1">
      <alignment horizontal="center" vertical="center"/>
      <protection hidden="1"/>
    </xf>
    <xf numFmtId="1" fontId="9" fillId="3" borderId="15" xfId="25" applyNumberFormat="1" applyFont="1" applyFill="1" applyBorder="1" applyAlignment="1" applyProtection="1">
      <alignment horizontal="left" vertical="center" wrapText="1"/>
      <protection locked="0"/>
    </xf>
    <xf numFmtId="0" fontId="9" fillId="3" borderId="14" xfId="3" applyFill="1" applyBorder="1" applyAlignment="1">
      <alignment horizontal="left" vertical="center" wrapText="1"/>
    </xf>
    <xf numFmtId="0" fontId="9" fillId="3" borderId="18" xfId="3" applyFill="1" applyBorder="1" applyAlignment="1">
      <alignment horizontal="left" vertical="center" wrapText="1"/>
    </xf>
    <xf numFmtId="0" fontId="9" fillId="3" borderId="19" xfId="3" applyFill="1" applyBorder="1" applyAlignment="1">
      <alignment horizontal="left" vertical="center" wrapText="1"/>
    </xf>
    <xf numFmtId="0" fontId="9" fillId="3" borderId="16" xfId="3" applyFill="1" applyBorder="1" applyAlignment="1">
      <alignment horizontal="left" vertical="center" wrapText="1"/>
    </xf>
    <xf numFmtId="0" fontId="9" fillId="3" borderId="17" xfId="3" applyFill="1" applyBorder="1" applyAlignment="1">
      <alignment horizontal="left" vertical="center" wrapText="1"/>
    </xf>
    <xf numFmtId="0" fontId="9" fillId="0" borderId="0" xfId="0" applyFont="1" applyAlignment="1" applyProtection="1">
      <alignment horizontal="left" vertical="center" wrapText="1" indent="1"/>
      <protection hidden="1"/>
    </xf>
    <xf numFmtId="0" fontId="0" fillId="0" borderId="0" xfId="0" applyAlignment="1">
      <alignment horizontal="left" vertical="center" indent="1"/>
    </xf>
    <xf numFmtId="0" fontId="9" fillId="0" borderId="0" xfId="3" applyFont="1" applyAlignment="1" applyProtection="1">
      <alignment horizontal="left" vertical="center" wrapText="1" indent="1"/>
      <protection hidden="1"/>
    </xf>
    <xf numFmtId="0" fontId="18" fillId="0" borderId="0" xfId="0" applyFont="1" applyAlignment="1" applyProtection="1">
      <alignment horizontal="left" vertical="center" wrapText="1" indent="1"/>
      <protection hidden="1"/>
    </xf>
    <xf numFmtId="0" fontId="11" fillId="4" borderId="1" xfId="3" applyFont="1" applyFill="1" applyBorder="1" applyAlignment="1" applyProtection="1">
      <alignment horizontal="left" vertical="center" indent="1"/>
      <protection hidden="1"/>
    </xf>
    <xf numFmtId="0" fontId="0" fillId="0" borderId="13" xfId="0" applyBorder="1" applyAlignment="1">
      <alignment horizontal="left" vertical="center" indent="1"/>
    </xf>
    <xf numFmtId="0" fontId="0" fillId="0" borderId="2" xfId="0" applyBorder="1" applyAlignment="1">
      <alignment horizontal="left" vertical="center" indent="1"/>
    </xf>
    <xf numFmtId="0" fontId="9" fillId="3" borderId="7" xfId="3" applyNumberFormat="1" applyFont="1" applyFill="1" applyBorder="1" applyAlignment="1" applyProtection="1">
      <alignment horizontal="center" vertical="center" wrapText="1"/>
      <protection locked="0"/>
    </xf>
    <xf numFmtId="0" fontId="0" fillId="3" borderId="7" xfId="0" applyNumberFormat="1" applyFill="1" applyBorder="1" applyAlignment="1" applyProtection="1">
      <alignment vertical="center" wrapText="1"/>
      <protection locked="0"/>
    </xf>
    <xf numFmtId="174" fontId="9" fillId="3" borderId="7" xfId="3" applyNumberFormat="1" applyFont="1" applyFill="1" applyBorder="1" applyAlignment="1" applyProtection="1">
      <alignment horizontal="center" vertical="center" wrapText="1"/>
      <protection locked="0"/>
    </xf>
    <xf numFmtId="174" fontId="0" fillId="3" borderId="7" xfId="0" applyNumberFormat="1" applyFill="1" applyBorder="1" applyAlignment="1" applyProtection="1">
      <alignment vertical="center" wrapText="1"/>
      <protection locked="0"/>
    </xf>
    <xf numFmtId="49" fontId="9" fillId="2" borderId="8" xfId="3" applyNumberFormat="1" applyFont="1" applyFill="1" applyBorder="1" applyAlignment="1" applyProtection="1">
      <alignment horizontal="center" vertical="center" wrapText="1"/>
      <protection hidden="1"/>
    </xf>
    <xf numFmtId="49" fontId="9" fillId="2" borderId="9" xfId="3" applyNumberFormat="1" applyFont="1" applyFill="1" applyBorder="1" applyAlignment="1" applyProtection="1">
      <alignment horizontal="center" vertical="center" wrapText="1"/>
      <protection hidden="1"/>
    </xf>
    <xf numFmtId="166" fontId="11" fillId="4" borderId="1" xfId="3" applyNumberFormat="1" applyFont="1" applyFill="1" applyBorder="1" applyAlignment="1" applyProtection="1">
      <alignment horizontal="left" vertical="center" indent="1"/>
      <protection hidden="1"/>
    </xf>
    <xf numFmtId="0" fontId="11" fillId="4" borderId="1" xfId="3" applyFont="1" applyFill="1" applyBorder="1" applyAlignment="1" applyProtection="1">
      <alignment horizontal="left" vertical="center" wrapText="1" indent="1"/>
      <protection hidden="1"/>
    </xf>
    <xf numFmtId="0" fontId="0" fillId="4" borderId="13" xfId="0" applyFill="1" applyBorder="1" applyAlignment="1">
      <alignment horizontal="left" vertical="center" wrapText="1" indent="1"/>
    </xf>
    <xf numFmtId="0" fontId="0" fillId="4" borderId="2" xfId="0" applyFill="1" applyBorder="1" applyAlignment="1">
      <alignment horizontal="left" vertical="center" wrapText="1" indent="1"/>
    </xf>
    <xf numFmtId="4" fontId="9" fillId="2" borderId="1" xfId="3" applyNumberFormat="1" applyFont="1" applyFill="1" applyBorder="1" applyAlignment="1" applyProtection="1">
      <alignment horizontal="left" vertical="center" wrapText="1" indent="1"/>
      <protection hidden="1"/>
    </xf>
    <xf numFmtId="0" fontId="0" fillId="0" borderId="2" xfId="0" applyBorder="1" applyAlignment="1">
      <alignment horizontal="left" vertical="center" wrapText="1" indent="1"/>
    </xf>
    <xf numFmtId="0" fontId="0" fillId="4" borderId="13" xfId="0" applyFill="1" applyBorder="1" applyAlignment="1">
      <alignment horizontal="left" vertical="center" indent="1"/>
    </xf>
    <xf numFmtId="0" fontId="0" fillId="4" borderId="2" xfId="0" applyFill="1" applyBorder="1" applyAlignment="1">
      <alignment horizontal="left" vertical="center" indent="1"/>
    </xf>
    <xf numFmtId="0" fontId="9" fillId="2" borderId="8" xfId="0" applyFont="1" applyFill="1" applyBorder="1" applyAlignment="1" applyProtection="1">
      <alignment horizontal="left" vertical="center" wrapText="1" indent="1"/>
      <protection hidden="1"/>
    </xf>
    <xf numFmtId="0" fontId="9" fillId="2" borderId="12" xfId="0" applyFont="1" applyFill="1" applyBorder="1" applyAlignment="1" applyProtection="1">
      <alignment horizontal="left" vertical="center" wrapText="1" indent="1"/>
      <protection hidden="1"/>
    </xf>
    <xf numFmtId="0" fontId="9" fillId="2" borderId="9" xfId="0" applyFont="1" applyFill="1" applyBorder="1" applyAlignment="1" applyProtection="1">
      <alignment horizontal="left" vertical="center" wrapText="1" indent="1"/>
      <protection hidden="1"/>
    </xf>
    <xf numFmtId="0" fontId="9" fillId="2" borderId="28" xfId="0" applyFont="1" applyFill="1" applyBorder="1" applyAlignment="1" applyProtection="1">
      <alignment horizontal="left" vertical="center" indent="1"/>
      <protection hidden="1"/>
    </xf>
    <xf numFmtId="0" fontId="0" fillId="0" borderId="29" xfId="0" applyBorder="1" applyAlignment="1">
      <alignment horizontal="left" vertical="center" indent="1"/>
    </xf>
    <xf numFmtId="0" fontId="9" fillId="2" borderId="22" xfId="0" applyFont="1" applyFill="1" applyBorder="1" applyAlignment="1" applyProtection="1">
      <alignment horizontal="left" vertical="center" indent="2"/>
      <protection hidden="1"/>
    </xf>
    <xf numFmtId="0" fontId="0" fillId="0" borderId="30" xfId="0" applyBorder="1" applyAlignment="1">
      <alignment horizontal="left" vertical="center" indent="2"/>
    </xf>
    <xf numFmtId="0" fontId="9" fillId="2" borderId="22" xfId="0" applyFont="1" applyFill="1" applyBorder="1" applyAlignment="1" applyProtection="1">
      <alignment horizontal="left" vertical="center" indent="1"/>
      <protection hidden="1"/>
    </xf>
    <xf numFmtId="0" fontId="0" fillId="0" borderId="30" xfId="0" applyBorder="1" applyAlignment="1">
      <alignment horizontal="left" vertical="center" indent="1"/>
    </xf>
    <xf numFmtId="0" fontId="9" fillId="2" borderId="1" xfId="0" applyFont="1" applyFill="1" applyBorder="1" applyAlignment="1" applyProtection="1">
      <alignment horizontal="left" vertical="center" indent="1"/>
      <protection hidden="1"/>
    </xf>
    <xf numFmtId="0" fontId="10" fillId="2" borderId="1" xfId="0" applyFont="1" applyFill="1" applyBorder="1" applyAlignment="1" applyProtection="1">
      <alignment horizontal="left" vertical="center" indent="1"/>
      <protection hidden="1"/>
    </xf>
    <xf numFmtId="0" fontId="10" fillId="2" borderId="2" xfId="0" applyFont="1" applyFill="1" applyBorder="1" applyAlignment="1">
      <alignment horizontal="left" vertical="center" indent="1"/>
    </xf>
    <xf numFmtId="0" fontId="9" fillId="2" borderId="3" xfId="0" applyFont="1" applyFill="1" applyBorder="1" applyAlignment="1" applyProtection="1">
      <alignment horizontal="left" vertical="center" wrapText="1" indent="1"/>
      <protection hidden="1"/>
    </xf>
    <xf numFmtId="0" fontId="9" fillId="2" borderId="4" xfId="0" applyFont="1" applyFill="1" applyBorder="1" applyAlignment="1" applyProtection="1">
      <alignment horizontal="left" vertical="center" wrapText="1" indent="1"/>
      <protection hidden="1"/>
    </xf>
    <xf numFmtId="0" fontId="9" fillId="2" borderId="6" xfId="0" applyFont="1" applyFill="1" applyBorder="1" applyAlignment="1" applyProtection="1">
      <alignment horizontal="left" vertical="center" wrapText="1" indent="1"/>
      <protection hidden="1"/>
    </xf>
    <xf numFmtId="0" fontId="9" fillId="2" borderId="3" xfId="3" applyFont="1" applyFill="1" applyBorder="1" applyAlignment="1" applyProtection="1">
      <alignment horizontal="left" vertical="center" wrapText="1" indent="1"/>
      <protection hidden="1"/>
    </xf>
    <xf numFmtId="0" fontId="9" fillId="2" borderId="4" xfId="3" applyFont="1" applyFill="1" applyBorder="1" applyAlignment="1" applyProtection="1">
      <alignment horizontal="left" vertical="center" wrapText="1" indent="1"/>
      <protection hidden="1"/>
    </xf>
    <xf numFmtId="0" fontId="9" fillId="2" borderId="6" xfId="3" applyFont="1" applyFill="1" applyBorder="1" applyAlignment="1" applyProtection="1">
      <alignment horizontal="left" vertical="center" wrapText="1" indent="1"/>
      <protection hidden="1"/>
    </xf>
    <xf numFmtId="0" fontId="9" fillId="2" borderId="5" xfId="3" applyFont="1" applyFill="1" applyBorder="1" applyAlignment="1" applyProtection="1">
      <alignment horizontal="left" vertical="center" wrapText="1" indent="1"/>
      <protection hidden="1"/>
    </xf>
    <xf numFmtId="167" fontId="9" fillId="3" borderId="8" xfId="0" applyNumberFormat="1" applyFont="1" applyFill="1" applyBorder="1" applyAlignment="1" applyProtection="1">
      <alignment horizontal="right" vertical="center"/>
      <protection locked="0"/>
    </xf>
    <xf numFmtId="167" fontId="9" fillId="3" borderId="12" xfId="0" applyNumberFormat="1" applyFont="1" applyFill="1" applyBorder="1" applyAlignment="1" applyProtection="1">
      <alignment horizontal="right" vertical="center"/>
      <protection locked="0"/>
    </xf>
    <xf numFmtId="167" fontId="9" fillId="3" borderId="9" xfId="0" applyNumberFormat="1" applyFont="1" applyFill="1" applyBorder="1" applyAlignment="1" applyProtection="1">
      <alignment horizontal="right" vertical="center"/>
      <protection locked="0"/>
    </xf>
    <xf numFmtId="9" fontId="16" fillId="6" borderId="8" xfId="0" applyNumberFormat="1" applyFont="1" applyFill="1" applyBorder="1" applyAlignment="1" applyProtection="1">
      <alignment horizontal="right" vertical="center" wrapText="1" indent="1"/>
      <protection hidden="1"/>
    </xf>
    <xf numFmtId="9" fontId="9" fillId="6" borderId="12" xfId="0" applyNumberFormat="1" applyFont="1" applyFill="1" applyBorder="1" applyAlignment="1">
      <alignment horizontal="right" vertical="center" wrapText="1" indent="1"/>
    </xf>
    <xf numFmtId="9" fontId="9" fillId="6" borderId="9" xfId="0" applyNumberFormat="1" applyFont="1" applyFill="1" applyBorder="1" applyAlignment="1">
      <alignment horizontal="right" vertical="center" wrapText="1" indent="1"/>
    </xf>
    <xf numFmtId="0" fontId="9" fillId="3" borderId="8" xfId="0" applyFont="1" applyFill="1" applyBorder="1" applyAlignment="1" applyProtection="1">
      <alignment horizontal="left" vertical="center" indent="1"/>
      <protection locked="0"/>
    </xf>
    <xf numFmtId="0" fontId="9" fillId="3" borderId="12" xfId="0" applyFont="1" applyFill="1" applyBorder="1" applyAlignment="1" applyProtection="1">
      <alignment horizontal="left" vertical="center" indent="1"/>
      <protection locked="0"/>
    </xf>
    <xf numFmtId="0" fontId="9" fillId="3" borderId="9" xfId="0" applyFont="1" applyFill="1" applyBorder="1" applyAlignment="1" applyProtection="1">
      <alignment horizontal="left" vertical="center" indent="1"/>
      <protection locked="0"/>
    </xf>
    <xf numFmtId="0" fontId="9" fillId="3" borderId="8" xfId="0" applyFont="1" applyFill="1" applyBorder="1" applyAlignment="1" applyProtection="1">
      <alignment horizontal="left" vertical="center" wrapText="1" indent="1"/>
      <protection locked="0"/>
    </xf>
    <xf numFmtId="0" fontId="9" fillId="3" borderId="12" xfId="0" applyFont="1" applyFill="1" applyBorder="1" applyAlignment="1" applyProtection="1">
      <alignment horizontal="left" vertical="center" wrapText="1" indent="1"/>
      <protection locked="0"/>
    </xf>
    <xf numFmtId="0" fontId="9" fillId="3" borderId="9" xfId="0" applyFont="1" applyFill="1" applyBorder="1" applyAlignment="1" applyProtection="1">
      <alignment horizontal="left" vertical="center" wrapText="1" indent="1"/>
      <protection locked="0"/>
    </xf>
    <xf numFmtId="0" fontId="16" fillId="2" borderId="8" xfId="0" applyFont="1" applyFill="1" applyBorder="1" applyAlignment="1" applyProtection="1">
      <alignment horizontal="center" vertical="center" wrapText="1"/>
      <protection hidden="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8" xfId="3" applyFont="1" applyFill="1" applyBorder="1" applyAlignment="1" applyProtection="1">
      <alignment horizontal="center" vertical="center" wrapText="1"/>
      <protection hidden="1"/>
    </xf>
    <xf numFmtId="0" fontId="9" fillId="2" borderId="12" xfId="3" applyFont="1" applyFill="1" applyBorder="1" applyAlignment="1" applyProtection="1">
      <alignment horizontal="center"/>
      <protection hidden="1"/>
    </xf>
    <xf numFmtId="0" fontId="9" fillId="2" borderId="9" xfId="3" applyFont="1" applyFill="1" applyBorder="1" applyAlignment="1" applyProtection="1">
      <alignment horizontal="center"/>
      <protection hidden="1"/>
    </xf>
    <xf numFmtId="0" fontId="9" fillId="2" borderId="8" xfId="3" applyFont="1" applyFill="1" applyBorder="1" applyAlignment="1" applyProtection="1">
      <alignment horizontal="left" vertical="center" wrapText="1" indent="1"/>
      <protection hidden="1"/>
    </xf>
    <xf numFmtId="0" fontId="9" fillId="2" borderId="12" xfId="3" applyFont="1" applyFill="1" applyBorder="1" applyProtection="1">
      <protection hidden="1"/>
    </xf>
    <xf numFmtId="0" fontId="9" fillId="2" borderId="9" xfId="3" applyFont="1" applyFill="1" applyBorder="1" applyProtection="1">
      <protection hidden="1"/>
    </xf>
    <xf numFmtId="0" fontId="9" fillId="2" borderId="15" xfId="3" applyFont="1" applyFill="1" applyBorder="1" applyAlignment="1" applyProtection="1">
      <alignment horizontal="left" vertical="center" wrapText="1" indent="1"/>
      <protection hidden="1"/>
    </xf>
    <xf numFmtId="0" fontId="0" fillId="0" borderId="14" xfId="0" applyBorder="1" applyAlignment="1">
      <alignment horizontal="left" vertical="center" wrapText="1" indent="1"/>
    </xf>
    <xf numFmtId="0" fontId="9" fillId="2" borderId="18" xfId="3"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9" fillId="2" borderId="16" xfId="3" applyFont="1" applyFill="1" applyBorder="1" applyAlignment="1" applyProtection="1">
      <alignment horizontal="left" vertical="center" wrapText="1" indent="1"/>
      <protection hidden="1"/>
    </xf>
    <xf numFmtId="0" fontId="0" fillId="0" borderId="17" xfId="0" applyBorder="1" applyAlignment="1">
      <alignment horizontal="left" vertical="center" wrapText="1" indent="1"/>
    </xf>
    <xf numFmtId="164" fontId="9" fillId="3" borderId="8" xfId="0" applyNumberFormat="1" applyFont="1" applyFill="1" applyBorder="1" applyAlignment="1" applyProtection="1">
      <alignment horizontal="left" vertical="center" wrapText="1" indent="1"/>
      <protection locked="0"/>
    </xf>
    <xf numFmtId="0" fontId="0" fillId="2" borderId="14" xfId="0" applyFill="1" applyBorder="1" applyAlignment="1" applyProtection="1">
      <alignment horizontal="left" vertical="center" wrapText="1" indent="1"/>
      <protection hidden="1"/>
    </xf>
    <xf numFmtId="0" fontId="0" fillId="2" borderId="19" xfId="0" applyFill="1" applyBorder="1" applyAlignment="1" applyProtection="1">
      <alignment horizontal="left" vertical="center" wrapText="1" indent="1"/>
      <protection hidden="1"/>
    </xf>
    <xf numFmtId="0" fontId="0" fillId="2" borderId="17" xfId="0" applyFill="1" applyBorder="1" applyAlignment="1" applyProtection="1">
      <alignment horizontal="left" vertical="center" wrapText="1" indent="1"/>
      <protection hidden="1"/>
    </xf>
    <xf numFmtId="0" fontId="16" fillId="2" borderId="23" xfId="0" applyFont="1" applyFill="1" applyBorder="1" applyAlignment="1" applyProtection="1">
      <alignment horizontal="left" vertical="center" wrapText="1" indent="2"/>
      <protection hidden="1"/>
    </xf>
    <xf numFmtId="0" fontId="0" fillId="2" borderId="23" xfId="0" applyFill="1" applyBorder="1" applyAlignment="1" applyProtection="1">
      <alignment horizontal="left" vertical="center" wrapText="1" indent="2"/>
      <protection hidden="1"/>
    </xf>
    <xf numFmtId="0" fontId="16" fillId="2" borderId="7" xfId="0" applyFont="1" applyFill="1" applyBorder="1" applyAlignment="1" applyProtection="1">
      <alignment horizontal="left" vertical="center" wrapText="1" indent="1"/>
      <protection hidden="1"/>
    </xf>
    <xf numFmtId="0" fontId="0" fillId="2" borderId="7" xfId="0" applyFill="1" applyBorder="1" applyAlignment="1" applyProtection="1">
      <alignment horizontal="left" vertical="center" wrapText="1" indent="1"/>
      <protection hidden="1"/>
    </xf>
    <xf numFmtId="0" fontId="16" fillId="2" borderId="26" xfId="0" applyFont="1" applyFill="1" applyBorder="1" applyAlignment="1" applyProtection="1">
      <alignment horizontal="left" vertical="center" wrapText="1" indent="1"/>
      <protection hidden="1"/>
    </xf>
    <xf numFmtId="0" fontId="0" fillId="2" borderId="26" xfId="0" applyFill="1" applyBorder="1" applyAlignment="1" applyProtection="1">
      <alignment horizontal="left" vertical="center" wrapText="1" indent="1"/>
      <protection hidden="1"/>
    </xf>
    <xf numFmtId="0" fontId="9" fillId="2" borderId="3" xfId="3" applyFont="1" applyFill="1" applyBorder="1" applyAlignment="1" applyProtection="1">
      <alignment horizontal="center" vertical="center" wrapText="1"/>
      <protection hidden="1"/>
    </xf>
    <xf numFmtId="0" fontId="9" fillId="2" borderId="6" xfId="3" applyFont="1" applyFill="1" applyBorder="1" applyAlignment="1" applyProtection="1">
      <alignment horizontal="center" vertical="center" wrapText="1"/>
      <protection hidden="1"/>
    </xf>
    <xf numFmtId="0" fontId="9" fillId="2" borderId="22" xfId="3" applyFont="1" applyFill="1" applyBorder="1" applyAlignment="1" applyProtection="1">
      <alignment horizontal="left" vertical="center" indent="2"/>
      <protection hidden="1"/>
    </xf>
    <xf numFmtId="0" fontId="9" fillId="2" borderId="31" xfId="3"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9" fillId="2" borderId="1" xfId="3" applyFont="1" applyFill="1" applyBorder="1" applyAlignment="1" applyProtection="1">
      <alignment horizontal="left" vertical="center" indent="1"/>
      <protection hidden="1"/>
    </xf>
    <xf numFmtId="0" fontId="0" fillId="2" borderId="14"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17" xfId="0" applyFill="1" applyBorder="1" applyAlignment="1">
      <alignment horizontal="left" vertical="center" wrapText="1" indent="1"/>
    </xf>
    <xf numFmtId="0" fontId="9" fillId="2" borderId="28" xfId="3" applyFont="1" applyFill="1" applyBorder="1" applyAlignment="1" applyProtection="1">
      <alignment horizontal="left" vertical="center" indent="1"/>
      <protection hidden="1"/>
    </xf>
    <xf numFmtId="0" fontId="9" fillId="2" borderId="22" xfId="3" applyFont="1" applyFill="1" applyBorder="1" applyAlignment="1" applyProtection="1">
      <alignment horizontal="left" vertical="center" indent="1"/>
      <protection hidden="1"/>
    </xf>
    <xf numFmtId="0" fontId="9" fillId="2" borderId="8" xfId="3"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0" fillId="2" borderId="12" xfId="0" applyFill="1" applyBorder="1" applyAlignment="1">
      <alignment horizontal="center" vertical="center" wrapText="1"/>
    </xf>
    <xf numFmtId="0" fontId="0" fillId="2" borderId="9" xfId="0" applyFill="1" applyBorder="1" applyAlignment="1">
      <alignment horizontal="center" vertical="center" wrapText="1"/>
    </xf>
    <xf numFmtId="0" fontId="10" fillId="2" borderId="8" xfId="3" applyFont="1" applyFill="1" applyBorder="1" applyAlignment="1" applyProtection="1">
      <alignment horizontal="center" vertical="center" wrapText="1"/>
      <protection hidden="1"/>
    </xf>
    <xf numFmtId="0" fontId="10" fillId="4" borderId="8" xfId="0" applyFont="1" applyFill="1" applyBorder="1" applyAlignment="1" applyProtection="1">
      <alignment horizontal="left" vertical="center" wrapText="1" indent="1"/>
      <protection hidden="1"/>
    </xf>
    <xf numFmtId="0" fontId="0" fillId="4" borderId="9" xfId="0" applyFill="1" applyBorder="1" applyAlignment="1">
      <alignment horizontal="left" vertical="center" wrapText="1" indent="1"/>
    </xf>
  </cellXfs>
  <cellStyles count="4683">
    <cellStyle name="A4 Auto Format" xfId="8" xr:uid="{00000000-0005-0000-0000-000000000000}"/>
    <cellStyle name="A4 Auto Format 2" xfId="17" xr:uid="{00000000-0005-0000-0000-000001000000}"/>
    <cellStyle name="A4 Auto Format 3" xfId="18" xr:uid="{00000000-0005-0000-0000-000002000000}"/>
    <cellStyle name="A4 Auto Format 4" xfId="14" xr:uid="{00000000-0005-0000-0000-000003000000}"/>
    <cellStyle name="A4 No Format" xfId="9" xr:uid="{00000000-0005-0000-0000-000004000000}"/>
    <cellStyle name="A4 No Format 2" xfId="19" xr:uid="{00000000-0005-0000-0000-000005000000}"/>
    <cellStyle name="A4 No Format 3" xfId="20" xr:uid="{00000000-0005-0000-0000-000006000000}"/>
    <cellStyle name="A4 No Format 4" xfId="15" xr:uid="{00000000-0005-0000-0000-000007000000}"/>
    <cellStyle name="A4 Normal" xfId="10" xr:uid="{00000000-0005-0000-0000-000008000000}"/>
    <cellStyle name="A4 Normal 2" xfId="21" xr:uid="{00000000-0005-0000-0000-000009000000}"/>
    <cellStyle name="A4 Normal 3" xfId="22" xr:uid="{00000000-0005-0000-0000-00000A000000}"/>
    <cellStyle name="A4 Normal 4" xfId="16" xr:uid="{00000000-0005-0000-0000-00000B000000}"/>
    <cellStyle name="AZ1" xfId="23" xr:uid="{00000000-0005-0000-0000-00000C000000}"/>
    <cellStyle name="Euro" xfId="6" xr:uid="{00000000-0005-0000-0000-00000D000000}"/>
    <cellStyle name="Euro 2" xfId="11" xr:uid="{00000000-0005-0000-0000-00000E000000}"/>
    <cellStyle name="Euro 2 2" xfId="307" xr:uid="{00000000-0005-0000-0000-00000F000000}"/>
    <cellStyle name="Euro 2 3" xfId="582" xr:uid="{00000000-0005-0000-0000-000010000000}"/>
    <cellStyle name="Euro 3" xfId="12" xr:uid="{00000000-0005-0000-0000-000011000000}"/>
    <cellStyle name="Hyperlink 2" xfId="4" xr:uid="{00000000-0005-0000-0000-000012000000}"/>
    <cellStyle name="Hyperlink 3" xfId="24" xr:uid="{00000000-0005-0000-0000-000013000000}"/>
    <cellStyle name="Komma 2" xfId="43" xr:uid="{00000000-0005-0000-0000-000014000000}"/>
    <cellStyle name="Link" xfId="1" builtinId="8"/>
    <cellStyle name="Prozent 2" xfId="2" xr:uid="{00000000-0005-0000-0000-000016000000}"/>
    <cellStyle name="Standard" xfId="0" builtinId="0"/>
    <cellStyle name="Standard 2" xfId="3" xr:uid="{00000000-0005-0000-0000-000018000000}"/>
    <cellStyle name="Standard 2 2" xfId="25" xr:uid="{00000000-0005-0000-0000-000019000000}"/>
    <cellStyle name="Standard 2 2 2" xfId="26" xr:uid="{00000000-0005-0000-0000-00001A000000}"/>
    <cellStyle name="Standard 2 2 2 2" xfId="581" xr:uid="{00000000-0005-0000-0000-00001B000000}"/>
    <cellStyle name="Standard 2 2 3" xfId="27" xr:uid="{00000000-0005-0000-0000-00001C000000}"/>
    <cellStyle name="Standard 2 3" xfId="28" xr:uid="{00000000-0005-0000-0000-00001D000000}"/>
    <cellStyle name="Standard 2 3 2" xfId="29" xr:uid="{00000000-0005-0000-0000-00001E000000}"/>
    <cellStyle name="Standard 2 3 3" xfId="308" xr:uid="{00000000-0005-0000-0000-00001F000000}"/>
    <cellStyle name="Standard 2 4" xfId="30" xr:uid="{00000000-0005-0000-0000-000020000000}"/>
    <cellStyle name="Standard 2 5" xfId="7" xr:uid="{00000000-0005-0000-0000-000021000000}"/>
    <cellStyle name="Standard 3" xfId="5" xr:uid="{00000000-0005-0000-0000-000022000000}"/>
    <cellStyle name="Standard 3 10" xfId="68" xr:uid="{00000000-0005-0000-0000-000023000000}"/>
    <cellStyle name="Standard 3 10 10" xfId="4377" xr:uid="{00000000-0005-0000-0000-000024000000}"/>
    <cellStyle name="Standard 3 10 11" xfId="2055" xr:uid="{00000000-0005-0000-0000-000025000000}"/>
    <cellStyle name="Standard 3 10 2" xfId="204" xr:uid="{00000000-0005-0000-0000-000026000000}"/>
    <cellStyle name="Standard 3 10 2 2" xfId="238" xr:uid="{00000000-0005-0000-0000-000027000000}"/>
    <cellStyle name="Standard 3 10 2 2 2" xfId="513" xr:uid="{00000000-0005-0000-0000-000028000000}"/>
    <cellStyle name="Standard 3 10 2 2 2 2" xfId="2497" xr:uid="{00000000-0005-0000-0000-000029000000}"/>
    <cellStyle name="Standard 3 10 2 2 3" xfId="1035" xr:uid="{00000000-0005-0000-0000-00002A000000}"/>
    <cellStyle name="Standard 3 10 2 2 3 2" xfId="3017" xr:uid="{00000000-0005-0000-0000-00002B000000}"/>
    <cellStyle name="Standard 3 10 2 2 4" xfId="1511" xr:uid="{00000000-0005-0000-0000-00002C000000}"/>
    <cellStyle name="Standard 3 10 2 2 4 2" xfId="3493" xr:uid="{00000000-0005-0000-0000-00002D000000}"/>
    <cellStyle name="Standard 3 10 2 2 5" xfId="1987" xr:uid="{00000000-0005-0000-0000-00002E000000}"/>
    <cellStyle name="Standard 3 10 2 2 5 2" xfId="3969" xr:uid="{00000000-0005-0000-0000-00002F000000}"/>
    <cellStyle name="Standard 3 10 2 2 6" xfId="4309" xr:uid="{00000000-0005-0000-0000-000030000000}"/>
    <cellStyle name="Standard 3 10 2 2 7" xfId="4649" xr:uid="{00000000-0005-0000-0000-000031000000}"/>
    <cellStyle name="Standard 3 10 2 2 8" xfId="2225" xr:uid="{00000000-0005-0000-0000-000032000000}"/>
    <cellStyle name="Standard 3 10 2 3" xfId="479" xr:uid="{00000000-0005-0000-0000-000033000000}"/>
    <cellStyle name="Standard 3 10 2 3 2" xfId="899" xr:uid="{00000000-0005-0000-0000-000034000000}"/>
    <cellStyle name="Standard 3 10 2 3 2 2" xfId="2881" xr:uid="{00000000-0005-0000-0000-000035000000}"/>
    <cellStyle name="Standard 3 10 2 3 3" xfId="1375" xr:uid="{00000000-0005-0000-0000-000036000000}"/>
    <cellStyle name="Standard 3 10 2 3 3 2" xfId="3357" xr:uid="{00000000-0005-0000-0000-000037000000}"/>
    <cellStyle name="Standard 3 10 2 3 4" xfId="1851" xr:uid="{00000000-0005-0000-0000-000038000000}"/>
    <cellStyle name="Standard 3 10 2 3 4 2" xfId="3833" xr:uid="{00000000-0005-0000-0000-000039000000}"/>
    <cellStyle name="Standard 3 10 2 3 5" xfId="2463" xr:uid="{00000000-0005-0000-0000-00003A000000}"/>
    <cellStyle name="Standard 3 10 2 4" xfId="690" xr:uid="{00000000-0005-0000-0000-00003B000000}"/>
    <cellStyle name="Standard 3 10 2 4 2" xfId="2672" xr:uid="{00000000-0005-0000-0000-00003C000000}"/>
    <cellStyle name="Standard 3 10 2 5" xfId="1171" xr:uid="{00000000-0005-0000-0000-00003D000000}"/>
    <cellStyle name="Standard 3 10 2 5 2" xfId="3153" xr:uid="{00000000-0005-0000-0000-00003E000000}"/>
    <cellStyle name="Standard 3 10 2 6" xfId="1647" xr:uid="{00000000-0005-0000-0000-00003F000000}"/>
    <cellStyle name="Standard 3 10 2 6 2" xfId="3629" xr:uid="{00000000-0005-0000-0000-000040000000}"/>
    <cellStyle name="Standard 3 10 2 7" xfId="4173" xr:uid="{00000000-0005-0000-0000-000041000000}"/>
    <cellStyle name="Standard 3 10 2 8" xfId="4513" xr:uid="{00000000-0005-0000-0000-000042000000}"/>
    <cellStyle name="Standard 3 10 2 9" xfId="2191" xr:uid="{00000000-0005-0000-0000-000043000000}"/>
    <cellStyle name="Standard 3 10 3" xfId="136" xr:uid="{00000000-0005-0000-0000-000044000000}"/>
    <cellStyle name="Standard 3 10 3 2" xfId="411" xr:uid="{00000000-0005-0000-0000-000045000000}"/>
    <cellStyle name="Standard 3 10 3 2 2" xfId="2395" xr:uid="{00000000-0005-0000-0000-000046000000}"/>
    <cellStyle name="Standard 3 10 3 3" xfId="831" xr:uid="{00000000-0005-0000-0000-000047000000}"/>
    <cellStyle name="Standard 3 10 3 3 2" xfId="2813" xr:uid="{00000000-0005-0000-0000-000048000000}"/>
    <cellStyle name="Standard 3 10 3 4" xfId="1307" xr:uid="{00000000-0005-0000-0000-000049000000}"/>
    <cellStyle name="Standard 3 10 3 4 2" xfId="3289" xr:uid="{00000000-0005-0000-0000-00004A000000}"/>
    <cellStyle name="Standard 3 10 3 5" xfId="1783" xr:uid="{00000000-0005-0000-0000-00004B000000}"/>
    <cellStyle name="Standard 3 10 3 5 2" xfId="3765" xr:uid="{00000000-0005-0000-0000-00004C000000}"/>
    <cellStyle name="Standard 3 10 3 6" xfId="4105" xr:uid="{00000000-0005-0000-0000-00004D000000}"/>
    <cellStyle name="Standard 3 10 3 7" xfId="4445" xr:uid="{00000000-0005-0000-0000-00004E000000}"/>
    <cellStyle name="Standard 3 10 3 8" xfId="2123" xr:uid="{00000000-0005-0000-0000-00004F000000}"/>
    <cellStyle name="Standard 3 10 4" xfId="343" xr:uid="{00000000-0005-0000-0000-000050000000}"/>
    <cellStyle name="Standard 3 10 4 2" xfId="967" xr:uid="{00000000-0005-0000-0000-000051000000}"/>
    <cellStyle name="Standard 3 10 4 2 2" xfId="2949" xr:uid="{00000000-0005-0000-0000-000052000000}"/>
    <cellStyle name="Standard 3 10 4 3" xfId="1443" xr:uid="{00000000-0005-0000-0000-000053000000}"/>
    <cellStyle name="Standard 3 10 4 3 2" xfId="3425" xr:uid="{00000000-0005-0000-0000-000054000000}"/>
    <cellStyle name="Standard 3 10 4 4" xfId="1919" xr:uid="{00000000-0005-0000-0000-000055000000}"/>
    <cellStyle name="Standard 3 10 4 4 2" xfId="3901" xr:uid="{00000000-0005-0000-0000-000056000000}"/>
    <cellStyle name="Standard 3 10 4 5" xfId="4241" xr:uid="{00000000-0005-0000-0000-000057000000}"/>
    <cellStyle name="Standard 3 10 4 6" xfId="4581" xr:uid="{00000000-0005-0000-0000-000058000000}"/>
    <cellStyle name="Standard 3 10 4 7" xfId="2327" xr:uid="{00000000-0005-0000-0000-000059000000}"/>
    <cellStyle name="Standard 3 10 5" xfId="763" xr:uid="{00000000-0005-0000-0000-00005A000000}"/>
    <cellStyle name="Standard 3 10 5 2" xfId="1239" xr:uid="{00000000-0005-0000-0000-00005B000000}"/>
    <cellStyle name="Standard 3 10 5 2 2" xfId="3221" xr:uid="{00000000-0005-0000-0000-00005C000000}"/>
    <cellStyle name="Standard 3 10 5 3" xfId="1715" xr:uid="{00000000-0005-0000-0000-00005D000000}"/>
    <cellStyle name="Standard 3 10 5 3 2" xfId="3697" xr:uid="{00000000-0005-0000-0000-00005E000000}"/>
    <cellStyle name="Standard 3 10 5 4" xfId="2745" xr:uid="{00000000-0005-0000-0000-00005F000000}"/>
    <cellStyle name="Standard 3 10 6" xfId="622" xr:uid="{00000000-0005-0000-0000-000060000000}"/>
    <cellStyle name="Standard 3 10 6 2" xfId="2604" xr:uid="{00000000-0005-0000-0000-000061000000}"/>
    <cellStyle name="Standard 3 10 7" xfId="1103" xr:uid="{00000000-0005-0000-0000-000062000000}"/>
    <cellStyle name="Standard 3 10 7 2" xfId="3085" xr:uid="{00000000-0005-0000-0000-000063000000}"/>
    <cellStyle name="Standard 3 10 8" xfId="1579" xr:uid="{00000000-0005-0000-0000-000064000000}"/>
    <cellStyle name="Standard 3 10 8 2" xfId="3561" xr:uid="{00000000-0005-0000-0000-000065000000}"/>
    <cellStyle name="Standard 3 10 9" xfId="4037" xr:uid="{00000000-0005-0000-0000-000066000000}"/>
    <cellStyle name="Standard 3 11" xfId="170" xr:uid="{00000000-0005-0000-0000-000067000000}"/>
    <cellStyle name="Standard 3 11 2" xfId="239" xr:uid="{00000000-0005-0000-0000-000068000000}"/>
    <cellStyle name="Standard 3 11 2 2" xfId="514" xr:uid="{00000000-0005-0000-0000-000069000000}"/>
    <cellStyle name="Standard 3 11 2 2 2" xfId="2498" xr:uid="{00000000-0005-0000-0000-00006A000000}"/>
    <cellStyle name="Standard 3 11 2 3" xfId="1001" xr:uid="{00000000-0005-0000-0000-00006B000000}"/>
    <cellStyle name="Standard 3 11 2 3 2" xfId="2983" xr:uid="{00000000-0005-0000-0000-00006C000000}"/>
    <cellStyle name="Standard 3 11 2 4" xfId="1477" xr:uid="{00000000-0005-0000-0000-00006D000000}"/>
    <cellStyle name="Standard 3 11 2 4 2" xfId="3459" xr:uid="{00000000-0005-0000-0000-00006E000000}"/>
    <cellStyle name="Standard 3 11 2 5" xfId="1953" xr:uid="{00000000-0005-0000-0000-00006F000000}"/>
    <cellStyle name="Standard 3 11 2 5 2" xfId="3935" xr:uid="{00000000-0005-0000-0000-000070000000}"/>
    <cellStyle name="Standard 3 11 2 6" xfId="4275" xr:uid="{00000000-0005-0000-0000-000071000000}"/>
    <cellStyle name="Standard 3 11 2 7" xfId="4615" xr:uid="{00000000-0005-0000-0000-000072000000}"/>
    <cellStyle name="Standard 3 11 2 8" xfId="2226" xr:uid="{00000000-0005-0000-0000-000073000000}"/>
    <cellStyle name="Standard 3 11 3" xfId="445" xr:uid="{00000000-0005-0000-0000-000074000000}"/>
    <cellStyle name="Standard 3 11 3 2" xfId="865" xr:uid="{00000000-0005-0000-0000-000075000000}"/>
    <cellStyle name="Standard 3 11 3 2 2" xfId="2847" xr:uid="{00000000-0005-0000-0000-000076000000}"/>
    <cellStyle name="Standard 3 11 3 3" xfId="1341" xr:uid="{00000000-0005-0000-0000-000077000000}"/>
    <cellStyle name="Standard 3 11 3 3 2" xfId="3323" xr:uid="{00000000-0005-0000-0000-000078000000}"/>
    <cellStyle name="Standard 3 11 3 4" xfId="1817" xr:uid="{00000000-0005-0000-0000-000079000000}"/>
    <cellStyle name="Standard 3 11 3 4 2" xfId="3799" xr:uid="{00000000-0005-0000-0000-00007A000000}"/>
    <cellStyle name="Standard 3 11 3 5" xfId="2429" xr:uid="{00000000-0005-0000-0000-00007B000000}"/>
    <cellStyle name="Standard 3 11 4" xfId="656" xr:uid="{00000000-0005-0000-0000-00007C000000}"/>
    <cellStyle name="Standard 3 11 4 2" xfId="2638" xr:uid="{00000000-0005-0000-0000-00007D000000}"/>
    <cellStyle name="Standard 3 11 5" xfId="1137" xr:uid="{00000000-0005-0000-0000-00007E000000}"/>
    <cellStyle name="Standard 3 11 5 2" xfId="3119" xr:uid="{00000000-0005-0000-0000-00007F000000}"/>
    <cellStyle name="Standard 3 11 6" xfId="1613" xr:uid="{00000000-0005-0000-0000-000080000000}"/>
    <cellStyle name="Standard 3 11 6 2" xfId="3595" xr:uid="{00000000-0005-0000-0000-000081000000}"/>
    <cellStyle name="Standard 3 11 7" xfId="4139" xr:uid="{00000000-0005-0000-0000-000082000000}"/>
    <cellStyle name="Standard 3 11 8" xfId="4479" xr:uid="{00000000-0005-0000-0000-000083000000}"/>
    <cellStyle name="Standard 3 11 9" xfId="2157" xr:uid="{00000000-0005-0000-0000-000084000000}"/>
    <cellStyle name="Standard 3 12" xfId="102" xr:uid="{00000000-0005-0000-0000-000085000000}"/>
    <cellStyle name="Standard 3 12 2" xfId="377" xr:uid="{00000000-0005-0000-0000-000086000000}"/>
    <cellStyle name="Standard 3 12 2 2" xfId="797" xr:uid="{00000000-0005-0000-0000-000087000000}"/>
    <cellStyle name="Standard 3 12 2 2 2" xfId="2779" xr:uid="{00000000-0005-0000-0000-000088000000}"/>
    <cellStyle name="Standard 3 12 2 3" xfId="2361" xr:uid="{00000000-0005-0000-0000-000089000000}"/>
    <cellStyle name="Standard 3 12 3" xfId="588" xr:uid="{00000000-0005-0000-0000-00008A000000}"/>
    <cellStyle name="Standard 3 12 3 2" xfId="2570" xr:uid="{00000000-0005-0000-0000-00008B000000}"/>
    <cellStyle name="Standard 3 12 4" xfId="1273" xr:uid="{00000000-0005-0000-0000-00008C000000}"/>
    <cellStyle name="Standard 3 12 4 2" xfId="3255" xr:uid="{00000000-0005-0000-0000-00008D000000}"/>
    <cellStyle name="Standard 3 12 5" xfId="1749" xr:uid="{00000000-0005-0000-0000-00008E000000}"/>
    <cellStyle name="Standard 3 12 5 2" xfId="3731" xr:uid="{00000000-0005-0000-0000-00008F000000}"/>
    <cellStyle name="Standard 3 12 6" xfId="4071" xr:uid="{00000000-0005-0000-0000-000090000000}"/>
    <cellStyle name="Standard 3 12 7" xfId="4411" xr:uid="{00000000-0005-0000-0000-000091000000}"/>
    <cellStyle name="Standard 3 12 8" xfId="2089" xr:uid="{00000000-0005-0000-0000-000092000000}"/>
    <cellStyle name="Standard 3 13" xfId="309" xr:uid="{00000000-0005-0000-0000-000093000000}"/>
    <cellStyle name="Standard 3 13 2" xfId="933" xr:uid="{00000000-0005-0000-0000-000094000000}"/>
    <cellStyle name="Standard 3 13 2 2" xfId="2915" xr:uid="{00000000-0005-0000-0000-000095000000}"/>
    <cellStyle name="Standard 3 13 3" xfId="724" xr:uid="{00000000-0005-0000-0000-000096000000}"/>
    <cellStyle name="Standard 3 13 3 2" xfId="2706" xr:uid="{00000000-0005-0000-0000-000097000000}"/>
    <cellStyle name="Standard 3 13 4" xfId="1409" xr:uid="{00000000-0005-0000-0000-000098000000}"/>
    <cellStyle name="Standard 3 13 4 2" xfId="3391" xr:uid="{00000000-0005-0000-0000-000099000000}"/>
    <cellStyle name="Standard 3 13 5" xfId="1885" xr:uid="{00000000-0005-0000-0000-00009A000000}"/>
    <cellStyle name="Standard 3 13 5 2" xfId="3867" xr:uid="{00000000-0005-0000-0000-00009B000000}"/>
    <cellStyle name="Standard 3 13 6" xfId="4207" xr:uid="{00000000-0005-0000-0000-00009C000000}"/>
    <cellStyle name="Standard 3 13 7" xfId="4547" xr:uid="{00000000-0005-0000-0000-00009D000000}"/>
    <cellStyle name="Standard 3 13 8" xfId="2293" xr:uid="{00000000-0005-0000-0000-00009E000000}"/>
    <cellStyle name="Standard 3 14" xfId="729" xr:uid="{00000000-0005-0000-0000-00009F000000}"/>
    <cellStyle name="Standard 3 14 2" xfId="1205" xr:uid="{00000000-0005-0000-0000-0000A0000000}"/>
    <cellStyle name="Standard 3 14 2 2" xfId="3187" xr:uid="{00000000-0005-0000-0000-0000A1000000}"/>
    <cellStyle name="Standard 3 14 3" xfId="1681" xr:uid="{00000000-0005-0000-0000-0000A2000000}"/>
    <cellStyle name="Standard 3 14 3 2" xfId="3663" xr:uid="{00000000-0005-0000-0000-0000A3000000}"/>
    <cellStyle name="Standard 3 14 4" xfId="2711" xr:uid="{00000000-0005-0000-0000-0000A4000000}"/>
    <cellStyle name="Standard 3 15" xfId="583" xr:uid="{00000000-0005-0000-0000-0000A5000000}"/>
    <cellStyle name="Standard 3 15 2" xfId="2565" xr:uid="{00000000-0005-0000-0000-0000A6000000}"/>
    <cellStyle name="Standard 3 16" xfId="1069" xr:uid="{00000000-0005-0000-0000-0000A7000000}"/>
    <cellStyle name="Standard 3 16 2" xfId="3051" xr:uid="{00000000-0005-0000-0000-0000A8000000}"/>
    <cellStyle name="Standard 3 17" xfId="1545" xr:uid="{00000000-0005-0000-0000-0000A9000000}"/>
    <cellStyle name="Standard 3 17 2" xfId="3527" xr:uid="{00000000-0005-0000-0000-0000AA000000}"/>
    <cellStyle name="Standard 3 18" xfId="4003" xr:uid="{00000000-0005-0000-0000-0000AB000000}"/>
    <cellStyle name="Standard 3 19" xfId="4343" xr:uid="{00000000-0005-0000-0000-0000AC000000}"/>
    <cellStyle name="Standard 3 2" xfId="32" xr:uid="{00000000-0005-0000-0000-0000AD000000}"/>
    <cellStyle name="Standard 3 2 10" xfId="730" xr:uid="{00000000-0005-0000-0000-0000AE000000}"/>
    <cellStyle name="Standard 3 2 10 2" xfId="1206" xr:uid="{00000000-0005-0000-0000-0000AF000000}"/>
    <cellStyle name="Standard 3 2 10 2 2" xfId="3188" xr:uid="{00000000-0005-0000-0000-0000B0000000}"/>
    <cellStyle name="Standard 3 2 10 3" xfId="1682" xr:uid="{00000000-0005-0000-0000-0000B1000000}"/>
    <cellStyle name="Standard 3 2 10 3 2" xfId="3664" xr:uid="{00000000-0005-0000-0000-0000B2000000}"/>
    <cellStyle name="Standard 3 2 10 4" xfId="2712" xr:uid="{00000000-0005-0000-0000-0000B3000000}"/>
    <cellStyle name="Standard 3 2 11" xfId="584" xr:uid="{00000000-0005-0000-0000-0000B4000000}"/>
    <cellStyle name="Standard 3 2 11 2" xfId="2566" xr:uid="{00000000-0005-0000-0000-0000B5000000}"/>
    <cellStyle name="Standard 3 2 12" xfId="1070" xr:uid="{00000000-0005-0000-0000-0000B6000000}"/>
    <cellStyle name="Standard 3 2 12 2" xfId="3052" xr:uid="{00000000-0005-0000-0000-0000B7000000}"/>
    <cellStyle name="Standard 3 2 13" xfId="1546" xr:uid="{00000000-0005-0000-0000-0000B8000000}"/>
    <cellStyle name="Standard 3 2 13 2" xfId="3528" xr:uid="{00000000-0005-0000-0000-0000B9000000}"/>
    <cellStyle name="Standard 3 2 14" xfId="4004" xr:uid="{00000000-0005-0000-0000-0000BA000000}"/>
    <cellStyle name="Standard 3 2 15" xfId="4344" xr:uid="{00000000-0005-0000-0000-0000BB000000}"/>
    <cellStyle name="Standard 3 2 16" xfId="2022" xr:uid="{00000000-0005-0000-0000-0000BC000000}"/>
    <cellStyle name="Standard 3 2 2" xfId="33" xr:uid="{00000000-0005-0000-0000-0000BD000000}"/>
    <cellStyle name="Standard 3 2 2 10" xfId="587" xr:uid="{00000000-0005-0000-0000-0000BE000000}"/>
    <cellStyle name="Standard 3 2 2 10 2" xfId="2569" xr:uid="{00000000-0005-0000-0000-0000BF000000}"/>
    <cellStyle name="Standard 3 2 2 11" xfId="1071" xr:uid="{00000000-0005-0000-0000-0000C0000000}"/>
    <cellStyle name="Standard 3 2 2 11 2" xfId="3053" xr:uid="{00000000-0005-0000-0000-0000C1000000}"/>
    <cellStyle name="Standard 3 2 2 12" xfId="1547" xr:uid="{00000000-0005-0000-0000-0000C2000000}"/>
    <cellStyle name="Standard 3 2 2 12 2" xfId="3529" xr:uid="{00000000-0005-0000-0000-0000C3000000}"/>
    <cellStyle name="Standard 3 2 2 13" xfId="4005" xr:uid="{00000000-0005-0000-0000-0000C4000000}"/>
    <cellStyle name="Standard 3 2 2 14" xfId="4345" xr:uid="{00000000-0005-0000-0000-0000C5000000}"/>
    <cellStyle name="Standard 3 2 2 15" xfId="2023" xr:uid="{00000000-0005-0000-0000-0000C6000000}"/>
    <cellStyle name="Standard 3 2 2 2" xfId="39" xr:uid="{00000000-0005-0000-0000-0000C7000000}"/>
    <cellStyle name="Standard 3 2 2 2 10" xfId="1552" xr:uid="{00000000-0005-0000-0000-0000C8000000}"/>
    <cellStyle name="Standard 3 2 2 2 10 2" xfId="3534" xr:uid="{00000000-0005-0000-0000-0000C9000000}"/>
    <cellStyle name="Standard 3 2 2 2 11" xfId="4010" xr:uid="{00000000-0005-0000-0000-0000CA000000}"/>
    <cellStyle name="Standard 3 2 2 2 12" xfId="4350" xr:uid="{00000000-0005-0000-0000-0000CB000000}"/>
    <cellStyle name="Standard 3 2 2 2 13" xfId="2028" xr:uid="{00000000-0005-0000-0000-0000CC000000}"/>
    <cellStyle name="Standard 3 2 2 2 2" xfId="58" xr:uid="{00000000-0005-0000-0000-0000CD000000}"/>
    <cellStyle name="Standard 3 2 2 2 2 10" xfId="4027" xr:uid="{00000000-0005-0000-0000-0000CE000000}"/>
    <cellStyle name="Standard 3 2 2 2 2 11" xfId="4367" xr:uid="{00000000-0005-0000-0000-0000CF000000}"/>
    <cellStyle name="Standard 3 2 2 2 2 12" xfId="2045" xr:uid="{00000000-0005-0000-0000-0000D0000000}"/>
    <cellStyle name="Standard 3 2 2 2 2 2" xfId="92" xr:uid="{00000000-0005-0000-0000-0000D1000000}"/>
    <cellStyle name="Standard 3 2 2 2 2 2 10" xfId="4401" xr:uid="{00000000-0005-0000-0000-0000D2000000}"/>
    <cellStyle name="Standard 3 2 2 2 2 2 11" xfId="2079" xr:uid="{00000000-0005-0000-0000-0000D3000000}"/>
    <cellStyle name="Standard 3 2 2 2 2 2 2" xfId="228" xr:uid="{00000000-0005-0000-0000-0000D4000000}"/>
    <cellStyle name="Standard 3 2 2 2 2 2 2 2" xfId="240" xr:uid="{00000000-0005-0000-0000-0000D5000000}"/>
    <cellStyle name="Standard 3 2 2 2 2 2 2 2 2" xfId="515" xr:uid="{00000000-0005-0000-0000-0000D6000000}"/>
    <cellStyle name="Standard 3 2 2 2 2 2 2 2 2 2" xfId="2499" xr:uid="{00000000-0005-0000-0000-0000D7000000}"/>
    <cellStyle name="Standard 3 2 2 2 2 2 2 2 3" xfId="1059" xr:uid="{00000000-0005-0000-0000-0000D8000000}"/>
    <cellStyle name="Standard 3 2 2 2 2 2 2 2 3 2" xfId="3041" xr:uid="{00000000-0005-0000-0000-0000D9000000}"/>
    <cellStyle name="Standard 3 2 2 2 2 2 2 2 4" xfId="1535" xr:uid="{00000000-0005-0000-0000-0000DA000000}"/>
    <cellStyle name="Standard 3 2 2 2 2 2 2 2 4 2" xfId="3517" xr:uid="{00000000-0005-0000-0000-0000DB000000}"/>
    <cellStyle name="Standard 3 2 2 2 2 2 2 2 5" xfId="2011" xr:uid="{00000000-0005-0000-0000-0000DC000000}"/>
    <cellStyle name="Standard 3 2 2 2 2 2 2 2 5 2" xfId="3993" xr:uid="{00000000-0005-0000-0000-0000DD000000}"/>
    <cellStyle name="Standard 3 2 2 2 2 2 2 2 6" xfId="4333" xr:uid="{00000000-0005-0000-0000-0000DE000000}"/>
    <cellStyle name="Standard 3 2 2 2 2 2 2 2 7" xfId="4673" xr:uid="{00000000-0005-0000-0000-0000DF000000}"/>
    <cellStyle name="Standard 3 2 2 2 2 2 2 2 8" xfId="2227" xr:uid="{00000000-0005-0000-0000-0000E0000000}"/>
    <cellStyle name="Standard 3 2 2 2 2 2 2 3" xfId="503" xr:uid="{00000000-0005-0000-0000-0000E1000000}"/>
    <cellStyle name="Standard 3 2 2 2 2 2 2 3 2" xfId="923" xr:uid="{00000000-0005-0000-0000-0000E2000000}"/>
    <cellStyle name="Standard 3 2 2 2 2 2 2 3 2 2" xfId="2905" xr:uid="{00000000-0005-0000-0000-0000E3000000}"/>
    <cellStyle name="Standard 3 2 2 2 2 2 2 3 3" xfId="1399" xr:uid="{00000000-0005-0000-0000-0000E4000000}"/>
    <cellStyle name="Standard 3 2 2 2 2 2 2 3 3 2" xfId="3381" xr:uid="{00000000-0005-0000-0000-0000E5000000}"/>
    <cellStyle name="Standard 3 2 2 2 2 2 2 3 4" xfId="1875" xr:uid="{00000000-0005-0000-0000-0000E6000000}"/>
    <cellStyle name="Standard 3 2 2 2 2 2 2 3 4 2" xfId="3857" xr:uid="{00000000-0005-0000-0000-0000E7000000}"/>
    <cellStyle name="Standard 3 2 2 2 2 2 2 3 5" xfId="2487" xr:uid="{00000000-0005-0000-0000-0000E8000000}"/>
    <cellStyle name="Standard 3 2 2 2 2 2 2 4" xfId="714" xr:uid="{00000000-0005-0000-0000-0000E9000000}"/>
    <cellStyle name="Standard 3 2 2 2 2 2 2 4 2" xfId="2696" xr:uid="{00000000-0005-0000-0000-0000EA000000}"/>
    <cellStyle name="Standard 3 2 2 2 2 2 2 5" xfId="1195" xr:uid="{00000000-0005-0000-0000-0000EB000000}"/>
    <cellStyle name="Standard 3 2 2 2 2 2 2 5 2" xfId="3177" xr:uid="{00000000-0005-0000-0000-0000EC000000}"/>
    <cellStyle name="Standard 3 2 2 2 2 2 2 6" xfId="1671" xr:uid="{00000000-0005-0000-0000-0000ED000000}"/>
    <cellStyle name="Standard 3 2 2 2 2 2 2 6 2" xfId="3653" xr:uid="{00000000-0005-0000-0000-0000EE000000}"/>
    <cellStyle name="Standard 3 2 2 2 2 2 2 7" xfId="4197" xr:uid="{00000000-0005-0000-0000-0000EF000000}"/>
    <cellStyle name="Standard 3 2 2 2 2 2 2 8" xfId="4537" xr:uid="{00000000-0005-0000-0000-0000F0000000}"/>
    <cellStyle name="Standard 3 2 2 2 2 2 2 9" xfId="2215" xr:uid="{00000000-0005-0000-0000-0000F1000000}"/>
    <cellStyle name="Standard 3 2 2 2 2 2 3" xfId="160" xr:uid="{00000000-0005-0000-0000-0000F2000000}"/>
    <cellStyle name="Standard 3 2 2 2 2 2 3 2" xfId="435" xr:uid="{00000000-0005-0000-0000-0000F3000000}"/>
    <cellStyle name="Standard 3 2 2 2 2 2 3 2 2" xfId="2419" xr:uid="{00000000-0005-0000-0000-0000F4000000}"/>
    <cellStyle name="Standard 3 2 2 2 2 2 3 3" xfId="855" xr:uid="{00000000-0005-0000-0000-0000F5000000}"/>
    <cellStyle name="Standard 3 2 2 2 2 2 3 3 2" xfId="2837" xr:uid="{00000000-0005-0000-0000-0000F6000000}"/>
    <cellStyle name="Standard 3 2 2 2 2 2 3 4" xfId="1331" xr:uid="{00000000-0005-0000-0000-0000F7000000}"/>
    <cellStyle name="Standard 3 2 2 2 2 2 3 4 2" xfId="3313" xr:uid="{00000000-0005-0000-0000-0000F8000000}"/>
    <cellStyle name="Standard 3 2 2 2 2 2 3 5" xfId="1807" xr:uid="{00000000-0005-0000-0000-0000F9000000}"/>
    <cellStyle name="Standard 3 2 2 2 2 2 3 5 2" xfId="3789" xr:uid="{00000000-0005-0000-0000-0000FA000000}"/>
    <cellStyle name="Standard 3 2 2 2 2 2 3 6" xfId="4129" xr:uid="{00000000-0005-0000-0000-0000FB000000}"/>
    <cellStyle name="Standard 3 2 2 2 2 2 3 7" xfId="4469" xr:uid="{00000000-0005-0000-0000-0000FC000000}"/>
    <cellStyle name="Standard 3 2 2 2 2 2 3 8" xfId="2147" xr:uid="{00000000-0005-0000-0000-0000FD000000}"/>
    <cellStyle name="Standard 3 2 2 2 2 2 4" xfId="367" xr:uid="{00000000-0005-0000-0000-0000FE000000}"/>
    <cellStyle name="Standard 3 2 2 2 2 2 4 2" xfId="991" xr:uid="{00000000-0005-0000-0000-0000FF000000}"/>
    <cellStyle name="Standard 3 2 2 2 2 2 4 2 2" xfId="2973" xr:uid="{00000000-0005-0000-0000-000000010000}"/>
    <cellStyle name="Standard 3 2 2 2 2 2 4 3" xfId="1467" xr:uid="{00000000-0005-0000-0000-000001010000}"/>
    <cellStyle name="Standard 3 2 2 2 2 2 4 3 2" xfId="3449" xr:uid="{00000000-0005-0000-0000-000002010000}"/>
    <cellStyle name="Standard 3 2 2 2 2 2 4 4" xfId="1943" xr:uid="{00000000-0005-0000-0000-000003010000}"/>
    <cellStyle name="Standard 3 2 2 2 2 2 4 4 2" xfId="3925" xr:uid="{00000000-0005-0000-0000-000004010000}"/>
    <cellStyle name="Standard 3 2 2 2 2 2 4 5" xfId="4265" xr:uid="{00000000-0005-0000-0000-000005010000}"/>
    <cellStyle name="Standard 3 2 2 2 2 2 4 6" xfId="4605" xr:uid="{00000000-0005-0000-0000-000006010000}"/>
    <cellStyle name="Standard 3 2 2 2 2 2 4 7" xfId="2351" xr:uid="{00000000-0005-0000-0000-000007010000}"/>
    <cellStyle name="Standard 3 2 2 2 2 2 5" xfId="787" xr:uid="{00000000-0005-0000-0000-000008010000}"/>
    <cellStyle name="Standard 3 2 2 2 2 2 5 2" xfId="1263" xr:uid="{00000000-0005-0000-0000-000009010000}"/>
    <cellStyle name="Standard 3 2 2 2 2 2 5 2 2" xfId="3245" xr:uid="{00000000-0005-0000-0000-00000A010000}"/>
    <cellStyle name="Standard 3 2 2 2 2 2 5 3" xfId="1739" xr:uid="{00000000-0005-0000-0000-00000B010000}"/>
    <cellStyle name="Standard 3 2 2 2 2 2 5 3 2" xfId="3721" xr:uid="{00000000-0005-0000-0000-00000C010000}"/>
    <cellStyle name="Standard 3 2 2 2 2 2 5 4" xfId="2769" xr:uid="{00000000-0005-0000-0000-00000D010000}"/>
    <cellStyle name="Standard 3 2 2 2 2 2 6" xfId="646" xr:uid="{00000000-0005-0000-0000-00000E010000}"/>
    <cellStyle name="Standard 3 2 2 2 2 2 6 2" xfId="2628" xr:uid="{00000000-0005-0000-0000-00000F010000}"/>
    <cellStyle name="Standard 3 2 2 2 2 2 7" xfId="1127" xr:uid="{00000000-0005-0000-0000-000010010000}"/>
    <cellStyle name="Standard 3 2 2 2 2 2 7 2" xfId="3109" xr:uid="{00000000-0005-0000-0000-000011010000}"/>
    <cellStyle name="Standard 3 2 2 2 2 2 8" xfId="1603" xr:uid="{00000000-0005-0000-0000-000012010000}"/>
    <cellStyle name="Standard 3 2 2 2 2 2 8 2" xfId="3585" xr:uid="{00000000-0005-0000-0000-000013010000}"/>
    <cellStyle name="Standard 3 2 2 2 2 2 9" xfId="4061" xr:uid="{00000000-0005-0000-0000-000014010000}"/>
    <cellStyle name="Standard 3 2 2 2 2 3" xfId="194" xr:uid="{00000000-0005-0000-0000-000015010000}"/>
    <cellStyle name="Standard 3 2 2 2 2 3 2" xfId="241" xr:uid="{00000000-0005-0000-0000-000016010000}"/>
    <cellStyle name="Standard 3 2 2 2 2 3 2 2" xfId="516" xr:uid="{00000000-0005-0000-0000-000017010000}"/>
    <cellStyle name="Standard 3 2 2 2 2 3 2 2 2" xfId="2500" xr:uid="{00000000-0005-0000-0000-000018010000}"/>
    <cellStyle name="Standard 3 2 2 2 2 3 2 3" xfId="1025" xr:uid="{00000000-0005-0000-0000-000019010000}"/>
    <cellStyle name="Standard 3 2 2 2 2 3 2 3 2" xfId="3007" xr:uid="{00000000-0005-0000-0000-00001A010000}"/>
    <cellStyle name="Standard 3 2 2 2 2 3 2 4" xfId="1501" xr:uid="{00000000-0005-0000-0000-00001B010000}"/>
    <cellStyle name="Standard 3 2 2 2 2 3 2 4 2" xfId="3483" xr:uid="{00000000-0005-0000-0000-00001C010000}"/>
    <cellStyle name="Standard 3 2 2 2 2 3 2 5" xfId="1977" xr:uid="{00000000-0005-0000-0000-00001D010000}"/>
    <cellStyle name="Standard 3 2 2 2 2 3 2 5 2" xfId="3959" xr:uid="{00000000-0005-0000-0000-00001E010000}"/>
    <cellStyle name="Standard 3 2 2 2 2 3 2 6" xfId="4299" xr:uid="{00000000-0005-0000-0000-00001F010000}"/>
    <cellStyle name="Standard 3 2 2 2 2 3 2 7" xfId="4639" xr:uid="{00000000-0005-0000-0000-000020010000}"/>
    <cellStyle name="Standard 3 2 2 2 2 3 2 8" xfId="2228" xr:uid="{00000000-0005-0000-0000-000021010000}"/>
    <cellStyle name="Standard 3 2 2 2 2 3 3" xfId="469" xr:uid="{00000000-0005-0000-0000-000022010000}"/>
    <cellStyle name="Standard 3 2 2 2 2 3 3 2" xfId="889" xr:uid="{00000000-0005-0000-0000-000023010000}"/>
    <cellStyle name="Standard 3 2 2 2 2 3 3 2 2" xfId="2871" xr:uid="{00000000-0005-0000-0000-000024010000}"/>
    <cellStyle name="Standard 3 2 2 2 2 3 3 3" xfId="1365" xr:uid="{00000000-0005-0000-0000-000025010000}"/>
    <cellStyle name="Standard 3 2 2 2 2 3 3 3 2" xfId="3347" xr:uid="{00000000-0005-0000-0000-000026010000}"/>
    <cellStyle name="Standard 3 2 2 2 2 3 3 4" xfId="1841" xr:uid="{00000000-0005-0000-0000-000027010000}"/>
    <cellStyle name="Standard 3 2 2 2 2 3 3 4 2" xfId="3823" xr:uid="{00000000-0005-0000-0000-000028010000}"/>
    <cellStyle name="Standard 3 2 2 2 2 3 3 5" xfId="2453" xr:uid="{00000000-0005-0000-0000-000029010000}"/>
    <cellStyle name="Standard 3 2 2 2 2 3 4" xfId="680" xr:uid="{00000000-0005-0000-0000-00002A010000}"/>
    <cellStyle name="Standard 3 2 2 2 2 3 4 2" xfId="2662" xr:uid="{00000000-0005-0000-0000-00002B010000}"/>
    <cellStyle name="Standard 3 2 2 2 2 3 5" xfId="1161" xr:uid="{00000000-0005-0000-0000-00002C010000}"/>
    <cellStyle name="Standard 3 2 2 2 2 3 5 2" xfId="3143" xr:uid="{00000000-0005-0000-0000-00002D010000}"/>
    <cellStyle name="Standard 3 2 2 2 2 3 6" xfId="1637" xr:uid="{00000000-0005-0000-0000-00002E010000}"/>
    <cellStyle name="Standard 3 2 2 2 2 3 6 2" xfId="3619" xr:uid="{00000000-0005-0000-0000-00002F010000}"/>
    <cellStyle name="Standard 3 2 2 2 2 3 7" xfId="4163" xr:uid="{00000000-0005-0000-0000-000030010000}"/>
    <cellStyle name="Standard 3 2 2 2 2 3 8" xfId="4503" xr:uid="{00000000-0005-0000-0000-000031010000}"/>
    <cellStyle name="Standard 3 2 2 2 2 3 9" xfId="2181" xr:uid="{00000000-0005-0000-0000-000032010000}"/>
    <cellStyle name="Standard 3 2 2 2 2 4" xfId="126" xr:uid="{00000000-0005-0000-0000-000033010000}"/>
    <cellStyle name="Standard 3 2 2 2 2 4 2" xfId="401" xr:uid="{00000000-0005-0000-0000-000034010000}"/>
    <cellStyle name="Standard 3 2 2 2 2 4 2 2" xfId="2385" xr:uid="{00000000-0005-0000-0000-000035010000}"/>
    <cellStyle name="Standard 3 2 2 2 2 4 3" xfId="821" xr:uid="{00000000-0005-0000-0000-000036010000}"/>
    <cellStyle name="Standard 3 2 2 2 2 4 3 2" xfId="2803" xr:uid="{00000000-0005-0000-0000-000037010000}"/>
    <cellStyle name="Standard 3 2 2 2 2 4 4" xfId="1297" xr:uid="{00000000-0005-0000-0000-000038010000}"/>
    <cellStyle name="Standard 3 2 2 2 2 4 4 2" xfId="3279" xr:uid="{00000000-0005-0000-0000-000039010000}"/>
    <cellStyle name="Standard 3 2 2 2 2 4 5" xfId="1773" xr:uid="{00000000-0005-0000-0000-00003A010000}"/>
    <cellStyle name="Standard 3 2 2 2 2 4 5 2" xfId="3755" xr:uid="{00000000-0005-0000-0000-00003B010000}"/>
    <cellStyle name="Standard 3 2 2 2 2 4 6" xfId="4095" xr:uid="{00000000-0005-0000-0000-00003C010000}"/>
    <cellStyle name="Standard 3 2 2 2 2 4 7" xfId="4435" xr:uid="{00000000-0005-0000-0000-00003D010000}"/>
    <cellStyle name="Standard 3 2 2 2 2 4 8" xfId="2113" xr:uid="{00000000-0005-0000-0000-00003E010000}"/>
    <cellStyle name="Standard 3 2 2 2 2 5" xfId="333" xr:uid="{00000000-0005-0000-0000-00003F010000}"/>
    <cellStyle name="Standard 3 2 2 2 2 5 2" xfId="957" xr:uid="{00000000-0005-0000-0000-000040010000}"/>
    <cellStyle name="Standard 3 2 2 2 2 5 2 2" xfId="2939" xr:uid="{00000000-0005-0000-0000-000041010000}"/>
    <cellStyle name="Standard 3 2 2 2 2 5 3" xfId="1433" xr:uid="{00000000-0005-0000-0000-000042010000}"/>
    <cellStyle name="Standard 3 2 2 2 2 5 3 2" xfId="3415" xr:uid="{00000000-0005-0000-0000-000043010000}"/>
    <cellStyle name="Standard 3 2 2 2 2 5 4" xfId="1909" xr:uid="{00000000-0005-0000-0000-000044010000}"/>
    <cellStyle name="Standard 3 2 2 2 2 5 4 2" xfId="3891" xr:uid="{00000000-0005-0000-0000-000045010000}"/>
    <cellStyle name="Standard 3 2 2 2 2 5 5" xfId="4231" xr:uid="{00000000-0005-0000-0000-000046010000}"/>
    <cellStyle name="Standard 3 2 2 2 2 5 6" xfId="4571" xr:uid="{00000000-0005-0000-0000-000047010000}"/>
    <cellStyle name="Standard 3 2 2 2 2 5 7" xfId="2317" xr:uid="{00000000-0005-0000-0000-000048010000}"/>
    <cellStyle name="Standard 3 2 2 2 2 6" xfId="753" xr:uid="{00000000-0005-0000-0000-000049010000}"/>
    <cellStyle name="Standard 3 2 2 2 2 6 2" xfId="1229" xr:uid="{00000000-0005-0000-0000-00004A010000}"/>
    <cellStyle name="Standard 3 2 2 2 2 6 2 2" xfId="3211" xr:uid="{00000000-0005-0000-0000-00004B010000}"/>
    <cellStyle name="Standard 3 2 2 2 2 6 3" xfId="1705" xr:uid="{00000000-0005-0000-0000-00004C010000}"/>
    <cellStyle name="Standard 3 2 2 2 2 6 3 2" xfId="3687" xr:uid="{00000000-0005-0000-0000-00004D010000}"/>
    <cellStyle name="Standard 3 2 2 2 2 6 4" xfId="2735" xr:uid="{00000000-0005-0000-0000-00004E010000}"/>
    <cellStyle name="Standard 3 2 2 2 2 7" xfId="612" xr:uid="{00000000-0005-0000-0000-00004F010000}"/>
    <cellStyle name="Standard 3 2 2 2 2 7 2" xfId="2594" xr:uid="{00000000-0005-0000-0000-000050010000}"/>
    <cellStyle name="Standard 3 2 2 2 2 8" xfId="1093" xr:uid="{00000000-0005-0000-0000-000051010000}"/>
    <cellStyle name="Standard 3 2 2 2 2 8 2" xfId="3075" xr:uid="{00000000-0005-0000-0000-000052010000}"/>
    <cellStyle name="Standard 3 2 2 2 2 9" xfId="1569" xr:uid="{00000000-0005-0000-0000-000053010000}"/>
    <cellStyle name="Standard 3 2 2 2 2 9 2" xfId="3551" xr:uid="{00000000-0005-0000-0000-000054010000}"/>
    <cellStyle name="Standard 3 2 2 2 3" xfId="75" xr:uid="{00000000-0005-0000-0000-000055010000}"/>
    <cellStyle name="Standard 3 2 2 2 3 10" xfId="4384" xr:uid="{00000000-0005-0000-0000-000056010000}"/>
    <cellStyle name="Standard 3 2 2 2 3 11" xfId="2062" xr:uid="{00000000-0005-0000-0000-000057010000}"/>
    <cellStyle name="Standard 3 2 2 2 3 2" xfId="211" xr:uid="{00000000-0005-0000-0000-000058010000}"/>
    <cellStyle name="Standard 3 2 2 2 3 2 2" xfId="242" xr:uid="{00000000-0005-0000-0000-000059010000}"/>
    <cellStyle name="Standard 3 2 2 2 3 2 2 2" xfId="517" xr:uid="{00000000-0005-0000-0000-00005A010000}"/>
    <cellStyle name="Standard 3 2 2 2 3 2 2 2 2" xfId="2501" xr:uid="{00000000-0005-0000-0000-00005B010000}"/>
    <cellStyle name="Standard 3 2 2 2 3 2 2 3" xfId="1042" xr:uid="{00000000-0005-0000-0000-00005C010000}"/>
    <cellStyle name="Standard 3 2 2 2 3 2 2 3 2" xfId="3024" xr:uid="{00000000-0005-0000-0000-00005D010000}"/>
    <cellStyle name="Standard 3 2 2 2 3 2 2 4" xfId="1518" xr:uid="{00000000-0005-0000-0000-00005E010000}"/>
    <cellStyle name="Standard 3 2 2 2 3 2 2 4 2" xfId="3500" xr:uid="{00000000-0005-0000-0000-00005F010000}"/>
    <cellStyle name="Standard 3 2 2 2 3 2 2 5" xfId="1994" xr:uid="{00000000-0005-0000-0000-000060010000}"/>
    <cellStyle name="Standard 3 2 2 2 3 2 2 5 2" xfId="3976" xr:uid="{00000000-0005-0000-0000-000061010000}"/>
    <cellStyle name="Standard 3 2 2 2 3 2 2 6" xfId="4316" xr:uid="{00000000-0005-0000-0000-000062010000}"/>
    <cellStyle name="Standard 3 2 2 2 3 2 2 7" xfId="4656" xr:uid="{00000000-0005-0000-0000-000063010000}"/>
    <cellStyle name="Standard 3 2 2 2 3 2 2 8" xfId="2229" xr:uid="{00000000-0005-0000-0000-000064010000}"/>
    <cellStyle name="Standard 3 2 2 2 3 2 3" xfId="486" xr:uid="{00000000-0005-0000-0000-000065010000}"/>
    <cellStyle name="Standard 3 2 2 2 3 2 3 2" xfId="906" xr:uid="{00000000-0005-0000-0000-000066010000}"/>
    <cellStyle name="Standard 3 2 2 2 3 2 3 2 2" xfId="2888" xr:uid="{00000000-0005-0000-0000-000067010000}"/>
    <cellStyle name="Standard 3 2 2 2 3 2 3 3" xfId="1382" xr:uid="{00000000-0005-0000-0000-000068010000}"/>
    <cellStyle name="Standard 3 2 2 2 3 2 3 3 2" xfId="3364" xr:uid="{00000000-0005-0000-0000-000069010000}"/>
    <cellStyle name="Standard 3 2 2 2 3 2 3 4" xfId="1858" xr:uid="{00000000-0005-0000-0000-00006A010000}"/>
    <cellStyle name="Standard 3 2 2 2 3 2 3 4 2" xfId="3840" xr:uid="{00000000-0005-0000-0000-00006B010000}"/>
    <cellStyle name="Standard 3 2 2 2 3 2 3 5" xfId="2470" xr:uid="{00000000-0005-0000-0000-00006C010000}"/>
    <cellStyle name="Standard 3 2 2 2 3 2 4" xfId="697" xr:uid="{00000000-0005-0000-0000-00006D010000}"/>
    <cellStyle name="Standard 3 2 2 2 3 2 4 2" xfId="2679" xr:uid="{00000000-0005-0000-0000-00006E010000}"/>
    <cellStyle name="Standard 3 2 2 2 3 2 5" xfId="1178" xr:uid="{00000000-0005-0000-0000-00006F010000}"/>
    <cellStyle name="Standard 3 2 2 2 3 2 5 2" xfId="3160" xr:uid="{00000000-0005-0000-0000-000070010000}"/>
    <cellStyle name="Standard 3 2 2 2 3 2 6" xfId="1654" xr:uid="{00000000-0005-0000-0000-000071010000}"/>
    <cellStyle name="Standard 3 2 2 2 3 2 6 2" xfId="3636" xr:uid="{00000000-0005-0000-0000-000072010000}"/>
    <cellStyle name="Standard 3 2 2 2 3 2 7" xfId="4180" xr:uid="{00000000-0005-0000-0000-000073010000}"/>
    <cellStyle name="Standard 3 2 2 2 3 2 8" xfId="4520" xr:uid="{00000000-0005-0000-0000-000074010000}"/>
    <cellStyle name="Standard 3 2 2 2 3 2 9" xfId="2198" xr:uid="{00000000-0005-0000-0000-000075010000}"/>
    <cellStyle name="Standard 3 2 2 2 3 3" xfId="143" xr:uid="{00000000-0005-0000-0000-000076010000}"/>
    <cellStyle name="Standard 3 2 2 2 3 3 2" xfId="418" xr:uid="{00000000-0005-0000-0000-000077010000}"/>
    <cellStyle name="Standard 3 2 2 2 3 3 2 2" xfId="2402" xr:uid="{00000000-0005-0000-0000-000078010000}"/>
    <cellStyle name="Standard 3 2 2 2 3 3 3" xfId="838" xr:uid="{00000000-0005-0000-0000-000079010000}"/>
    <cellStyle name="Standard 3 2 2 2 3 3 3 2" xfId="2820" xr:uid="{00000000-0005-0000-0000-00007A010000}"/>
    <cellStyle name="Standard 3 2 2 2 3 3 4" xfId="1314" xr:uid="{00000000-0005-0000-0000-00007B010000}"/>
    <cellStyle name="Standard 3 2 2 2 3 3 4 2" xfId="3296" xr:uid="{00000000-0005-0000-0000-00007C010000}"/>
    <cellStyle name="Standard 3 2 2 2 3 3 5" xfId="1790" xr:uid="{00000000-0005-0000-0000-00007D010000}"/>
    <cellStyle name="Standard 3 2 2 2 3 3 5 2" xfId="3772" xr:uid="{00000000-0005-0000-0000-00007E010000}"/>
    <cellStyle name="Standard 3 2 2 2 3 3 6" xfId="4112" xr:uid="{00000000-0005-0000-0000-00007F010000}"/>
    <cellStyle name="Standard 3 2 2 2 3 3 7" xfId="4452" xr:uid="{00000000-0005-0000-0000-000080010000}"/>
    <cellStyle name="Standard 3 2 2 2 3 3 8" xfId="2130" xr:uid="{00000000-0005-0000-0000-000081010000}"/>
    <cellStyle name="Standard 3 2 2 2 3 4" xfId="350" xr:uid="{00000000-0005-0000-0000-000082010000}"/>
    <cellStyle name="Standard 3 2 2 2 3 4 2" xfId="974" xr:uid="{00000000-0005-0000-0000-000083010000}"/>
    <cellStyle name="Standard 3 2 2 2 3 4 2 2" xfId="2956" xr:uid="{00000000-0005-0000-0000-000084010000}"/>
    <cellStyle name="Standard 3 2 2 2 3 4 3" xfId="1450" xr:uid="{00000000-0005-0000-0000-000085010000}"/>
    <cellStyle name="Standard 3 2 2 2 3 4 3 2" xfId="3432" xr:uid="{00000000-0005-0000-0000-000086010000}"/>
    <cellStyle name="Standard 3 2 2 2 3 4 4" xfId="1926" xr:uid="{00000000-0005-0000-0000-000087010000}"/>
    <cellStyle name="Standard 3 2 2 2 3 4 4 2" xfId="3908" xr:uid="{00000000-0005-0000-0000-000088010000}"/>
    <cellStyle name="Standard 3 2 2 2 3 4 5" xfId="4248" xr:uid="{00000000-0005-0000-0000-000089010000}"/>
    <cellStyle name="Standard 3 2 2 2 3 4 6" xfId="4588" xr:uid="{00000000-0005-0000-0000-00008A010000}"/>
    <cellStyle name="Standard 3 2 2 2 3 4 7" xfId="2334" xr:uid="{00000000-0005-0000-0000-00008B010000}"/>
    <cellStyle name="Standard 3 2 2 2 3 5" xfId="770" xr:uid="{00000000-0005-0000-0000-00008C010000}"/>
    <cellStyle name="Standard 3 2 2 2 3 5 2" xfId="1246" xr:uid="{00000000-0005-0000-0000-00008D010000}"/>
    <cellStyle name="Standard 3 2 2 2 3 5 2 2" xfId="3228" xr:uid="{00000000-0005-0000-0000-00008E010000}"/>
    <cellStyle name="Standard 3 2 2 2 3 5 3" xfId="1722" xr:uid="{00000000-0005-0000-0000-00008F010000}"/>
    <cellStyle name="Standard 3 2 2 2 3 5 3 2" xfId="3704" xr:uid="{00000000-0005-0000-0000-000090010000}"/>
    <cellStyle name="Standard 3 2 2 2 3 5 4" xfId="2752" xr:uid="{00000000-0005-0000-0000-000091010000}"/>
    <cellStyle name="Standard 3 2 2 2 3 6" xfId="629" xr:uid="{00000000-0005-0000-0000-000092010000}"/>
    <cellStyle name="Standard 3 2 2 2 3 6 2" xfId="2611" xr:uid="{00000000-0005-0000-0000-000093010000}"/>
    <cellStyle name="Standard 3 2 2 2 3 7" xfId="1110" xr:uid="{00000000-0005-0000-0000-000094010000}"/>
    <cellStyle name="Standard 3 2 2 2 3 7 2" xfId="3092" xr:uid="{00000000-0005-0000-0000-000095010000}"/>
    <cellStyle name="Standard 3 2 2 2 3 8" xfId="1586" xr:uid="{00000000-0005-0000-0000-000096010000}"/>
    <cellStyle name="Standard 3 2 2 2 3 8 2" xfId="3568" xr:uid="{00000000-0005-0000-0000-000097010000}"/>
    <cellStyle name="Standard 3 2 2 2 3 9" xfId="4044" xr:uid="{00000000-0005-0000-0000-000098010000}"/>
    <cellStyle name="Standard 3 2 2 2 4" xfId="177" xr:uid="{00000000-0005-0000-0000-000099010000}"/>
    <cellStyle name="Standard 3 2 2 2 4 2" xfId="243" xr:uid="{00000000-0005-0000-0000-00009A010000}"/>
    <cellStyle name="Standard 3 2 2 2 4 2 2" xfId="518" xr:uid="{00000000-0005-0000-0000-00009B010000}"/>
    <cellStyle name="Standard 3 2 2 2 4 2 2 2" xfId="2502" xr:uid="{00000000-0005-0000-0000-00009C010000}"/>
    <cellStyle name="Standard 3 2 2 2 4 2 3" xfId="1008" xr:uid="{00000000-0005-0000-0000-00009D010000}"/>
    <cellStyle name="Standard 3 2 2 2 4 2 3 2" xfId="2990" xr:uid="{00000000-0005-0000-0000-00009E010000}"/>
    <cellStyle name="Standard 3 2 2 2 4 2 4" xfId="1484" xr:uid="{00000000-0005-0000-0000-00009F010000}"/>
    <cellStyle name="Standard 3 2 2 2 4 2 4 2" xfId="3466" xr:uid="{00000000-0005-0000-0000-0000A0010000}"/>
    <cellStyle name="Standard 3 2 2 2 4 2 5" xfId="1960" xr:uid="{00000000-0005-0000-0000-0000A1010000}"/>
    <cellStyle name="Standard 3 2 2 2 4 2 5 2" xfId="3942" xr:uid="{00000000-0005-0000-0000-0000A2010000}"/>
    <cellStyle name="Standard 3 2 2 2 4 2 6" xfId="4282" xr:uid="{00000000-0005-0000-0000-0000A3010000}"/>
    <cellStyle name="Standard 3 2 2 2 4 2 7" xfId="4622" xr:uid="{00000000-0005-0000-0000-0000A4010000}"/>
    <cellStyle name="Standard 3 2 2 2 4 2 8" xfId="2230" xr:uid="{00000000-0005-0000-0000-0000A5010000}"/>
    <cellStyle name="Standard 3 2 2 2 4 3" xfId="452" xr:uid="{00000000-0005-0000-0000-0000A6010000}"/>
    <cellStyle name="Standard 3 2 2 2 4 3 2" xfId="872" xr:uid="{00000000-0005-0000-0000-0000A7010000}"/>
    <cellStyle name="Standard 3 2 2 2 4 3 2 2" xfId="2854" xr:uid="{00000000-0005-0000-0000-0000A8010000}"/>
    <cellStyle name="Standard 3 2 2 2 4 3 3" xfId="1348" xr:uid="{00000000-0005-0000-0000-0000A9010000}"/>
    <cellStyle name="Standard 3 2 2 2 4 3 3 2" xfId="3330" xr:uid="{00000000-0005-0000-0000-0000AA010000}"/>
    <cellStyle name="Standard 3 2 2 2 4 3 4" xfId="1824" xr:uid="{00000000-0005-0000-0000-0000AB010000}"/>
    <cellStyle name="Standard 3 2 2 2 4 3 4 2" xfId="3806" xr:uid="{00000000-0005-0000-0000-0000AC010000}"/>
    <cellStyle name="Standard 3 2 2 2 4 3 5" xfId="2436" xr:uid="{00000000-0005-0000-0000-0000AD010000}"/>
    <cellStyle name="Standard 3 2 2 2 4 4" xfId="663" xr:uid="{00000000-0005-0000-0000-0000AE010000}"/>
    <cellStyle name="Standard 3 2 2 2 4 4 2" xfId="2645" xr:uid="{00000000-0005-0000-0000-0000AF010000}"/>
    <cellStyle name="Standard 3 2 2 2 4 5" xfId="1144" xr:uid="{00000000-0005-0000-0000-0000B0010000}"/>
    <cellStyle name="Standard 3 2 2 2 4 5 2" xfId="3126" xr:uid="{00000000-0005-0000-0000-0000B1010000}"/>
    <cellStyle name="Standard 3 2 2 2 4 6" xfId="1620" xr:uid="{00000000-0005-0000-0000-0000B2010000}"/>
    <cellStyle name="Standard 3 2 2 2 4 6 2" xfId="3602" xr:uid="{00000000-0005-0000-0000-0000B3010000}"/>
    <cellStyle name="Standard 3 2 2 2 4 7" xfId="4146" xr:uid="{00000000-0005-0000-0000-0000B4010000}"/>
    <cellStyle name="Standard 3 2 2 2 4 8" xfId="4486" xr:uid="{00000000-0005-0000-0000-0000B5010000}"/>
    <cellStyle name="Standard 3 2 2 2 4 9" xfId="2164" xr:uid="{00000000-0005-0000-0000-0000B6010000}"/>
    <cellStyle name="Standard 3 2 2 2 5" xfId="109" xr:uid="{00000000-0005-0000-0000-0000B7010000}"/>
    <cellStyle name="Standard 3 2 2 2 5 2" xfId="384" xr:uid="{00000000-0005-0000-0000-0000B8010000}"/>
    <cellStyle name="Standard 3 2 2 2 5 2 2" xfId="2368" xr:uid="{00000000-0005-0000-0000-0000B9010000}"/>
    <cellStyle name="Standard 3 2 2 2 5 3" xfId="804" xr:uid="{00000000-0005-0000-0000-0000BA010000}"/>
    <cellStyle name="Standard 3 2 2 2 5 3 2" xfId="2786" xr:uid="{00000000-0005-0000-0000-0000BB010000}"/>
    <cellStyle name="Standard 3 2 2 2 5 4" xfId="1280" xr:uid="{00000000-0005-0000-0000-0000BC010000}"/>
    <cellStyle name="Standard 3 2 2 2 5 4 2" xfId="3262" xr:uid="{00000000-0005-0000-0000-0000BD010000}"/>
    <cellStyle name="Standard 3 2 2 2 5 5" xfId="1756" xr:uid="{00000000-0005-0000-0000-0000BE010000}"/>
    <cellStyle name="Standard 3 2 2 2 5 5 2" xfId="3738" xr:uid="{00000000-0005-0000-0000-0000BF010000}"/>
    <cellStyle name="Standard 3 2 2 2 5 6" xfId="4078" xr:uid="{00000000-0005-0000-0000-0000C0010000}"/>
    <cellStyle name="Standard 3 2 2 2 5 7" xfId="4418" xr:uid="{00000000-0005-0000-0000-0000C1010000}"/>
    <cellStyle name="Standard 3 2 2 2 5 8" xfId="2096" xr:uid="{00000000-0005-0000-0000-0000C2010000}"/>
    <cellStyle name="Standard 3 2 2 2 6" xfId="316" xr:uid="{00000000-0005-0000-0000-0000C3010000}"/>
    <cellStyle name="Standard 3 2 2 2 6 2" xfId="940" xr:uid="{00000000-0005-0000-0000-0000C4010000}"/>
    <cellStyle name="Standard 3 2 2 2 6 2 2" xfId="2922" xr:uid="{00000000-0005-0000-0000-0000C5010000}"/>
    <cellStyle name="Standard 3 2 2 2 6 3" xfId="1416" xr:uid="{00000000-0005-0000-0000-0000C6010000}"/>
    <cellStyle name="Standard 3 2 2 2 6 3 2" xfId="3398" xr:uid="{00000000-0005-0000-0000-0000C7010000}"/>
    <cellStyle name="Standard 3 2 2 2 6 4" xfId="1892" xr:uid="{00000000-0005-0000-0000-0000C8010000}"/>
    <cellStyle name="Standard 3 2 2 2 6 4 2" xfId="3874" xr:uid="{00000000-0005-0000-0000-0000C9010000}"/>
    <cellStyle name="Standard 3 2 2 2 6 5" xfId="4214" xr:uid="{00000000-0005-0000-0000-0000CA010000}"/>
    <cellStyle name="Standard 3 2 2 2 6 6" xfId="4554" xr:uid="{00000000-0005-0000-0000-0000CB010000}"/>
    <cellStyle name="Standard 3 2 2 2 6 7" xfId="2300" xr:uid="{00000000-0005-0000-0000-0000CC010000}"/>
    <cellStyle name="Standard 3 2 2 2 7" xfId="736" xr:uid="{00000000-0005-0000-0000-0000CD010000}"/>
    <cellStyle name="Standard 3 2 2 2 7 2" xfId="1212" xr:uid="{00000000-0005-0000-0000-0000CE010000}"/>
    <cellStyle name="Standard 3 2 2 2 7 2 2" xfId="3194" xr:uid="{00000000-0005-0000-0000-0000CF010000}"/>
    <cellStyle name="Standard 3 2 2 2 7 3" xfId="1688" xr:uid="{00000000-0005-0000-0000-0000D0010000}"/>
    <cellStyle name="Standard 3 2 2 2 7 3 2" xfId="3670" xr:uid="{00000000-0005-0000-0000-0000D1010000}"/>
    <cellStyle name="Standard 3 2 2 2 7 4" xfId="2718" xr:uid="{00000000-0005-0000-0000-0000D2010000}"/>
    <cellStyle name="Standard 3 2 2 2 8" xfId="595" xr:uid="{00000000-0005-0000-0000-0000D3010000}"/>
    <cellStyle name="Standard 3 2 2 2 8 2" xfId="2577" xr:uid="{00000000-0005-0000-0000-0000D4010000}"/>
    <cellStyle name="Standard 3 2 2 2 9" xfId="1076" xr:uid="{00000000-0005-0000-0000-0000D5010000}"/>
    <cellStyle name="Standard 3 2 2 2 9 2" xfId="3058" xr:uid="{00000000-0005-0000-0000-0000D6010000}"/>
    <cellStyle name="Standard 3 2 2 3" xfId="45" xr:uid="{00000000-0005-0000-0000-0000D7010000}"/>
    <cellStyle name="Standard 3 2 2 3 10" xfId="1557" xr:uid="{00000000-0005-0000-0000-0000D8010000}"/>
    <cellStyle name="Standard 3 2 2 3 10 2" xfId="3539" xr:uid="{00000000-0005-0000-0000-0000D9010000}"/>
    <cellStyle name="Standard 3 2 2 3 11" xfId="4015" xr:uid="{00000000-0005-0000-0000-0000DA010000}"/>
    <cellStyle name="Standard 3 2 2 3 12" xfId="4355" xr:uid="{00000000-0005-0000-0000-0000DB010000}"/>
    <cellStyle name="Standard 3 2 2 3 13" xfId="2033" xr:uid="{00000000-0005-0000-0000-0000DC010000}"/>
    <cellStyle name="Standard 3 2 2 3 2" xfId="63" xr:uid="{00000000-0005-0000-0000-0000DD010000}"/>
    <cellStyle name="Standard 3 2 2 3 2 10" xfId="4032" xr:uid="{00000000-0005-0000-0000-0000DE010000}"/>
    <cellStyle name="Standard 3 2 2 3 2 11" xfId="4372" xr:uid="{00000000-0005-0000-0000-0000DF010000}"/>
    <cellStyle name="Standard 3 2 2 3 2 12" xfId="2050" xr:uid="{00000000-0005-0000-0000-0000E0010000}"/>
    <cellStyle name="Standard 3 2 2 3 2 2" xfId="97" xr:uid="{00000000-0005-0000-0000-0000E1010000}"/>
    <cellStyle name="Standard 3 2 2 3 2 2 10" xfId="4406" xr:uid="{00000000-0005-0000-0000-0000E2010000}"/>
    <cellStyle name="Standard 3 2 2 3 2 2 11" xfId="2084" xr:uid="{00000000-0005-0000-0000-0000E3010000}"/>
    <cellStyle name="Standard 3 2 2 3 2 2 2" xfId="233" xr:uid="{00000000-0005-0000-0000-0000E4010000}"/>
    <cellStyle name="Standard 3 2 2 3 2 2 2 2" xfId="244" xr:uid="{00000000-0005-0000-0000-0000E5010000}"/>
    <cellStyle name="Standard 3 2 2 3 2 2 2 2 2" xfId="519" xr:uid="{00000000-0005-0000-0000-0000E6010000}"/>
    <cellStyle name="Standard 3 2 2 3 2 2 2 2 2 2" xfId="2503" xr:uid="{00000000-0005-0000-0000-0000E7010000}"/>
    <cellStyle name="Standard 3 2 2 3 2 2 2 2 3" xfId="1064" xr:uid="{00000000-0005-0000-0000-0000E8010000}"/>
    <cellStyle name="Standard 3 2 2 3 2 2 2 2 3 2" xfId="3046" xr:uid="{00000000-0005-0000-0000-0000E9010000}"/>
    <cellStyle name="Standard 3 2 2 3 2 2 2 2 4" xfId="1540" xr:uid="{00000000-0005-0000-0000-0000EA010000}"/>
    <cellStyle name="Standard 3 2 2 3 2 2 2 2 4 2" xfId="3522" xr:uid="{00000000-0005-0000-0000-0000EB010000}"/>
    <cellStyle name="Standard 3 2 2 3 2 2 2 2 5" xfId="2016" xr:uid="{00000000-0005-0000-0000-0000EC010000}"/>
    <cellStyle name="Standard 3 2 2 3 2 2 2 2 5 2" xfId="3998" xr:uid="{00000000-0005-0000-0000-0000ED010000}"/>
    <cellStyle name="Standard 3 2 2 3 2 2 2 2 6" xfId="4338" xr:uid="{00000000-0005-0000-0000-0000EE010000}"/>
    <cellStyle name="Standard 3 2 2 3 2 2 2 2 7" xfId="4678" xr:uid="{00000000-0005-0000-0000-0000EF010000}"/>
    <cellStyle name="Standard 3 2 2 3 2 2 2 2 8" xfId="2231" xr:uid="{00000000-0005-0000-0000-0000F0010000}"/>
    <cellStyle name="Standard 3 2 2 3 2 2 2 3" xfId="508" xr:uid="{00000000-0005-0000-0000-0000F1010000}"/>
    <cellStyle name="Standard 3 2 2 3 2 2 2 3 2" xfId="928" xr:uid="{00000000-0005-0000-0000-0000F2010000}"/>
    <cellStyle name="Standard 3 2 2 3 2 2 2 3 2 2" xfId="2910" xr:uid="{00000000-0005-0000-0000-0000F3010000}"/>
    <cellStyle name="Standard 3 2 2 3 2 2 2 3 3" xfId="1404" xr:uid="{00000000-0005-0000-0000-0000F4010000}"/>
    <cellStyle name="Standard 3 2 2 3 2 2 2 3 3 2" xfId="3386" xr:uid="{00000000-0005-0000-0000-0000F5010000}"/>
    <cellStyle name="Standard 3 2 2 3 2 2 2 3 4" xfId="1880" xr:uid="{00000000-0005-0000-0000-0000F6010000}"/>
    <cellStyle name="Standard 3 2 2 3 2 2 2 3 4 2" xfId="3862" xr:uid="{00000000-0005-0000-0000-0000F7010000}"/>
    <cellStyle name="Standard 3 2 2 3 2 2 2 3 5" xfId="2492" xr:uid="{00000000-0005-0000-0000-0000F8010000}"/>
    <cellStyle name="Standard 3 2 2 3 2 2 2 4" xfId="719" xr:uid="{00000000-0005-0000-0000-0000F9010000}"/>
    <cellStyle name="Standard 3 2 2 3 2 2 2 4 2" xfId="2701" xr:uid="{00000000-0005-0000-0000-0000FA010000}"/>
    <cellStyle name="Standard 3 2 2 3 2 2 2 5" xfId="1200" xr:uid="{00000000-0005-0000-0000-0000FB010000}"/>
    <cellStyle name="Standard 3 2 2 3 2 2 2 5 2" xfId="3182" xr:uid="{00000000-0005-0000-0000-0000FC010000}"/>
    <cellStyle name="Standard 3 2 2 3 2 2 2 6" xfId="1676" xr:uid="{00000000-0005-0000-0000-0000FD010000}"/>
    <cellStyle name="Standard 3 2 2 3 2 2 2 6 2" xfId="3658" xr:uid="{00000000-0005-0000-0000-0000FE010000}"/>
    <cellStyle name="Standard 3 2 2 3 2 2 2 7" xfId="4202" xr:uid="{00000000-0005-0000-0000-0000FF010000}"/>
    <cellStyle name="Standard 3 2 2 3 2 2 2 8" xfId="4542" xr:uid="{00000000-0005-0000-0000-000000020000}"/>
    <cellStyle name="Standard 3 2 2 3 2 2 2 9" xfId="2220" xr:uid="{00000000-0005-0000-0000-000001020000}"/>
    <cellStyle name="Standard 3 2 2 3 2 2 3" xfId="165" xr:uid="{00000000-0005-0000-0000-000002020000}"/>
    <cellStyle name="Standard 3 2 2 3 2 2 3 2" xfId="440" xr:uid="{00000000-0005-0000-0000-000003020000}"/>
    <cellStyle name="Standard 3 2 2 3 2 2 3 2 2" xfId="2424" xr:uid="{00000000-0005-0000-0000-000004020000}"/>
    <cellStyle name="Standard 3 2 2 3 2 2 3 3" xfId="860" xr:uid="{00000000-0005-0000-0000-000005020000}"/>
    <cellStyle name="Standard 3 2 2 3 2 2 3 3 2" xfId="2842" xr:uid="{00000000-0005-0000-0000-000006020000}"/>
    <cellStyle name="Standard 3 2 2 3 2 2 3 4" xfId="1336" xr:uid="{00000000-0005-0000-0000-000007020000}"/>
    <cellStyle name="Standard 3 2 2 3 2 2 3 4 2" xfId="3318" xr:uid="{00000000-0005-0000-0000-000008020000}"/>
    <cellStyle name="Standard 3 2 2 3 2 2 3 5" xfId="1812" xr:uid="{00000000-0005-0000-0000-000009020000}"/>
    <cellStyle name="Standard 3 2 2 3 2 2 3 5 2" xfId="3794" xr:uid="{00000000-0005-0000-0000-00000A020000}"/>
    <cellStyle name="Standard 3 2 2 3 2 2 3 6" xfId="4134" xr:uid="{00000000-0005-0000-0000-00000B020000}"/>
    <cellStyle name="Standard 3 2 2 3 2 2 3 7" xfId="4474" xr:uid="{00000000-0005-0000-0000-00000C020000}"/>
    <cellStyle name="Standard 3 2 2 3 2 2 3 8" xfId="2152" xr:uid="{00000000-0005-0000-0000-00000D020000}"/>
    <cellStyle name="Standard 3 2 2 3 2 2 4" xfId="372" xr:uid="{00000000-0005-0000-0000-00000E020000}"/>
    <cellStyle name="Standard 3 2 2 3 2 2 4 2" xfId="996" xr:uid="{00000000-0005-0000-0000-00000F020000}"/>
    <cellStyle name="Standard 3 2 2 3 2 2 4 2 2" xfId="2978" xr:uid="{00000000-0005-0000-0000-000010020000}"/>
    <cellStyle name="Standard 3 2 2 3 2 2 4 3" xfId="1472" xr:uid="{00000000-0005-0000-0000-000011020000}"/>
    <cellStyle name="Standard 3 2 2 3 2 2 4 3 2" xfId="3454" xr:uid="{00000000-0005-0000-0000-000012020000}"/>
    <cellStyle name="Standard 3 2 2 3 2 2 4 4" xfId="1948" xr:uid="{00000000-0005-0000-0000-000013020000}"/>
    <cellStyle name="Standard 3 2 2 3 2 2 4 4 2" xfId="3930" xr:uid="{00000000-0005-0000-0000-000014020000}"/>
    <cellStyle name="Standard 3 2 2 3 2 2 4 5" xfId="4270" xr:uid="{00000000-0005-0000-0000-000015020000}"/>
    <cellStyle name="Standard 3 2 2 3 2 2 4 6" xfId="4610" xr:uid="{00000000-0005-0000-0000-000016020000}"/>
    <cellStyle name="Standard 3 2 2 3 2 2 4 7" xfId="2356" xr:uid="{00000000-0005-0000-0000-000017020000}"/>
    <cellStyle name="Standard 3 2 2 3 2 2 5" xfId="792" xr:uid="{00000000-0005-0000-0000-000018020000}"/>
    <cellStyle name="Standard 3 2 2 3 2 2 5 2" xfId="1268" xr:uid="{00000000-0005-0000-0000-000019020000}"/>
    <cellStyle name="Standard 3 2 2 3 2 2 5 2 2" xfId="3250" xr:uid="{00000000-0005-0000-0000-00001A020000}"/>
    <cellStyle name="Standard 3 2 2 3 2 2 5 3" xfId="1744" xr:uid="{00000000-0005-0000-0000-00001B020000}"/>
    <cellStyle name="Standard 3 2 2 3 2 2 5 3 2" xfId="3726" xr:uid="{00000000-0005-0000-0000-00001C020000}"/>
    <cellStyle name="Standard 3 2 2 3 2 2 5 4" xfId="2774" xr:uid="{00000000-0005-0000-0000-00001D020000}"/>
    <cellStyle name="Standard 3 2 2 3 2 2 6" xfId="651" xr:uid="{00000000-0005-0000-0000-00001E020000}"/>
    <cellStyle name="Standard 3 2 2 3 2 2 6 2" xfId="2633" xr:uid="{00000000-0005-0000-0000-00001F020000}"/>
    <cellStyle name="Standard 3 2 2 3 2 2 7" xfId="1132" xr:uid="{00000000-0005-0000-0000-000020020000}"/>
    <cellStyle name="Standard 3 2 2 3 2 2 7 2" xfId="3114" xr:uid="{00000000-0005-0000-0000-000021020000}"/>
    <cellStyle name="Standard 3 2 2 3 2 2 8" xfId="1608" xr:uid="{00000000-0005-0000-0000-000022020000}"/>
    <cellStyle name="Standard 3 2 2 3 2 2 8 2" xfId="3590" xr:uid="{00000000-0005-0000-0000-000023020000}"/>
    <cellStyle name="Standard 3 2 2 3 2 2 9" xfId="4066" xr:uid="{00000000-0005-0000-0000-000024020000}"/>
    <cellStyle name="Standard 3 2 2 3 2 3" xfId="199" xr:uid="{00000000-0005-0000-0000-000025020000}"/>
    <cellStyle name="Standard 3 2 2 3 2 3 2" xfId="245" xr:uid="{00000000-0005-0000-0000-000026020000}"/>
    <cellStyle name="Standard 3 2 2 3 2 3 2 2" xfId="520" xr:uid="{00000000-0005-0000-0000-000027020000}"/>
    <cellStyle name="Standard 3 2 2 3 2 3 2 2 2" xfId="2504" xr:uid="{00000000-0005-0000-0000-000028020000}"/>
    <cellStyle name="Standard 3 2 2 3 2 3 2 3" xfId="1030" xr:uid="{00000000-0005-0000-0000-000029020000}"/>
    <cellStyle name="Standard 3 2 2 3 2 3 2 3 2" xfId="3012" xr:uid="{00000000-0005-0000-0000-00002A020000}"/>
    <cellStyle name="Standard 3 2 2 3 2 3 2 4" xfId="1506" xr:uid="{00000000-0005-0000-0000-00002B020000}"/>
    <cellStyle name="Standard 3 2 2 3 2 3 2 4 2" xfId="3488" xr:uid="{00000000-0005-0000-0000-00002C020000}"/>
    <cellStyle name="Standard 3 2 2 3 2 3 2 5" xfId="1982" xr:uid="{00000000-0005-0000-0000-00002D020000}"/>
    <cellStyle name="Standard 3 2 2 3 2 3 2 5 2" xfId="3964" xr:uid="{00000000-0005-0000-0000-00002E020000}"/>
    <cellStyle name="Standard 3 2 2 3 2 3 2 6" xfId="4304" xr:uid="{00000000-0005-0000-0000-00002F020000}"/>
    <cellStyle name="Standard 3 2 2 3 2 3 2 7" xfId="4644" xr:uid="{00000000-0005-0000-0000-000030020000}"/>
    <cellStyle name="Standard 3 2 2 3 2 3 2 8" xfId="2232" xr:uid="{00000000-0005-0000-0000-000031020000}"/>
    <cellStyle name="Standard 3 2 2 3 2 3 3" xfId="474" xr:uid="{00000000-0005-0000-0000-000032020000}"/>
    <cellStyle name="Standard 3 2 2 3 2 3 3 2" xfId="894" xr:uid="{00000000-0005-0000-0000-000033020000}"/>
    <cellStyle name="Standard 3 2 2 3 2 3 3 2 2" xfId="2876" xr:uid="{00000000-0005-0000-0000-000034020000}"/>
    <cellStyle name="Standard 3 2 2 3 2 3 3 3" xfId="1370" xr:uid="{00000000-0005-0000-0000-000035020000}"/>
    <cellStyle name="Standard 3 2 2 3 2 3 3 3 2" xfId="3352" xr:uid="{00000000-0005-0000-0000-000036020000}"/>
    <cellStyle name="Standard 3 2 2 3 2 3 3 4" xfId="1846" xr:uid="{00000000-0005-0000-0000-000037020000}"/>
    <cellStyle name="Standard 3 2 2 3 2 3 3 4 2" xfId="3828" xr:uid="{00000000-0005-0000-0000-000038020000}"/>
    <cellStyle name="Standard 3 2 2 3 2 3 3 5" xfId="2458" xr:uid="{00000000-0005-0000-0000-000039020000}"/>
    <cellStyle name="Standard 3 2 2 3 2 3 4" xfId="685" xr:uid="{00000000-0005-0000-0000-00003A020000}"/>
    <cellStyle name="Standard 3 2 2 3 2 3 4 2" xfId="2667" xr:uid="{00000000-0005-0000-0000-00003B020000}"/>
    <cellStyle name="Standard 3 2 2 3 2 3 5" xfId="1166" xr:uid="{00000000-0005-0000-0000-00003C020000}"/>
    <cellStyle name="Standard 3 2 2 3 2 3 5 2" xfId="3148" xr:uid="{00000000-0005-0000-0000-00003D020000}"/>
    <cellStyle name="Standard 3 2 2 3 2 3 6" xfId="1642" xr:uid="{00000000-0005-0000-0000-00003E020000}"/>
    <cellStyle name="Standard 3 2 2 3 2 3 6 2" xfId="3624" xr:uid="{00000000-0005-0000-0000-00003F020000}"/>
    <cellStyle name="Standard 3 2 2 3 2 3 7" xfId="4168" xr:uid="{00000000-0005-0000-0000-000040020000}"/>
    <cellStyle name="Standard 3 2 2 3 2 3 8" xfId="4508" xr:uid="{00000000-0005-0000-0000-000041020000}"/>
    <cellStyle name="Standard 3 2 2 3 2 3 9" xfId="2186" xr:uid="{00000000-0005-0000-0000-000042020000}"/>
    <cellStyle name="Standard 3 2 2 3 2 4" xfId="131" xr:uid="{00000000-0005-0000-0000-000043020000}"/>
    <cellStyle name="Standard 3 2 2 3 2 4 2" xfId="406" xr:uid="{00000000-0005-0000-0000-000044020000}"/>
    <cellStyle name="Standard 3 2 2 3 2 4 2 2" xfId="2390" xr:uid="{00000000-0005-0000-0000-000045020000}"/>
    <cellStyle name="Standard 3 2 2 3 2 4 3" xfId="826" xr:uid="{00000000-0005-0000-0000-000046020000}"/>
    <cellStyle name="Standard 3 2 2 3 2 4 3 2" xfId="2808" xr:uid="{00000000-0005-0000-0000-000047020000}"/>
    <cellStyle name="Standard 3 2 2 3 2 4 4" xfId="1302" xr:uid="{00000000-0005-0000-0000-000048020000}"/>
    <cellStyle name="Standard 3 2 2 3 2 4 4 2" xfId="3284" xr:uid="{00000000-0005-0000-0000-000049020000}"/>
    <cellStyle name="Standard 3 2 2 3 2 4 5" xfId="1778" xr:uid="{00000000-0005-0000-0000-00004A020000}"/>
    <cellStyle name="Standard 3 2 2 3 2 4 5 2" xfId="3760" xr:uid="{00000000-0005-0000-0000-00004B020000}"/>
    <cellStyle name="Standard 3 2 2 3 2 4 6" xfId="4100" xr:uid="{00000000-0005-0000-0000-00004C020000}"/>
    <cellStyle name="Standard 3 2 2 3 2 4 7" xfId="4440" xr:uid="{00000000-0005-0000-0000-00004D020000}"/>
    <cellStyle name="Standard 3 2 2 3 2 4 8" xfId="2118" xr:uid="{00000000-0005-0000-0000-00004E020000}"/>
    <cellStyle name="Standard 3 2 2 3 2 5" xfId="338" xr:uid="{00000000-0005-0000-0000-00004F020000}"/>
    <cellStyle name="Standard 3 2 2 3 2 5 2" xfId="962" xr:uid="{00000000-0005-0000-0000-000050020000}"/>
    <cellStyle name="Standard 3 2 2 3 2 5 2 2" xfId="2944" xr:uid="{00000000-0005-0000-0000-000051020000}"/>
    <cellStyle name="Standard 3 2 2 3 2 5 3" xfId="1438" xr:uid="{00000000-0005-0000-0000-000052020000}"/>
    <cellStyle name="Standard 3 2 2 3 2 5 3 2" xfId="3420" xr:uid="{00000000-0005-0000-0000-000053020000}"/>
    <cellStyle name="Standard 3 2 2 3 2 5 4" xfId="1914" xr:uid="{00000000-0005-0000-0000-000054020000}"/>
    <cellStyle name="Standard 3 2 2 3 2 5 4 2" xfId="3896" xr:uid="{00000000-0005-0000-0000-000055020000}"/>
    <cellStyle name="Standard 3 2 2 3 2 5 5" xfId="4236" xr:uid="{00000000-0005-0000-0000-000056020000}"/>
    <cellStyle name="Standard 3 2 2 3 2 5 6" xfId="4576" xr:uid="{00000000-0005-0000-0000-000057020000}"/>
    <cellStyle name="Standard 3 2 2 3 2 5 7" xfId="2322" xr:uid="{00000000-0005-0000-0000-000058020000}"/>
    <cellStyle name="Standard 3 2 2 3 2 6" xfId="758" xr:uid="{00000000-0005-0000-0000-000059020000}"/>
    <cellStyle name="Standard 3 2 2 3 2 6 2" xfId="1234" xr:uid="{00000000-0005-0000-0000-00005A020000}"/>
    <cellStyle name="Standard 3 2 2 3 2 6 2 2" xfId="3216" xr:uid="{00000000-0005-0000-0000-00005B020000}"/>
    <cellStyle name="Standard 3 2 2 3 2 6 3" xfId="1710" xr:uid="{00000000-0005-0000-0000-00005C020000}"/>
    <cellStyle name="Standard 3 2 2 3 2 6 3 2" xfId="3692" xr:uid="{00000000-0005-0000-0000-00005D020000}"/>
    <cellStyle name="Standard 3 2 2 3 2 6 4" xfId="2740" xr:uid="{00000000-0005-0000-0000-00005E020000}"/>
    <cellStyle name="Standard 3 2 2 3 2 7" xfId="617" xr:uid="{00000000-0005-0000-0000-00005F020000}"/>
    <cellStyle name="Standard 3 2 2 3 2 7 2" xfId="2599" xr:uid="{00000000-0005-0000-0000-000060020000}"/>
    <cellStyle name="Standard 3 2 2 3 2 8" xfId="1098" xr:uid="{00000000-0005-0000-0000-000061020000}"/>
    <cellStyle name="Standard 3 2 2 3 2 8 2" xfId="3080" xr:uid="{00000000-0005-0000-0000-000062020000}"/>
    <cellStyle name="Standard 3 2 2 3 2 9" xfId="1574" xr:uid="{00000000-0005-0000-0000-000063020000}"/>
    <cellStyle name="Standard 3 2 2 3 2 9 2" xfId="3556" xr:uid="{00000000-0005-0000-0000-000064020000}"/>
    <cellStyle name="Standard 3 2 2 3 3" xfId="80" xr:uid="{00000000-0005-0000-0000-000065020000}"/>
    <cellStyle name="Standard 3 2 2 3 3 10" xfId="4389" xr:uid="{00000000-0005-0000-0000-000066020000}"/>
    <cellStyle name="Standard 3 2 2 3 3 11" xfId="2067" xr:uid="{00000000-0005-0000-0000-000067020000}"/>
    <cellStyle name="Standard 3 2 2 3 3 2" xfId="216" xr:uid="{00000000-0005-0000-0000-000068020000}"/>
    <cellStyle name="Standard 3 2 2 3 3 2 2" xfId="246" xr:uid="{00000000-0005-0000-0000-000069020000}"/>
    <cellStyle name="Standard 3 2 2 3 3 2 2 2" xfId="521" xr:uid="{00000000-0005-0000-0000-00006A020000}"/>
    <cellStyle name="Standard 3 2 2 3 3 2 2 2 2" xfId="2505" xr:uid="{00000000-0005-0000-0000-00006B020000}"/>
    <cellStyle name="Standard 3 2 2 3 3 2 2 3" xfId="1047" xr:uid="{00000000-0005-0000-0000-00006C020000}"/>
    <cellStyle name="Standard 3 2 2 3 3 2 2 3 2" xfId="3029" xr:uid="{00000000-0005-0000-0000-00006D020000}"/>
    <cellStyle name="Standard 3 2 2 3 3 2 2 4" xfId="1523" xr:uid="{00000000-0005-0000-0000-00006E020000}"/>
    <cellStyle name="Standard 3 2 2 3 3 2 2 4 2" xfId="3505" xr:uid="{00000000-0005-0000-0000-00006F020000}"/>
    <cellStyle name="Standard 3 2 2 3 3 2 2 5" xfId="1999" xr:uid="{00000000-0005-0000-0000-000070020000}"/>
    <cellStyle name="Standard 3 2 2 3 3 2 2 5 2" xfId="3981" xr:uid="{00000000-0005-0000-0000-000071020000}"/>
    <cellStyle name="Standard 3 2 2 3 3 2 2 6" xfId="4321" xr:uid="{00000000-0005-0000-0000-000072020000}"/>
    <cellStyle name="Standard 3 2 2 3 3 2 2 7" xfId="4661" xr:uid="{00000000-0005-0000-0000-000073020000}"/>
    <cellStyle name="Standard 3 2 2 3 3 2 2 8" xfId="2233" xr:uid="{00000000-0005-0000-0000-000074020000}"/>
    <cellStyle name="Standard 3 2 2 3 3 2 3" xfId="491" xr:uid="{00000000-0005-0000-0000-000075020000}"/>
    <cellStyle name="Standard 3 2 2 3 3 2 3 2" xfId="911" xr:uid="{00000000-0005-0000-0000-000076020000}"/>
    <cellStyle name="Standard 3 2 2 3 3 2 3 2 2" xfId="2893" xr:uid="{00000000-0005-0000-0000-000077020000}"/>
    <cellStyle name="Standard 3 2 2 3 3 2 3 3" xfId="1387" xr:uid="{00000000-0005-0000-0000-000078020000}"/>
    <cellStyle name="Standard 3 2 2 3 3 2 3 3 2" xfId="3369" xr:uid="{00000000-0005-0000-0000-000079020000}"/>
    <cellStyle name="Standard 3 2 2 3 3 2 3 4" xfId="1863" xr:uid="{00000000-0005-0000-0000-00007A020000}"/>
    <cellStyle name="Standard 3 2 2 3 3 2 3 4 2" xfId="3845" xr:uid="{00000000-0005-0000-0000-00007B020000}"/>
    <cellStyle name="Standard 3 2 2 3 3 2 3 5" xfId="2475" xr:uid="{00000000-0005-0000-0000-00007C020000}"/>
    <cellStyle name="Standard 3 2 2 3 3 2 4" xfId="702" xr:uid="{00000000-0005-0000-0000-00007D020000}"/>
    <cellStyle name="Standard 3 2 2 3 3 2 4 2" xfId="2684" xr:uid="{00000000-0005-0000-0000-00007E020000}"/>
    <cellStyle name="Standard 3 2 2 3 3 2 5" xfId="1183" xr:uid="{00000000-0005-0000-0000-00007F020000}"/>
    <cellStyle name="Standard 3 2 2 3 3 2 5 2" xfId="3165" xr:uid="{00000000-0005-0000-0000-000080020000}"/>
    <cellStyle name="Standard 3 2 2 3 3 2 6" xfId="1659" xr:uid="{00000000-0005-0000-0000-000081020000}"/>
    <cellStyle name="Standard 3 2 2 3 3 2 6 2" xfId="3641" xr:uid="{00000000-0005-0000-0000-000082020000}"/>
    <cellStyle name="Standard 3 2 2 3 3 2 7" xfId="4185" xr:uid="{00000000-0005-0000-0000-000083020000}"/>
    <cellStyle name="Standard 3 2 2 3 3 2 8" xfId="4525" xr:uid="{00000000-0005-0000-0000-000084020000}"/>
    <cellStyle name="Standard 3 2 2 3 3 2 9" xfId="2203" xr:uid="{00000000-0005-0000-0000-000085020000}"/>
    <cellStyle name="Standard 3 2 2 3 3 3" xfId="148" xr:uid="{00000000-0005-0000-0000-000086020000}"/>
    <cellStyle name="Standard 3 2 2 3 3 3 2" xfId="423" xr:uid="{00000000-0005-0000-0000-000087020000}"/>
    <cellStyle name="Standard 3 2 2 3 3 3 2 2" xfId="2407" xr:uid="{00000000-0005-0000-0000-000088020000}"/>
    <cellStyle name="Standard 3 2 2 3 3 3 3" xfId="843" xr:uid="{00000000-0005-0000-0000-000089020000}"/>
    <cellStyle name="Standard 3 2 2 3 3 3 3 2" xfId="2825" xr:uid="{00000000-0005-0000-0000-00008A020000}"/>
    <cellStyle name="Standard 3 2 2 3 3 3 4" xfId="1319" xr:uid="{00000000-0005-0000-0000-00008B020000}"/>
    <cellStyle name="Standard 3 2 2 3 3 3 4 2" xfId="3301" xr:uid="{00000000-0005-0000-0000-00008C020000}"/>
    <cellStyle name="Standard 3 2 2 3 3 3 5" xfId="1795" xr:uid="{00000000-0005-0000-0000-00008D020000}"/>
    <cellStyle name="Standard 3 2 2 3 3 3 5 2" xfId="3777" xr:uid="{00000000-0005-0000-0000-00008E020000}"/>
    <cellStyle name="Standard 3 2 2 3 3 3 6" xfId="4117" xr:uid="{00000000-0005-0000-0000-00008F020000}"/>
    <cellStyle name="Standard 3 2 2 3 3 3 7" xfId="4457" xr:uid="{00000000-0005-0000-0000-000090020000}"/>
    <cellStyle name="Standard 3 2 2 3 3 3 8" xfId="2135" xr:uid="{00000000-0005-0000-0000-000091020000}"/>
    <cellStyle name="Standard 3 2 2 3 3 4" xfId="355" xr:uid="{00000000-0005-0000-0000-000092020000}"/>
    <cellStyle name="Standard 3 2 2 3 3 4 2" xfId="979" xr:uid="{00000000-0005-0000-0000-000093020000}"/>
    <cellStyle name="Standard 3 2 2 3 3 4 2 2" xfId="2961" xr:uid="{00000000-0005-0000-0000-000094020000}"/>
    <cellStyle name="Standard 3 2 2 3 3 4 3" xfId="1455" xr:uid="{00000000-0005-0000-0000-000095020000}"/>
    <cellStyle name="Standard 3 2 2 3 3 4 3 2" xfId="3437" xr:uid="{00000000-0005-0000-0000-000096020000}"/>
    <cellStyle name="Standard 3 2 2 3 3 4 4" xfId="1931" xr:uid="{00000000-0005-0000-0000-000097020000}"/>
    <cellStyle name="Standard 3 2 2 3 3 4 4 2" xfId="3913" xr:uid="{00000000-0005-0000-0000-000098020000}"/>
    <cellStyle name="Standard 3 2 2 3 3 4 5" xfId="4253" xr:uid="{00000000-0005-0000-0000-000099020000}"/>
    <cellStyle name="Standard 3 2 2 3 3 4 6" xfId="4593" xr:uid="{00000000-0005-0000-0000-00009A020000}"/>
    <cellStyle name="Standard 3 2 2 3 3 4 7" xfId="2339" xr:uid="{00000000-0005-0000-0000-00009B020000}"/>
    <cellStyle name="Standard 3 2 2 3 3 5" xfId="775" xr:uid="{00000000-0005-0000-0000-00009C020000}"/>
    <cellStyle name="Standard 3 2 2 3 3 5 2" xfId="1251" xr:uid="{00000000-0005-0000-0000-00009D020000}"/>
    <cellStyle name="Standard 3 2 2 3 3 5 2 2" xfId="3233" xr:uid="{00000000-0005-0000-0000-00009E020000}"/>
    <cellStyle name="Standard 3 2 2 3 3 5 3" xfId="1727" xr:uid="{00000000-0005-0000-0000-00009F020000}"/>
    <cellStyle name="Standard 3 2 2 3 3 5 3 2" xfId="3709" xr:uid="{00000000-0005-0000-0000-0000A0020000}"/>
    <cellStyle name="Standard 3 2 2 3 3 5 4" xfId="2757" xr:uid="{00000000-0005-0000-0000-0000A1020000}"/>
    <cellStyle name="Standard 3 2 2 3 3 6" xfId="634" xr:uid="{00000000-0005-0000-0000-0000A2020000}"/>
    <cellStyle name="Standard 3 2 2 3 3 6 2" xfId="2616" xr:uid="{00000000-0005-0000-0000-0000A3020000}"/>
    <cellStyle name="Standard 3 2 2 3 3 7" xfId="1115" xr:uid="{00000000-0005-0000-0000-0000A4020000}"/>
    <cellStyle name="Standard 3 2 2 3 3 7 2" xfId="3097" xr:uid="{00000000-0005-0000-0000-0000A5020000}"/>
    <cellStyle name="Standard 3 2 2 3 3 8" xfId="1591" xr:uid="{00000000-0005-0000-0000-0000A6020000}"/>
    <cellStyle name="Standard 3 2 2 3 3 8 2" xfId="3573" xr:uid="{00000000-0005-0000-0000-0000A7020000}"/>
    <cellStyle name="Standard 3 2 2 3 3 9" xfId="4049" xr:uid="{00000000-0005-0000-0000-0000A8020000}"/>
    <cellStyle name="Standard 3 2 2 3 4" xfId="182" xr:uid="{00000000-0005-0000-0000-0000A9020000}"/>
    <cellStyle name="Standard 3 2 2 3 4 2" xfId="247" xr:uid="{00000000-0005-0000-0000-0000AA020000}"/>
    <cellStyle name="Standard 3 2 2 3 4 2 2" xfId="522" xr:uid="{00000000-0005-0000-0000-0000AB020000}"/>
    <cellStyle name="Standard 3 2 2 3 4 2 2 2" xfId="2506" xr:uid="{00000000-0005-0000-0000-0000AC020000}"/>
    <cellStyle name="Standard 3 2 2 3 4 2 3" xfId="1013" xr:uid="{00000000-0005-0000-0000-0000AD020000}"/>
    <cellStyle name="Standard 3 2 2 3 4 2 3 2" xfId="2995" xr:uid="{00000000-0005-0000-0000-0000AE020000}"/>
    <cellStyle name="Standard 3 2 2 3 4 2 4" xfId="1489" xr:uid="{00000000-0005-0000-0000-0000AF020000}"/>
    <cellStyle name="Standard 3 2 2 3 4 2 4 2" xfId="3471" xr:uid="{00000000-0005-0000-0000-0000B0020000}"/>
    <cellStyle name="Standard 3 2 2 3 4 2 5" xfId="1965" xr:uid="{00000000-0005-0000-0000-0000B1020000}"/>
    <cellStyle name="Standard 3 2 2 3 4 2 5 2" xfId="3947" xr:uid="{00000000-0005-0000-0000-0000B2020000}"/>
    <cellStyle name="Standard 3 2 2 3 4 2 6" xfId="4287" xr:uid="{00000000-0005-0000-0000-0000B3020000}"/>
    <cellStyle name="Standard 3 2 2 3 4 2 7" xfId="4627" xr:uid="{00000000-0005-0000-0000-0000B4020000}"/>
    <cellStyle name="Standard 3 2 2 3 4 2 8" xfId="2234" xr:uid="{00000000-0005-0000-0000-0000B5020000}"/>
    <cellStyle name="Standard 3 2 2 3 4 3" xfId="457" xr:uid="{00000000-0005-0000-0000-0000B6020000}"/>
    <cellStyle name="Standard 3 2 2 3 4 3 2" xfId="877" xr:uid="{00000000-0005-0000-0000-0000B7020000}"/>
    <cellStyle name="Standard 3 2 2 3 4 3 2 2" xfId="2859" xr:uid="{00000000-0005-0000-0000-0000B8020000}"/>
    <cellStyle name="Standard 3 2 2 3 4 3 3" xfId="1353" xr:uid="{00000000-0005-0000-0000-0000B9020000}"/>
    <cellStyle name="Standard 3 2 2 3 4 3 3 2" xfId="3335" xr:uid="{00000000-0005-0000-0000-0000BA020000}"/>
    <cellStyle name="Standard 3 2 2 3 4 3 4" xfId="1829" xr:uid="{00000000-0005-0000-0000-0000BB020000}"/>
    <cellStyle name="Standard 3 2 2 3 4 3 4 2" xfId="3811" xr:uid="{00000000-0005-0000-0000-0000BC020000}"/>
    <cellStyle name="Standard 3 2 2 3 4 3 5" xfId="2441" xr:uid="{00000000-0005-0000-0000-0000BD020000}"/>
    <cellStyle name="Standard 3 2 2 3 4 4" xfId="668" xr:uid="{00000000-0005-0000-0000-0000BE020000}"/>
    <cellStyle name="Standard 3 2 2 3 4 4 2" xfId="2650" xr:uid="{00000000-0005-0000-0000-0000BF020000}"/>
    <cellStyle name="Standard 3 2 2 3 4 5" xfId="1149" xr:uid="{00000000-0005-0000-0000-0000C0020000}"/>
    <cellStyle name="Standard 3 2 2 3 4 5 2" xfId="3131" xr:uid="{00000000-0005-0000-0000-0000C1020000}"/>
    <cellStyle name="Standard 3 2 2 3 4 6" xfId="1625" xr:uid="{00000000-0005-0000-0000-0000C2020000}"/>
    <cellStyle name="Standard 3 2 2 3 4 6 2" xfId="3607" xr:uid="{00000000-0005-0000-0000-0000C3020000}"/>
    <cellStyle name="Standard 3 2 2 3 4 7" xfId="4151" xr:uid="{00000000-0005-0000-0000-0000C4020000}"/>
    <cellStyle name="Standard 3 2 2 3 4 8" xfId="4491" xr:uid="{00000000-0005-0000-0000-0000C5020000}"/>
    <cellStyle name="Standard 3 2 2 3 4 9" xfId="2169" xr:uid="{00000000-0005-0000-0000-0000C6020000}"/>
    <cellStyle name="Standard 3 2 2 3 5" xfId="114" xr:uid="{00000000-0005-0000-0000-0000C7020000}"/>
    <cellStyle name="Standard 3 2 2 3 5 2" xfId="389" xr:uid="{00000000-0005-0000-0000-0000C8020000}"/>
    <cellStyle name="Standard 3 2 2 3 5 2 2" xfId="2373" xr:uid="{00000000-0005-0000-0000-0000C9020000}"/>
    <cellStyle name="Standard 3 2 2 3 5 3" xfId="809" xr:uid="{00000000-0005-0000-0000-0000CA020000}"/>
    <cellStyle name="Standard 3 2 2 3 5 3 2" xfId="2791" xr:uid="{00000000-0005-0000-0000-0000CB020000}"/>
    <cellStyle name="Standard 3 2 2 3 5 4" xfId="1285" xr:uid="{00000000-0005-0000-0000-0000CC020000}"/>
    <cellStyle name="Standard 3 2 2 3 5 4 2" xfId="3267" xr:uid="{00000000-0005-0000-0000-0000CD020000}"/>
    <cellStyle name="Standard 3 2 2 3 5 5" xfId="1761" xr:uid="{00000000-0005-0000-0000-0000CE020000}"/>
    <cellStyle name="Standard 3 2 2 3 5 5 2" xfId="3743" xr:uid="{00000000-0005-0000-0000-0000CF020000}"/>
    <cellStyle name="Standard 3 2 2 3 5 6" xfId="4083" xr:uid="{00000000-0005-0000-0000-0000D0020000}"/>
    <cellStyle name="Standard 3 2 2 3 5 7" xfId="4423" xr:uid="{00000000-0005-0000-0000-0000D1020000}"/>
    <cellStyle name="Standard 3 2 2 3 5 8" xfId="2101" xr:uid="{00000000-0005-0000-0000-0000D2020000}"/>
    <cellStyle name="Standard 3 2 2 3 6" xfId="321" xr:uid="{00000000-0005-0000-0000-0000D3020000}"/>
    <cellStyle name="Standard 3 2 2 3 6 2" xfId="945" xr:uid="{00000000-0005-0000-0000-0000D4020000}"/>
    <cellStyle name="Standard 3 2 2 3 6 2 2" xfId="2927" xr:uid="{00000000-0005-0000-0000-0000D5020000}"/>
    <cellStyle name="Standard 3 2 2 3 6 3" xfId="1421" xr:uid="{00000000-0005-0000-0000-0000D6020000}"/>
    <cellStyle name="Standard 3 2 2 3 6 3 2" xfId="3403" xr:uid="{00000000-0005-0000-0000-0000D7020000}"/>
    <cellStyle name="Standard 3 2 2 3 6 4" xfId="1897" xr:uid="{00000000-0005-0000-0000-0000D8020000}"/>
    <cellStyle name="Standard 3 2 2 3 6 4 2" xfId="3879" xr:uid="{00000000-0005-0000-0000-0000D9020000}"/>
    <cellStyle name="Standard 3 2 2 3 6 5" xfId="4219" xr:uid="{00000000-0005-0000-0000-0000DA020000}"/>
    <cellStyle name="Standard 3 2 2 3 6 6" xfId="4559" xr:uid="{00000000-0005-0000-0000-0000DB020000}"/>
    <cellStyle name="Standard 3 2 2 3 6 7" xfId="2305" xr:uid="{00000000-0005-0000-0000-0000DC020000}"/>
    <cellStyle name="Standard 3 2 2 3 7" xfId="741" xr:uid="{00000000-0005-0000-0000-0000DD020000}"/>
    <cellStyle name="Standard 3 2 2 3 7 2" xfId="1217" xr:uid="{00000000-0005-0000-0000-0000DE020000}"/>
    <cellStyle name="Standard 3 2 2 3 7 2 2" xfId="3199" xr:uid="{00000000-0005-0000-0000-0000DF020000}"/>
    <cellStyle name="Standard 3 2 2 3 7 3" xfId="1693" xr:uid="{00000000-0005-0000-0000-0000E0020000}"/>
    <cellStyle name="Standard 3 2 2 3 7 3 2" xfId="3675" xr:uid="{00000000-0005-0000-0000-0000E1020000}"/>
    <cellStyle name="Standard 3 2 2 3 7 4" xfId="2723" xr:uid="{00000000-0005-0000-0000-0000E2020000}"/>
    <cellStyle name="Standard 3 2 2 3 8" xfId="600" xr:uid="{00000000-0005-0000-0000-0000E3020000}"/>
    <cellStyle name="Standard 3 2 2 3 8 2" xfId="2582" xr:uid="{00000000-0005-0000-0000-0000E4020000}"/>
    <cellStyle name="Standard 3 2 2 3 9" xfId="1081" xr:uid="{00000000-0005-0000-0000-0000E5020000}"/>
    <cellStyle name="Standard 3 2 2 3 9 2" xfId="3063" xr:uid="{00000000-0005-0000-0000-0000E6020000}"/>
    <cellStyle name="Standard 3 2 2 4" xfId="53" xr:uid="{00000000-0005-0000-0000-0000E7020000}"/>
    <cellStyle name="Standard 3 2 2 4 10" xfId="4022" xr:uid="{00000000-0005-0000-0000-0000E8020000}"/>
    <cellStyle name="Standard 3 2 2 4 11" xfId="4362" xr:uid="{00000000-0005-0000-0000-0000E9020000}"/>
    <cellStyle name="Standard 3 2 2 4 12" xfId="2040" xr:uid="{00000000-0005-0000-0000-0000EA020000}"/>
    <cellStyle name="Standard 3 2 2 4 2" xfId="87" xr:uid="{00000000-0005-0000-0000-0000EB020000}"/>
    <cellStyle name="Standard 3 2 2 4 2 10" xfId="4396" xr:uid="{00000000-0005-0000-0000-0000EC020000}"/>
    <cellStyle name="Standard 3 2 2 4 2 11" xfId="2074" xr:uid="{00000000-0005-0000-0000-0000ED020000}"/>
    <cellStyle name="Standard 3 2 2 4 2 2" xfId="223" xr:uid="{00000000-0005-0000-0000-0000EE020000}"/>
    <cellStyle name="Standard 3 2 2 4 2 2 2" xfId="248" xr:uid="{00000000-0005-0000-0000-0000EF020000}"/>
    <cellStyle name="Standard 3 2 2 4 2 2 2 2" xfId="523" xr:uid="{00000000-0005-0000-0000-0000F0020000}"/>
    <cellStyle name="Standard 3 2 2 4 2 2 2 2 2" xfId="2507" xr:uid="{00000000-0005-0000-0000-0000F1020000}"/>
    <cellStyle name="Standard 3 2 2 4 2 2 2 3" xfId="1054" xr:uid="{00000000-0005-0000-0000-0000F2020000}"/>
    <cellStyle name="Standard 3 2 2 4 2 2 2 3 2" xfId="3036" xr:uid="{00000000-0005-0000-0000-0000F3020000}"/>
    <cellStyle name="Standard 3 2 2 4 2 2 2 4" xfId="1530" xr:uid="{00000000-0005-0000-0000-0000F4020000}"/>
    <cellStyle name="Standard 3 2 2 4 2 2 2 4 2" xfId="3512" xr:uid="{00000000-0005-0000-0000-0000F5020000}"/>
    <cellStyle name="Standard 3 2 2 4 2 2 2 5" xfId="2006" xr:uid="{00000000-0005-0000-0000-0000F6020000}"/>
    <cellStyle name="Standard 3 2 2 4 2 2 2 5 2" xfId="3988" xr:uid="{00000000-0005-0000-0000-0000F7020000}"/>
    <cellStyle name="Standard 3 2 2 4 2 2 2 6" xfId="4328" xr:uid="{00000000-0005-0000-0000-0000F8020000}"/>
    <cellStyle name="Standard 3 2 2 4 2 2 2 7" xfId="4668" xr:uid="{00000000-0005-0000-0000-0000F9020000}"/>
    <cellStyle name="Standard 3 2 2 4 2 2 2 8" xfId="2235" xr:uid="{00000000-0005-0000-0000-0000FA020000}"/>
    <cellStyle name="Standard 3 2 2 4 2 2 3" xfId="498" xr:uid="{00000000-0005-0000-0000-0000FB020000}"/>
    <cellStyle name="Standard 3 2 2 4 2 2 3 2" xfId="918" xr:uid="{00000000-0005-0000-0000-0000FC020000}"/>
    <cellStyle name="Standard 3 2 2 4 2 2 3 2 2" xfId="2900" xr:uid="{00000000-0005-0000-0000-0000FD020000}"/>
    <cellStyle name="Standard 3 2 2 4 2 2 3 3" xfId="1394" xr:uid="{00000000-0005-0000-0000-0000FE020000}"/>
    <cellStyle name="Standard 3 2 2 4 2 2 3 3 2" xfId="3376" xr:uid="{00000000-0005-0000-0000-0000FF020000}"/>
    <cellStyle name="Standard 3 2 2 4 2 2 3 4" xfId="1870" xr:uid="{00000000-0005-0000-0000-000000030000}"/>
    <cellStyle name="Standard 3 2 2 4 2 2 3 4 2" xfId="3852" xr:uid="{00000000-0005-0000-0000-000001030000}"/>
    <cellStyle name="Standard 3 2 2 4 2 2 3 5" xfId="2482" xr:uid="{00000000-0005-0000-0000-000002030000}"/>
    <cellStyle name="Standard 3 2 2 4 2 2 4" xfId="709" xr:uid="{00000000-0005-0000-0000-000003030000}"/>
    <cellStyle name="Standard 3 2 2 4 2 2 4 2" xfId="2691" xr:uid="{00000000-0005-0000-0000-000004030000}"/>
    <cellStyle name="Standard 3 2 2 4 2 2 5" xfId="1190" xr:uid="{00000000-0005-0000-0000-000005030000}"/>
    <cellStyle name="Standard 3 2 2 4 2 2 5 2" xfId="3172" xr:uid="{00000000-0005-0000-0000-000006030000}"/>
    <cellStyle name="Standard 3 2 2 4 2 2 6" xfId="1666" xr:uid="{00000000-0005-0000-0000-000007030000}"/>
    <cellStyle name="Standard 3 2 2 4 2 2 6 2" xfId="3648" xr:uid="{00000000-0005-0000-0000-000008030000}"/>
    <cellStyle name="Standard 3 2 2 4 2 2 7" xfId="4192" xr:uid="{00000000-0005-0000-0000-000009030000}"/>
    <cellStyle name="Standard 3 2 2 4 2 2 8" xfId="4532" xr:uid="{00000000-0005-0000-0000-00000A030000}"/>
    <cellStyle name="Standard 3 2 2 4 2 2 9" xfId="2210" xr:uid="{00000000-0005-0000-0000-00000B030000}"/>
    <cellStyle name="Standard 3 2 2 4 2 3" xfId="155" xr:uid="{00000000-0005-0000-0000-00000C030000}"/>
    <cellStyle name="Standard 3 2 2 4 2 3 2" xfId="430" xr:uid="{00000000-0005-0000-0000-00000D030000}"/>
    <cellStyle name="Standard 3 2 2 4 2 3 2 2" xfId="2414" xr:uid="{00000000-0005-0000-0000-00000E030000}"/>
    <cellStyle name="Standard 3 2 2 4 2 3 3" xfId="850" xr:uid="{00000000-0005-0000-0000-00000F030000}"/>
    <cellStyle name="Standard 3 2 2 4 2 3 3 2" xfId="2832" xr:uid="{00000000-0005-0000-0000-000010030000}"/>
    <cellStyle name="Standard 3 2 2 4 2 3 4" xfId="1326" xr:uid="{00000000-0005-0000-0000-000011030000}"/>
    <cellStyle name="Standard 3 2 2 4 2 3 4 2" xfId="3308" xr:uid="{00000000-0005-0000-0000-000012030000}"/>
    <cellStyle name="Standard 3 2 2 4 2 3 5" xfId="1802" xr:uid="{00000000-0005-0000-0000-000013030000}"/>
    <cellStyle name="Standard 3 2 2 4 2 3 5 2" xfId="3784" xr:uid="{00000000-0005-0000-0000-000014030000}"/>
    <cellStyle name="Standard 3 2 2 4 2 3 6" xfId="4124" xr:uid="{00000000-0005-0000-0000-000015030000}"/>
    <cellStyle name="Standard 3 2 2 4 2 3 7" xfId="4464" xr:uid="{00000000-0005-0000-0000-000016030000}"/>
    <cellStyle name="Standard 3 2 2 4 2 3 8" xfId="2142" xr:uid="{00000000-0005-0000-0000-000017030000}"/>
    <cellStyle name="Standard 3 2 2 4 2 4" xfId="362" xr:uid="{00000000-0005-0000-0000-000018030000}"/>
    <cellStyle name="Standard 3 2 2 4 2 4 2" xfId="986" xr:uid="{00000000-0005-0000-0000-000019030000}"/>
    <cellStyle name="Standard 3 2 2 4 2 4 2 2" xfId="2968" xr:uid="{00000000-0005-0000-0000-00001A030000}"/>
    <cellStyle name="Standard 3 2 2 4 2 4 3" xfId="1462" xr:uid="{00000000-0005-0000-0000-00001B030000}"/>
    <cellStyle name="Standard 3 2 2 4 2 4 3 2" xfId="3444" xr:uid="{00000000-0005-0000-0000-00001C030000}"/>
    <cellStyle name="Standard 3 2 2 4 2 4 4" xfId="1938" xr:uid="{00000000-0005-0000-0000-00001D030000}"/>
    <cellStyle name="Standard 3 2 2 4 2 4 4 2" xfId="3920" xr:uid="{00000000-0005-0000-0000-00001E030000}"/>
    <cellStyle name="Standard 3 2 2 4 2 4 5" xfId="4260" xr:uid="{00000000-0005-0000-0000-00001F030000}"/>
    <cellStyle name="Standard 3 2 2 4 2 4 6" xfId="4600" xr:uid="{00000000-0005-0000-0000-000020030000}"/>
    <cellStyle name="Standard 3 2 2 4 2 4 7" xfId="2346" xr:uid="{00000000-0005-0000-0000-000021030000}"/>
    <cellStyle name="Standard 3 2 2 4 2 5" xfId="782" xr:uid="{00000000-0005-0000-0000-000022030000}"/>
    <cellStyle name="Standard 3 2 2 4 2 5 2" xfId="1258" xr:uid="{00000000-0005-0000-0000-000023030000}"/>
    <cellStyle name="Standard 3 2 2 4 2 5 2 2" xfId="3240" xr:uid="{00000000-0005-0000-0000-000024030000}"/>
    <cellStyle name="Standard 3 2 2 4 2 5 3" xfId="1734" xr:uid="{00000000-0005-0000-0000-000025030000}"/>
    <cellStyle name="Standard 3 2 2 4 2 5 3 2" xfId="3716" xr:uid="{00000000-0005-0000-0000-000026030000}"/>
    <cellStyle name="Standard 3 2 2 4 2 5 4" xfId="2764" xr:uid="{00000000-0005-0000-0000-000027030000}"/>
    <cellStyle name="Standard 3 2 2 4 2 6" xfId="641" xr:uid="{00000000-0005-0000-0000-000028030000}"/>
    <cellStyle name="Standard 3 2 2 4 2 6 2" xfId="2623" xr:uid="{00000000-0005-0000-0000-000029030000}"/>
    <cellStyle name="Standard 3 2 2 4 2 7" xfId="1122" xr:uid="{00000000-0005-0000-0000-00002A030000}"/>
    <cellStyle name="Standard 3 2 2 4 2 7 2" xfId="3104" xr:uid="{00000000-0005-0000-0000-00002B030000}"/>
    <cellStyle name="Standard 3 2 2 4 2 8" xfId="1598" xr:uid="{00000000-0005-0000-0000-00002C030000}"/>
    <cellStyle name="Standard 3 2 2 4 2 8 2" xfId="3580" xr:uid="{00000000-0005-0000-0000-00002D030000}"/>
    <cellStyle name="Standard 3 2 2 4 2 9" xfId="4056" xr:uid="{00000000-0005-0000-0000-00002E030000}"/>
    <cellStyle name="Standard 3 2 2 4 3" xfId="189" xr:uid="{00000000-0005-0000-0000-00002F030000}"/>
    <cellStyle name="Standard 3 2 2 4 3 2" xfId="249" xr:uid="{00000000-0005-0000-0000-000030030000}"/>
    <cellStyle name="Standard 3 2 2 4 3 2 2" xfId="524" xr:uid="{00000000-0005-0000-0000-000031030000}"/>
    <cellStyle name="Standard 3 2 2 4 3 2 2 2" xfId="2508" xr:uid="{00000000-0005-0000-0000-000032030000}"/>
    <cellStyle name="Standard 3 2 2 4 3 2 3" xfId="1020" xr:uid="{00000000-0005-0000-0000-000033030000}"/>
    <cellStyle name="Standard 3 2 2 4 3 2 3 2" xfId="3002" xr:uid="{00000000-0005-0000-0000-000034030000}"/>
    <cellStyle name="Standard 3 2 2 4 3 2 4" xfId="1496" xr:uid="{00000000-0005-0000-0000-000035030000}"/>
    <cellStyle name="Standard 3 2 2 4 3 2 4 2" xfId="3478" xr:uid="{00000000-0005-0000-0000-000036030000}"/>
    <cellStyle name="Standard 3 2 2 4 3 2 5" xfId="1972" xr:uid="{00000000-0005-0000-0000-000037030000}"/>
    <cellStyle name="Standard 3 2 2 4 3 2 5 2" xfId="3954" xr:uid="{00000000-0005-0000-0000-000038030000}"/>
    <cellStyle name="Standard 3 2 2 4 3 2 6" xfId="4294" xr:uid="{00000000-0005-0000-0000-000039030000}"/>
    <cellStyle name="Standard 3 2 2 4 3 2 7" xfId="4634" xr:uid="{00000000-0005-0000-0000-00003A030000}"/>
    <cellStyle name="Standard 3 2 2 4 3 2 8" xfId="2236" xr:uid="{00000000-0005-0000-0000-00003B030000}"/>
    <cellStyle name="Standard 3 2 2 4 3 3" xfId="464" xr:uid="{00000000-0005-0000-0000-00003C030000}"/>
    <cellStyle name="Standard 3 2 2 4 3 3 2" xfId="884" xr:uid="{00000000-0005-0000-0000-00003D030000}"/>
    <cellStyle name="Standard 3 2 2 4 3 3 2 2" xfId="2866" xr:uid="{00000000-0005-0000-0000-00003E030000}"/>
    <cellStyle name="Standard 3 2 2 4 3 3 3" xfId="1360" xr:uid="{00000000-0005-0000-0000-00003F030000}"/>
    <cellStyle name="Standard 3 2 2 4 3 3 3 2" xfId="3342" xr:uid="{00000000-0005-0000-0000-000040030000}"/>
    <cellStyle name="Standard 3 2 2 4 3 3 4" xfId="1836" xr:uid="{00000000-0005-0000-0000-000041030000}"/>
    <cellStyle name="Standard 3 2 2 4 3 3 4 2" xfId="3818" xr:uid="{00000000-0005-0000-0000-000042030000}"/>
    <cellStyle name="Standard 3 2 2 4 3 3 5" xfId="2448" xr:uid="{00000000-0005-0000-0000-000043030000}"/>
    <cellStyle name="Standard 3 2 2 4 3 4" xfId="675" xr:uid="{00000000-0005-0000-0000-000044030000}"/>
    <cellStyle name="Standard 3 2 2 4 3 4 2" xfId="2657" xr:uid="{00000000-0005-0000-0000-000045030000}"/>
    <cellStyle name="Standard 3 2 2 4 3 5" xfId="1156" xr:uid="{00000000-0005-0000-0000-000046030000}"/>
    <cellStyle name="Standard 3 2 2 4 3 5 2" xfId="3138" xr:uid="{00000000-0005-0000-0000-000047030000}"/>
    <cellStyle name="Standard 3 2 2 4 3 6" xfId="1632" xr:uid="{00000000-0005-0000-0000-000048030000}"/>
    <cellStyle name="Standard 3 2 2 4 3 6 2" xfId="3614" xr:uid="{00000000-0005-0000-0000-000049030000}"/>
    <cellStyle name="Standard 3 2 2 4 3 7" xfId="4158" xr:uid="{00000000-0005-0000-0000-00004A030000}"/>
    <cellStyle name="Standard 3 2 2 4 3 8" xfId="4498" xr:uid="{00000000-0005-0000-0000-00004B030000}"/>
    <cellStyle name="Standard 3 2 2 4 3 9" xfId="2176" xr:uid="{00000000-0005-0000-0000-00004C030000}"/>
    <cellStyle name="Standard 3 2 2 4 4" xfId="121" xr:uid="{00000000-0005-0000-0000-00004D030000}"/>
    <cellStyle name="Standard 3 2 2 4 4 2" xfId="396" xr:uid="{00000000-0005-0000-0000-00004E030000}"/>
    <cellStyle name="Standard 3 2 2 4 4 2 2" xfId="2380" xr:uid="{00000000-0005-0000-0000-00004F030000}"/>
    <cellStyle name="Standard 3 2 2 4 4 3" xfId="816" xr:uid="{00000000-0005-0000-0000-000050030000}"/>
    <cellStyle name="Standard 3 2 2 4 4 3 2" xfId="2798" xr:uid="{00000000-0005-0000-0000-000051030000}"/>
    <cellStyle name="Standard 3 2 2 4 4 4" xfId="1292" xr:uid="{00000000-0005-0000-0000-000052030000}"/>
    <cellStyle name="Standard 3 2 2 4 4 4 2" xfId="3274" xr:uid="{00000000-0005-0000-0000-000053030000}"/>
    <cellStyle name="Standard 3 2 2 4 4 5" xfId="1768" xr:uid="{00000000-0005-0000-0000-000054030000}"/>
    <cellStyle name="Standard 3 2 2 4 4 5 2" xfId="3750" xr:uid="{00000000-0005-0000-0000-000055030000}"/>
    <cellStyle name="Standard 3 2 2 4 4 6" xfId="4090" xr:uid="{00000000-0005-0000-0000-000056030000}"/>
    <cellStyle name="Standard 3 2 2 4 4 7" xfId="4430" xr:uid="{00000000-0005-0000-0000-000057030000}"/>
    <cellStyle name="Standard 3 2 2 4 4 8" xfId="2108" xr:uid="{00000000-0005-0000-0000-000058030000}"/>
    <cellStyle name="Standard 3 2 2 4 5" xfId="328" xr:uid="{00000000-0005-0000-0000-000059030000}"/>
    <cellStyle name="Standard 3 2 2 4 5 2" xfId="952" xr:uid="{00000000-0005-0000-0000-00005A030000}"/>
    <cellStyle name="Standard 3 2 2 4 5 2 2" xfId="2934" xr:uid="{00000000-0005-0000-0000-00005B030000}"/>
    <cellStyle name="Standard 3 2 2 4 5 3" xfId="1428" xr:uid="{00000000-0005-0000-0000-00005C030000}"/>
    <cellStyle name="Standard 3 2 2 4 5 3 2" xfId="3410" xr:uid="{00000000-0005-0000-0000-00005D030000}"/>
    <cellStyle name="Standard 3 2 2 4 5 4" xfId="1904" xr:uid="{00000000-0005-0000-0000-00005E030000}"/>
    <cellStyle name="Standard 3 2 2 4 5 4 2" xfId="3886" xr:uid="{00000000-0005-0000-0000-00005F030000}"/>
    <cellStyle name="Standard 3 2 2 4 5 5" xfId="4226" xr:uid="{00000000-0005-0000-0000-000060030000}"/>
    <cellStyle name="Standard 3 2 2 4 5 6" xfId="4566" xr:uid="{00000000-0005-0000-0000-000061030000}"/>
    <cellStyle name="Standard 3 2 2 4 5 7" xfId="2312" xr:uid="{00000000-0005-0000-0000-000062030000}"/>
    <cellStyle name="Standard 3 2 2 4 6" xfId="748" xr:uid="{00000000-0005-0000-0000-000063030000}"/>
    <cellStyle name="Standard 3 2 2 4 6 2" xfId="1224" xr:uid="{00000000-0005-0000-0000-000064030000}"/>
    <cellStyle name="Standard 3 2 2 4 6 2 2" xfId="3206" xr:uid="{00000000-0005-0000-0000-000065030000}"/>
    <cellStyle name="Standard 3 2 2 4 6 3" xfId="1700" xr:uid="{00000000-0005-0000-0000-000066030000}"/>
    <cellStyle name="Standard 3 2 2 4 6 3 2" xfId="3682" xr:uid="{00000000-0005-0000-0000-000067030000}"/>
    <cellStyle name="Standard 3 2 2 4 6 4" xfId="2730" xr:uid="{00000000-0005-0000-0000-000068030000}"/>
    <cellStyle name="Standard 3 2 2 4 7" xfId="607" xr:uid="{00000000-0005-0000-0000-000069030000}"/>
    <cellStyle name="Standard 3 2 2 4 7 2" xfId="2589" xr:uid="{00000000-0005-0000-0000-00006A030000}"/>
    <cellStyle name="Standard 3 2 2 4 8" xfId="1088" xr:uid="{00000000-0005-0000-0000-00006B030000}"/>
    <cellStyle name="Standard 3 2 2 4 8 2" xfId="3070" xr:uid="{00000000-0005-0000-0000-00006C030000}"/>
    <cellStyle name="Standard 3 2 2 4 9" xfId="1564" xr:uid="{00000000-0005-0000-0000-00006D030000}"/>
    <cellStyle name="Standard 3 2 2 4 9 2" xfId="3546" xr:uid="{00000000-0005-0000-0000-00006E030000}"/>
    <cellStyle name="Standard 3 2 2 5" xfId="70" xr:uid="{00000000-0005-0000-0000-00006F030000}"/>
    <cellStyle name="Standard 3 2 2 5 10" xfId="4379" xr:uid="{00000000-0005-0000-0000-000070030000}"/>
    <cellStyle name="Standard 3 2 2 5 11" xfId="2057" xr:uid="{00000000-0005-0000-0000-000071030000}"/>
    <cellStyle name="Standard 3 2 2 5 2" xfId="206" xr:uid="{00000000-0005-0000-0000-000072030000}"/>
    <cellStyle name="Standard 3 2 2 5 2 2" xfId="250" xr:uid="{00000000-0005-0000-0000-000073030000}"/>
    <cellStyle name="Standard 3 2 2 5 2 2 2" xfId="525" xr:uid="{00000000-0005-0000-0000-000074030000}"/>
    <cellStyle name="Standard 3 2 2 5 2 2 2 2" xfId="2509" xr:uid="{00000000-0005-0000-0000-000075030000}"/>
    <cellStyle name="Standard 3 2 2 5 2 2 3" xfId="1037" xr:uid="{00000000-0005-0000-0000-000076030000}"/>
    <cellStyle name="Standard 3 2 2 5 2 2 3 2" xfId="3019" xr:uid="{00000000-0005-0000-0000-000077030000}"/>
    <cellStyle name="Standard 3 2 2 5 2 2 4" xfId="1513" xr:uid="{00000000-0005-0000-0000-000078030000}"/>
    <cellStyle name="Standard 3 2 2 5 2 2 4 2" xfId="3495" xr:uid="{00000000-0005-0000-0000-000079030000}"/>
    <cellStyle name="Standard 3 2 2 5 2 2 5" xfId="1989" xr:uid="{00000000-0005-0000-0000-00007A030000}"/>
    <cellStyle name="Standard 3 2 2 5 2 2 5 2" xfId="3971" xr:uid="{00000000-0005-0000-0000-00007B030000}"/>
    <cellStyle name="Standard 3 2 2 5 2 2 6" xfId="4311" xr:uid="{00000000-0005-0000-0000-00007C030000}"/>
    <cellStyle name="Standard 3 2 2 5 2 2 7" xfId="4651" xr:uid="{00000000-0005-0000-0000-00007D030000}"/>
    <cellStyle name="Standard 3 2 2 5 2 2 8" xfId="2237" xr:uid="{00000000-0005-0000-0000-00007E030000}"/>
    <cellStyle name="Standard 3 2 2 5 2 3" xfId="481" xr:uid="{00000000-0005-0000-0000-00007F030000}"/>
    <cellStyle name="Standard 3 2 2 5 2 3 2" xfId="901" xr:uid="{00000000-0005-0000-0000-000080030000}"/>
    <cellStyle name="Standard 3 2 2 5 2 3 2 2" xfId="2883" xr:uid="{00000000-0005-0000-0000-000081030000}"/>
    <cellStyle name="Standard 3 2 2 5 2 3 3" xfId="1377" xr:uid="{00000000-0005-0000-0000-000082030000}"/>
    <cellStyle name="Standard 3 2 2 5 2 3 3 2" xfId="3359" xr:uid="{00000000-0005-0000-0000-000083030000}"/>
    <cellStyle name="Standard 3 2 2 5 2 3 4" xfId="1853" xr:uid="{00000000-0005-0000-0000-000084030000}"/>
    <cellStyle name="Standard 3 2 2 5 2 3 4 2" xfId="3835" xr:uid="{00000000-0005-0000-0000-000085030000}"/>
    <cellStyle name="Standard 3 2 2 5 2 3 5" xfId="2465" xr:uid="{00000000-0005-0000-0000-000086030000}"/>
    <cellStyle name="Standard 3 2 2 5 2 4" xfId="692" xr:uid="{00000000-0005-0000-0000-000087030000}"/>
    <cellStyle name="Standard 3 2 2 5 2 4 2" xfId="2674" xr:uid="{00000000-0005-0000-0000-000088030000}"/>
    <cellStyle name="Standard 3 2 2 5 2 5" xfId="1173" xr:uid="{00000000-0005-0000-0000-000089030000}"/>
    <cellStyle name="Standard 3 2 2 5 2 5 2" xfId="3155" xr:uid="{00000000-0005-0000-0000-00008A030000}"/>
    <cellStyle name="Standard 3 2 2 5 2 6" xfId="1649" xr:uid="{00000000-0005-0000-0000-00008B030000}"/>
    <cellStyle name="Standard 3 2 2 5 2 6 2" xfId="3631" xr:uid="{00000000-0005-0000-0000-00008C030000}"/>
    <cellStyle name="Standard 3 2 2 5 2 7" xfId="4175" xr:uid="{00000000-0005-0000-0000-00008D030000}"/>
    <cellStyle name="Standard 3 2 2 5 2 8" xfId="4515" xr:uid="{00000000-0005-0000-0000-00008E030000}"/>
    <cellStyle name="Standard 3 2 2 5 2 9" xfId="2193" xr:uid="{00000000-0005-0000-0000-00008F030000}"/>
    <cellStyle name="Standard 3 2 2 5 3" xfId="138" xr:uid="{00000000-0005-0000-0000-000090030000}"/>
    <cellStyle name="Standard 3 2 2 5 3 2" xfId="413" xr:uid="{00000000-0005-0000-0000-000091030000}"/>
    <cellStyle name="Standard 3 2 2 5 3 2 2" xfId="2397" xr:uid="{00000000-0005-0000-0000-000092030000}"/>
    <cellStyle name="Standard 3 2 2 5 3 3" xfId="833" xr:uid="{00000000-0005-0000-0000-000093030000}"/>
    <cellStyle name="Standard 3 2 2 5 3 3 2" xfId="2815" xr:uid="{00000000-0005-0000-0000-000094030000}"/>
    <cellStyle name="Standard 3 2 2 5 3 4" xfId="1309" xr:uid="{00000000-0005-0000-0000-000095030000}"/>
    <cellStyle name="Standard 3 2 2 5 3 4 2" xfId="3291" xr:uid="{00000000-0005-0000-0000-000096030000}"/>
    <cellStyle name="Standard 3 2 2 5 3 5" xfId="1785" xr:uid="{00000000-0005-0000-0000-000097030000}"/>
    <cellStyle name="Standard 3 2 2 5 3 5 2" xfId="3767" xr:uid="{00000000-0005-0000-0000-000098030000}"/>
    <cellStyle name="Standard 3 2 2 5 3 6" xfId="4107" xr:uid="{00000000-0005-0000-0000-000099030000}"/>
    <cellStyle name="Standard 3 2 2 5 3 7" xfId="4447" xr:uid="{00000000-0005-0000-0000-00009A030000}"/>
    <cellStyle name="Standard 3 2 2 5 3 8" xfId="2125" xr:uid="{00000000-0005-0000-0000-00009B030000}"/>
    <cellStyle name="Standard 3 2 2 5 4" xfId="345" xr:uid="{00000000-0005-0000-0000-00009C030000}"/>
    <cellStyle name="Standard 3 2 2 5 4 2" xfId="969" xr:uid="{00000000-0005-0000-0000-00009D030000}"/>
    <cellStyle name="Standard 3 2 2 5 4 2 2" xfId="2951" xr:uid="{00000000-0005-0000-0000-00009E030000}"/>
    <cellStyle name="Standard 3 2 2 5 4 3" xfId="1445" xr:uid="{00000000-0005-0000-0000-00009F030000}"/>
    <cellStyle name="Standard 3 2 2 5 4 3 2" xfId="3427" xr:uid="{00000000-0005-0000-0000-0000A0030000}"/>
    <cellStyle name="Standard 3 2 2 5 4 4" xfId="1921" xr:uid="{00000000-0005-0000-0000-0000A1030000}"/>
    <cellStyle name="Standard 3 2 2 5 4 4 2" xfId="3903" xr:uid="{00000000-0005-0000-0000-0000A2030000}"/>
    <cellStyle name="Standard 3 2 2 5 4 5" xfId="4243" xr:uid="{00000000-0005-0000-0000-0000A3030000}"/>
    <cellStyle name="Standard 3 2 2 5 4 6" xfId="4583" xr:uid="{00000000-0005-0000-0000-0000A4030000}"/>
    <cellStyle name="Standard 3 2 2 5 4 7" xfId="2329" xr:uid="{00000000-0005-0000-0000-0000A5030000}"/>
    <cellStyle name="Standard 3 2 2 5 5" xfId="765" xr:uid="{00000000-0005-0000-0000-0000A6030000}"/>
    <cellStyle name="Standard 3 2 2 5 5 2" xfId="1241" xr:uid="{00000000-0005-0000-0000-0000A7030000}"/>
    <cellStyle name="Standard 3 2 2 5 5 2 2" xfId="3223" xr:uid="{00000000-0005-0000-0000-0000A8030000}"/>
    <cellStyle name="Standard 3 2 2 5 5 3" xfId="1717" xr:uid="{00000000-0005-0000-0000-0000A9030000}"/>
    <cellStyle name="Standard 3 2 2 5 5 3 2" xfId="3699" xr:uid="{00000000-0005-0000-0000-0000AA030000}"/>
    <cellStyle name="Standard 3 2 2 5 5 4" xfId="2747" xr:uid="{00000000-0005-0000-0000-0000AB030000}"/>
    <cellStyle name="Standard 3 2 2 5 6" xfId="624" xr:uid="{00000000-0005-0000-0000-0000AC030000}"/>
    <cellStyle name="Standard 3 2 2 5 6 2" xfId="2606" xr:uid="{00000000-0005-0000-0000-0000AD030000}"/>
    <cellStyle name="Standard 3 2 2 5 7" xfId="1105" xr:uid="{00000000-0005-0000-0000-0000AE030000}"/>
    <cellStyle name="Standard 3 2 2 5 7 2" xfId="3087" xr:uid="{00000000-0005-0000-0000-0000AF030000}"/>
    <cellStyle name="Standard 3 2 2 5 8" xfId="1581" xr:uid="{00000000-0005-0000-0000-0000B0030000}"/>
    <cellStyle name="Standard 3 2 2 5 8 2" xfId="3563" xr:uid="{00000000-0005-0000-0000-0000B1030000}"/>
    <cellStyle name="Standard 3 2 2 5 9" xfId="4039" xr:uid="{00000000-0005-0000-0000-0000B2030000}"/>
    <cellStyle name="Standard 3 2 2 6" xfId="172" xr:uid="{00000000-0005-0000-0000-0000B3030000}"/>
    <cellStyle name="Standard 3 2 2 6 2" xfId="251" xr:uid="{00000000-0005-0000-0000-0000B4030000}"/>
    <cellStyle name="Standard 3 2 2 6 2 2" xfId="526" xr:uid="{00000000-0005-0000-0000-0000B5030000}"/>
    <cellStyle name="Standard 3 2 2 6 2 2 2" xfId="2510" xr:uid="{00000000-0005-0000-0000-0000B6030000}"/>
    <cellStyle name="Standard 3 2 2 6 2 3" xfId="1003" xr:uid="{00000000-0005-0000-0000-0000B7030000}"/>
    <cellStyle name="Standard 3 2 2 6 2 3 2" xfId="2985" xr:uid="{00000000-0005-0000-0000-0000B8030000}"/>
    <cellStyle name="Standard 3 2 2 6 2 4" xfId="1479" xr:uid="{00000000-0005-0000-0000-0000B9030000}"/>
    <cellStyle name="Standard 3 2 2 6 2 4 2" xfId="3461" xr:uid="{00000000-0005-0000-0000-0000BA030000}"/>
    <cellStyle name="Standard 3 2 2 6 2 5" xfId="1955" xr:uid="{00000000-0005-0000-0000-0000BB030000}"/>
    <cellStyle name="Standard 3 2 2 6 2 5 2" xfId="3937" xr:uid="{00000000-0005-0000-0000-0000BC030000}"/>
    <cellStyle name="Standard 3 2 2 6 2 6" xfId="4277" xr:uid="{00000000-0005-0000-0000-0000BD030000}"/>
    <cellStyle name="Standard 3 2 2 6 2 7" xfId="4617" xr:uid="{00000000-0005-0000-0000-0000BE030000}"/>
    <cellStyle name="Standard 3 2 2 6 2 8" xfId="2238" xr:uid="{00000000-0005-0000-0000-0000BF030000}"/>
    <cellStyle name="Standard 3 2 2 6 3" xfId="447" xr:uid="{00000000-0005-0000-0000-0000C0030000}"/>
    <cellStyle name="Standard 3 2 2 6 3 2" xfId="867" xr:uid="{00000000-0005-0000-0000-0000C1030000}"/>
    <cellStyle name="Standard 3 2 2 6 3 2 2" xfId="2849" xr:uid="{00000000-0005-0000-0000-0000C2030000}"/>
    <cellStyle name="Standard 3 2 2 6 3 3" xfId="1343" xr:uid="{00000000-0005-0000-0000-0000C3030000}"/>
    <cellStyle name="Standard 3 2 2 6 3 3 2" xfId="3325" xr:uid="{00000000-0005-0000-0000-0000C4030000}"/>
    <cellStyle name="Standard 3 2 2 6 3 4" xfId="1819" xr:uid="{00000000-0005-0000-0000-0000C5030000}"/>
    <cellStyle name="Standard 3 2 2 6 3 4 2" xfId="3801" xr:uid="{00000000-0005-0000-0000-0000C6030000}"/>
    <cellStyle name="Standard 3 2 2 6 3 5" xfId="2431" xr:uid="{00000000-0005-0000-0000-0000C7030000}"/>
    <cellStyle name="Standard 3 2 2 6 4" xfId="658" xr:uid="{00000000-0005-0000-0000-0000C8030000}"/>
    <cellStyle name="Standard 3 2 2 6 4 2" xfId="2640" xr:uid="{00000000-0005-0000-0000-0000C9030000}"/>
    <cellStyle name="Standard 3 2 2 6 5" xfId="1139" xr:uid="{00000000-0005-0000-0000-0000CA030000}"/>
    <cellStyle name="Standard 3 2 2 6 5 2" xfId="3121" xr:uid="{00000000-0005-0000-0000-0000CB030000}"/>
    <cellStyle name="Standard 3 2 2 6 6" xfId="1615" xr:uid="{00000000-0005-0000-0000-0000CC030000}"/>
    <cellStyle name="Standard 3 2 2 6 6 2" xfId="3597" xr:uid="{00000000-0005-0000-0000-0000CD030000}"/>
    <cellStyle name="Standard 3 2 2 6 7" xfId="4141" xr:uid="{00000000-0005-0000-0000-0000CE030000}"/>
    <cellStyle name="Standard 3 2 2 6 8" xfId="4481" xr:uid="{00000000-0005-0000-0000-0000CF030000}"/>
    <cellStyle name="Standard 3 2 2 6 9" xfId="2159" xr:uid="{00000000-0005-0000-0000-0000D0030000}"/>
    <cellStyle name="Standard 3 2 2 7" xfId="104" xr:uid="{00000000-0005-0000-0000-0000D1030000}"/>
    <cellStyle name="Standard 3 2 2 7 2" xfId="379" xr:uid="{00000000-0005-0000-0000-0000D2030000}"/>
    <cellStyle name="Standard 3 2 2 7 2 2" xfId="799" xr:uid="{00000000-0005-0000-0000-0000D3030000}"/>
    <cellStyle name="Standard 3 2 2 7 2 2 2" xfId="2781" xr:uid="{00000000-0005-0000-0000-0000D4030000}"/>
    <cellStyle name="Standard 3 2 2 7 2 3" xfId="2363" xr:uid="{00000000-0005-0000-0000-0000D5030000}"/>
    <cellStyle name="Standard 3 2 2 7 3" xfId="590" xr:uid="{00000000-0005-0000-0000-0000D6030000}"/>
    <cellStyle name="Standard 3 2 2 7 3 2" xfId="2572" xr:uid="{00000000-0005-0000-0000-0000D7030000}"/>
    <cellStyle name="Standard 3 2 2 7 4" xfId="1275" xr:uid="{00000000-0005-0000-0000-0000D8030000}"/>
    <cellStyle name="Standard 3 2 2 7 4 2" xfId="3257" xr:uid="{00000000-0005-0000-0000-0000D9030000}"/>
    <cellStyle name="Standard 3 2 2 7 5" xfId="1751" xr:uid="{00000000-0005-0000-0000-0000DA030000}"/>
    <cellStyle name="Standard 3 2 2 7 5 2" xfId="3733" xr:uid="{00000000-0005-0000-0000-0000DB030000}"/>
    <cellStyle name="Standard 3 2 2 7 6" xfId="4073" xr:uid="{00000000-0005-0000-0000-0000DC030000}"/>
    <cellStyle name="Standard 3 2 2 7 7" xfId="4413" xr:uid="{00000000-0005-0000-0000-0000DD030000}"/>
    <cellStyle name="Standard 3 2 2 7 8" xfId="2091" xr:uid="{00000000-0005-0000-0000-0000DE030000}"/>
    <cellStyle name="Standard 3 2 2 8" xfId="311" xr:uid="{00000000-0005-0000-0000-0000DF030000}"/>
    <cellStyle name="Standard 3 2 2 8 2" xfId="935" xr:uid="{00000000-0005-0000-0000-0000E0030000}"/>
    <cellStyle name="Standard 3 2 2 8 2 2" xfId="2917" xr:uid="{00000000-0005-0000-0000-0000E1030000}"/>
    <cellStyle name="Standard 3 2 2 8 3" xfId="728" xr:uid="{00000000-0005-0000-0000-0000E2030000}"/>
    <cellStyle name="Standard 3 2 2 8 3 2" xfId="2710" xr:uid="{00000000-0005-0000-0000-0000E3030000}"/>
    <cellStyle name="Standard 3 2 2 8 4" xfId="1411" xr:uid="{00000000-0005-0000-0000-0000E4030000}"/>
    <cellStyle name="Standard 3 2 2 8 4 2" xfId="3393" xr:uid="{00000000-0005-0000-0000-0000E5030000}"/>
    <cellStyle name="Standard 3 2 2 8 5" xfId="1887" xr:uid="{00000000-0005-0000-0000-0000E6030000}"/>
    <cellStyle name="Standard 3 2 2 8 5 2" xfId="3869" xr:uid="{00000000-0005-0000-0000-0000E7030000}"/>
    <cellStyle name="Standard 3 2 2 8 6" xfId="4209" xr:uid="{00000000-0005-0000-0000-0000E8030000}"/>
    <cellStyle name="Standard 3 2 2 8 7" xfId="4549" xr:uid="{00000000-0005-0000-0000-0000E9030000}"/>
    <cellStyle name="Standard 3 2 2 8 8" xfId="2295" xr:uid="{00000000-0005-0000-0000-0000EA030000}"/>
    <cellStyle name="Standard 3 2 2 9" xfId="733" xr:uid="{00000000-0005-0000-0000-0000EB030000}"/>
    <cellStyle name="Standard 3 2 2 9 2" xfId="1207" xr:uid="{00000000-0005-0000-0000-0000EC030000}"/>
    <cellStyle name="Standard 3 2 2 9 2 2" xfId="3189" xr:uid="{00000000-0005-0000-0000-0000ED030000}"/>
    <cellStyle name="Standard 3 2 2 9 3" xfId="1683" xr:uid="{00000000-0005-0000-0000-0000EE030000}"/>
    <cellStyle name="Standard 3 2 2 9 3 2" xfId="3665" xr:uid="{00000000-0005-0000-0000-0000EF030000}"/>
    <cellStyle name="Standard 3 2 2 9 4" xfId="2715" xr:uid="{00000000-0005-0000-0000-0000F0030000}"/>
    <cellStyle name="Standard 3 2 3" xfId="38" xr:uid="{00000000-0005-0000-0000-0000F1030000}"/>
    <cellStyle name="Standard 3 2 3 10" xfId="1551" xr:uid="{00000000-0005-0000-0000-0000F2030000}"/>
    <cellStyle name="Standard 3 2 3 10 2" xfId="3533" xr:uid="{00000000-0005-0000-0000-0000F3030000}"/>
    <cellStyle name="Standard 3 2 3 11" xfId="4009" xr:uid="{00000000-0005-0000-0000-0000F4030000}"/>
    <cellStyle name="Standard 3 2 3 12" xfId="4349" xr:uid="{00000000-0005-0000-0000-0000F5030000}"/>
    <cellStyle name="Standard 3 2 3 13" xfId="2027" xr:uid="{00000000-0005-0000-0000-0000F6030000}"/>
    <cellStyle name="Standard 3 2 3 2" xfId="57" xr:uid="{00000000-0005-0000-0000-0000F7030000}"/>
    <cellStyle name="Standard 3 2 3 2 10" xfId="4026" xr:uid="{00000000-0005-0000-0000-0000F8030000}"/>
    <cellStyle name="Standard 3 2 3 2 11" xfId="4366" xr:uid="{00000000-0005-0000-0000-0000F9030000}"/>
    <cellStyle name="Standard 3 2 3 2 12" xfId="2044" xr:uid="{00000000-0005-0000-0000-0000FA030000}"/>
    <cellStyle name="Standard 3 2 3 2 2" xfId="91" xr:uid="{00000000-0005-0000-0000-0000FB030000}"/>
    <cellStyle name="Standard 3 2 3 2 2 10" xfId="4400" xr:uid="{00000000-0005-0000-0000-0000FC030000}"/>
    <cellStyle name="Standard 3 2 3 2 2 11" xfId="2078" xr:uid="{00000000-0005-0000-0000-0000FD030000}"/>
    <cellStyle name="Standard 3 2 3 2 2 2" xfId="227" xr:uid="{00000000-0005-0000-0000-0000FE030000}"/>
    <cellStyle name="Standard 3 2 3 2 2 2 2" xfId="252" xr:uid="{00000000-0005-0000-0000-0000FF030000}"/>
    <cellStyle name="Standard 3 2 3 2 2 2 2 2" xfId="527" xr:uid="{00000000-0005-0000-0000-000000040000}"/>
    <cellStyle name="Standard 3 2 3 2 2 2 2 2 2" xfId="2511" xr:uid="{00000000-0005-0000-0000-000001040000}"/>
    <cellStyle name="Standard 3 2 3 2 2 2 2 3" xfId="1058" xr:uid="{00000000-0005-0000-0000-000002040000}"/>
    <cellStyle name="Standard 3 2 3 2 2 2 2 3 2" xfId="3040" xr:uid="{00000000-0005-0000-0000-000003040000}"/>
    <cellStyle name="Standard 3 2 3 2 2 2 2 4" xfId="1534" xr:uid="{00000000-0005-0000-0000-000004040000}"/>
    <cellStyle name="Standard 3 2 3 2 2 2 2 4 2" xfId="3516" xr:uid="{00000000-0005-0000-0000-000005040000}"/>
    <cellStyle name="Standard 3 2 3 2 2 2 2 5" xfId="2010" xr:uid="{00000000-0005-0000-0000-000006040000}"/>
    <cellStyle name="Standard 3 2 3 2 2 2 2 5 2" xfId="3992" xr:uid="{00000000-0005-0000-0000-000007040000}"/>
    <cellStyle name="Standard 3 2 3 2 2 2 2 6" xfId="4332" xr:uid="{00000000-0005-0000-0000-000008040000}"/>
    <cellStyle name="Standard 3 2 3 2 2 2 2 7" xfId="4672" xr:uid="{00000000-0005-0000-0000-000009040000}"/>
    <cellStyle name="Standard 3 2 3 2 2 2 2 8" xfId="2239" xr:uid="{00000000-0005-0000-0000-00000A040000}"/>
    <cellStyle name="Standard 3 2 3 2 2 2 3" xfId="502" xr:uid="{00000000-0005-0000-0000-00000B040000}"/>
    <cellStyle name="Standard 3 2 3 2 2 2 3 2" xfId="922" xr:uid="{00000000-0005-0000-0000-00000C040000}"/>
    <cellStyle name="Standard 3 2 3 2 2 2 3 2 2" xfId="2904" xr:uid="{00000000-0005-0000-0000-00000D040000}"/>
    <cellStyle name="Standard 3 2 3 2 2 2 3 3" xfId="1398" xr:uid="{00000000-0005-0000-0000-00000E040000}"/>
    <cellStyle name="Standard 3 2 3 2 2 2 3 3 2" xfId="3380" xr:uid="{00000000-0005-0000-0000-00000F040000}"/>
    <cellStyle name="Standard 3 2 3 2 2 2 3 4" xfId="1874" xr:uid="{00000000-0005-0000-0000-000010040000}"/>
    <cellStyle name="Standard 3 2 3 2 2 2 3 4 2" xfId="3856" xr:uid="{00000000-0005-0000-0000-000011040000}"/>
    <cellStyle name="Standard 3 2 3 2 2 2 3 5" xfId="2486" xr:uid="{00000000-0005-0000-0000-000012040000}"/>
    <cellStyle name="Standard 3 2 3 2 2 2 4" xfId="713" xr:uid="{00000000-0005-0000-0000-000013040000}"/>
    <cellStyle name="Standard 3 2 3 2 2 2 4 2" xfId="2695" xr:uid="{00000000-0005-0000-0000-000014040000}"/>
    <cellStyle name="Standard 3 2 3 2 2 2 5" xfId="1194" xr:uid="{00000000-0005-0000-0000-000015040000}"/>
    <cellStyle name="Standard 3 2 3 2 2 2 5 2" xfId="3176" xr:uid="{00000000-0005-0000-0000-000016040000}"/>
    <cellStyle name="Standard 3 2 3 2 2 2 6" xfId="1670" xr:uid="{00000000-0005-0000-0000-000017040000}"/>
    <cellStyle name="Standard 3 2 3 2 2 2 6 2" xfId="3652" xr:uid="{00000000-0005-0000-0000-000018040000}"/>
    <cellStyle name="Standard 3 2 3 2 2 2 7" xfId="4196" xr:uid="{00000000-0005-0000-0000-000019040000}"/>
    <cellStyle name="Standard 3 2 3 2 2 2 8" xfId="4536" xr:uid="{00000000-0005-0000-0000-00001A040000}"/>
    <cellStyle name="Standard 3 2 3 2 2 2 9" xfId="2214" xr:uid="{00000000-0005-0000-0000-00001B040000}"/>
    <cellStyle name="Standard 3 2 3 2 2 3" xfId="159" xr:uid="{00000000-0005-0000-0000-00001C040000}"/>
    <cellStyle name="Standard 3 2 3 2 2 3 2" xfId="434" xr:uid="{00000000-0005-0000-0000-00001D040000}"/>
    <cellStyle name="Standard 3 2 3 2 2 3 2 2" xfId="2418" xr:uid="{00000000-0005-0000-0000-00001E040000}"/>
    <cellStyle name="Standard 3 2 3 2 2 3 3" xfId="854" xr:uid="{00000000-0005-0000-0000-00001F040000}"/>
    <cellStyle name="Standard 3 2 3 2 2 3 3 2" xfId="2836" xr:uid="{00000000-0005-0000-0000-000020040000}"/>
    <cellStyle name="Standard 3 2 3 2 2 3 4" xfId="1330" xr:uid="{00000000-0005-0000-0000-000021040000}"/>
    <cellStyle name="Standard 3 2 3 2 2 3 4 2" xfId="3312" xr:uid="{00000000-0005-0000-0000-000022040000}"/>
    <cellStyle name="Standard 3 2 3 2 2 3 5" xfId="1806" xr:uid="{00000000-0005-0000-0000-000023040000}"/>
    <cellStyle name="Standard 3 2 3 2 2 3 5 2" xfId="3788" xr:uid="{00000000-0005-0000-0000-000024040000}"/>
    <cellStyle name="Standard 3 2 3 2 2 3 6" xfId="4128" xr:uid="{00000000-0005-0000-0000-000025040000}"/>
    <cellStyle name="Standard 3 2 3 2 2 3 7" xfId="4468" xr:uid="{00000000-0005-0000-0000-000026040000}"/>
    <cellStyle name="Standard 3 2 3 2 2 3 8" xfId="2146" xr:uid="{00000000-0005-0000-0000-000027040000}"/>
    <cellStyle name="Standard 3 2 3 2 2 4" xfId="366" xr:uid="{00000000-0005-0000-0000-000028040000}"/>
    <cellStyle name="Standard 3 2 3 2 2 4 2" xfId="990" xr:uid="{00000000-0005-0000-0000-000029040000}"/>
    <cellStyle name="Standard 3 2 3 2 2 4 2 2" xfId="2972" xr:uid="{00000000-0005-0000-0000-00002A040000}"/>
    <cellStyle name="Standard 3 2 3 2 2 4 3" xfId="1466" xr:uid="{00000000-0005-0000-0000-00002B040000}"/>
    <cellStyle name="Standard 3 2 3 2 2 4 3 2" xfId="3448" xr:uid="{00000000-0005-0000-0000-00002C040000}"/>
    <cellStyle name="Standard 3 2 3 2 2 4 4" xfId="1942" xr:uid="{00000000-0005-0000-0000-00002D040000}"/>
    <cellStyle name="Standard 3 2 3 2 2 4 4 2" xfId="3924" xr:uid="{00000000-0005-0000-0000-00002E040000}"/>
    <cellStyle name="Standard 3 2 3 2 2 4 5" xfId="4264" xr:uid="{00000000-0005-0000-0000-00002F040000}"/>
    <cellStyle name="Standard 3 2 3 2 2 4 6" xfId="4604" xr:uid="{00000000-0005-0000-0000-000030040000}"/>
    <cellStyle name="Standard 3 2 3 2 2 4 7" xfId="2350" xr:uid="{00000000-0005-0000-0000-000031040000}"/>
    <cellStyle name="Standard 3 2 3 2 2 5" xfId="786" xr:uid="{00000000-0005-0000-0000-000032040000}"/>
    <cellStyle name="Standard 3 2 3 2 2 5 2" xfId="1262" xr:uid="{00000000-0005-0000-0000-000033040000}"/>
    <cellStyle name="Standard 3 2 3 2 2 5 2 2" xfId="3244" xr:uid="{00000000-0005-0000-0000-000034040000}"/>
    <cellStyle name="Standard 3 2 3 2 2 5 3" xfId="1738" xr:uid="{00000000-0005-0000-0000-000035040000}"/>
    <cellStyle name="Standard 3 2 3 2 2 5 3 2" xfId="3720" xr:uid="{00000000-0005-0000-0000-000036040000}"/>
    <cellStyle name="Standard 3 2 3 2 2 5 4" xfId="2768" xr:uid="{00000000-0005-0000-0000-000037040000}"/>
    <cellStyle name="Standard 3 2 3 2 2 6" xfId="645" xr:uid="{00000000-0005-0000-0000-000038040000}"/>
    <cellStyle name="Standard 3 2 3 2 2 6 2" xfId="2627" xr:uid="{00000000-0005-0000-0000-000039040000}"/>
    <cellStyle name="Standard 3 2 3 2 2 7" xfId="1126" xr:uid="{00000000-0005-0000-0000-00003A040000}"/>
    <cellStyle name="Standard 3 2 3 2 2 7 2" xfId="3108" xr:uid="{00000000-0005-0000-0000-00003B040000}"/>
    <cellStyle name="Standard 3 2 3 2 2 8" xfId="1602" xr:uid="{00000000-0005-0000-0000-00003C040000}"/>
    <cellStyle name="Standard 3 2 3 2 2 8 2" xfId="3584" xr:uid="{00000000-0005-0000-0000-00003D040000}"/>
    <cellStyle name="Standard 3 2 3 2 2 9" xfId="4060" xr:uid="{00000000-0005-0000-0000-00003E040000}"/>
    <cellStyle name="Standard 3 2 3 2 3" xfId="193" xr:uid="{00000000-0005-0000-0000-00003F040000}"/>
    <cellStyle name="Standard 3 2 3 2 3 2" xfId="253" xr:uid="{00000000-0005-0000-0000-000040040000}"/>
    <cellStyle name="Standard 3 2 3 2 3 2 2" xfId="528" xr:uid="{00000000-0005-0000-0000-000041040000}"/>
    <cellStyle name="Standard 3 2 3 2 3 2 2 2" xfId="2512" xr:uid="{00000000-0005-0000-0000-000042040000}"/>
    <cellStyle name="Standard 3 2 3 2 3 2 3" xfId="1024" xr:uid="{00000000-0005-0000-0000-000043040000}"/>
    <cellStyle name="Standard 3 2 3 2 3 2 3 2" xfId="3006" xr:uid="{00000000-0005-0000-0000-000044040000}"/>
    <cellStyle name="Standard 3 2 3 2 3 2 4" xfId="1500" xr:uid="{00000000-0005-0000-0000-000045040000}"/>
    <cellStyle name="Standard 3 2 3 2 3 2 4 2" xfId="3482" xr:uid="{00000000-0005-0000-0000-000046040000}"/>
    <cellStyle name="Standard 3 2 3 2 3 2 5" xfId="1976" xr:uid="{00000000-0005-0000-0000-000047040000}"/>
    <cellStyle name="Standard 3 2 3 2 3 2 5 2" xfId="3958" xr:uid="{00000000-0005-0000-0000-000048040000}"/>
    <cellStyle name="Standard 3 2 3 2 3 2 6" xfId="4298" xr:uid="{00000000-0005-0000-0000-000049040000}"/>
    <cellStyle name="Standard 3 2 3 2 3 2 7" xfId="4638" xr:uid="{00000000-0005-0000-0000-00004A040000}"/>
    <cellStyle name="Standard 3 2 3 2 3 2 8" xfId="2240" xr:uid="{00000000-0005-0000-0000-00004B040000}"/>
    <cellStyle name="Standard 3 2 3 2 3 3" xfId="468" xr:uid="{00000000-0005-0000-0000-00004C040000}"/>
    <cellStyle name="Standard 3 2 3 2 3 3 2" xfId="888" xr:uid="{00000000-0005-0000-0000-00004D040000}"/>
    <cellStyle name="Standard 3 2 3 2 3 3 2 2" xfId="2870" xr:uid="{00000000-0005-0000-0000-00004E040000}"/>
    <cellStyle name="Standard 3 2 3 2 3 3 3" xfId="1364" xr:uid="{00000000-0005-0000-0000-00004F040000}"/>
    <cellStyle name="Standard 3 2 3 2 3 3 3 2" xfId="3346" xr:uid="{00000000-0005-0000-0000-000050040000}"/>
    <cellStyle name="Standard 3 2 3 2 3 3 4" xfId="1840" xr:uid="{00000000-0005-0000-0000-000051040000}"/>
    <cellStyle name="Standard 3 2 3 2 3 3 4 2" xfId="3822" xr:uid="{00000000-0005-0000-0000-000052040000}"/>
    <cellStyle name="Standard 3 2 3 2 3 3 5" xfId="2452" xr:uid="{00000000-0005-0000-0000-000053040000}"/>
    <cellStyle name="Standard 3 2 3 2 3 4" xfId="679" xr:uid="{00000000-0005-0000-0000-000054040000}"/>
    <cellStyle name="Standard 3 2 3 2 3 4 2" xfId="2661" xr:uid="{00000000-0005-0000-0000-000055040000}"/>
    <cellStyle name="Standard 3 2 3 2 3 5" xfId="1160" xr:uid="{00000000-0005-0000-0000-000056040000}"/>
    <cellStyle name="Standard 3 2 3 2 3 5 2" xfId="3142" xr:uid="{00000000-0005-0000-0000-000057040000}"/>
    <cellStyle name="Standard 3 2 3 2 3 6" xfId="1636" xr:uid="{00000000-0005-0000-0000-000058040000}"/>
    <cellStyle name="Standard 3 2 3 2 3 6 2" xfId="3618" xr:uid="{00000000-0005-0000-0000-000059040000}"/>
    <cellStyle name="Standard 3 2 3 2 3 7" xfId="4162" xr:uid="{00000000-0005-0000-0000-00005A040000}"/>
    <cellStyle name="Standard 3 2 3 2 3 8" xfId="4502" xr:uid="{00000000-0005-0000-0000-00005B040000}"/>
    <cellStyle name="Standard 3 2 3 2 3 9" xfId="2180" xr:uid="{00000000-0005-0000-0000-00005C040000}"/>
    <cellStyle name="Standard 3 2 3 2 4" xfId="125" xr:uid="{00000000-0005-0000-0000-00005D040000}"/>
    <cellStyle name="Standard 3 2 3 2 4 2" xfId="400" xr:uid="{00000000-0005-0000-0000-00005E040000}"/>
    <cellStyle name="Standard 3 2 3 2 4 2 2" xfId="2384" xr:uid="{00000000-0005-0000-0000-00005F040000}"/>
    <cellStyle name="Standard 3 2 3 2 4 3" xfId="820" xr:uid="{00000000-0005-0000-0000-000060040000}"/>
    <cellStyle name="Standard 3 2 3 2 4 3 2" xfId="2802" xr:uid="{00000000-0005-0000-0000-000061040000}"/>
    <cellStyle name="Standard 3 2 3 2 4 4" xfId="1296" xr:uid="{00000000-0005-0000-0000-000062040000}"/>
    <cellStyle name="Standard 3 2 3 2 4 4 2" xfId="3278" xr:uid="{00000000-0005-0000-0000-000063040000}"/>
    <cellStyle name="Standard 3 2 3 2 4 5" xfId="1772" xr:uid="{00000000-0005-0000-0000-000064040000}"/>
    <cellStyle name="Standard 3 2 3 2 4 5 2" xfId="3754" xr:uid="{00000000-0005-0000-0000-000065040000}"/>
    <cellStyle name="Standard 3 2 3 2 4 6" xfId="4094" xr:uid="{00000000-0005-0000-0000-000066040000}"/>
    <cellStyle name="Standard 3 2 3 2 4 7" xfId="4434" xr:uid="{00000000-0005-0000-0000-000067040000}"/>
    <cellStyle name="Standard 3 2 3 2 4 8" xfId="2112" xr:uid="{00000000-0005-0000-0000-000068040000}"/>
    <cellStyle name="Standard 3 2 3 2 5" xfId="332" xr:uid="{00000000-0005-0000-0000-000069040000}"/>
    <cellStyle name="Standard 3 2 3 2 5 2" xfId="956" xr:uid="{00000000-0005-0000-0000-00006A040000}"/>
    <cellStyle name="Standard 3 2 3 2 5 2 2" xfId="2938" xr:uid="{00000000-0005-0000-0000-00006B040000}"/>
    <cellStyle name="Standard 3 2 3 2 5 3" xfId="1432" xr:uid="{00000000-0005-0000-0000-00006C040000}"/>
    <cellStyle name="Standard 3 2 3 2 5 3 2" xfId="3414" xr:uid="{00000000-0005-0000-0000-00006D040000}"/>
    <cellStyle name="Standard 3 2 3 2 5 4" xfId="1908" xr:uid="{00000000-0005-0000-0000-00006E040000}"/>
    <cellStyle name="Standard 3 2 3 2 5 4 2" xfId="3890" xr:uid="{00000000-0005-0000-0000-00006F040000}"/>
    <cellStyle name="Standard 3 2 3 2 5 5" xfId="4230" xr:uid="{00000000-0005-0000-0000-000070040000}"/>
    <cellStyle name="Standard 3 2 3 2 5 6" xfId="4570" xr:uid="{00000000-0005-0000-0000-000071040000}"/>
    <cellStyle name="Standard 3 2 3 2 5 7" xfId="2316" xr:uid="{00000000-0005-0000-0000-000072040000}"/>
    <cellStyle name="Standard 3 2 3 2 6" xfId="752" xr:uid="{00000000-0005-0000-0000-000073040000}"/>
    <cellStyle name="Standard 3 2 3 2 6 2" xfId="1228" xr:uid="{00000000-0005-0000-0000-000074040000}"/>
    <cellStyle name="Standard 3 2 3 2 6 2 2" xfId="3210" xr:uid="{00000000-0005-0000-0000-000075040000}"/>
    <cellStyle name="Standard 3 2 3 2 6 3" xfId="1704" xr:uid="{00000000-0005-0000-0000-000076040000}"/>
    <cellStyle name="Standard 3 2 3 2 6 3 2" xfId="3686" xr:uid="{00000000-0005-0000-0000-000077040000}"/>
    <cellStyle name="Standard 3 2 3 2 6 4" xfId="2734" xr:uid="{00000000-0005-0000-0000-000078040000}"/>
    <cellStyle name="Standard 3 2 3 2 7" xfId="611" xr:uid="{00000000-0005-0000-0000-000079040000}"/>
    <cellStyle name="Standard 3 2 3 2 7 2" xfId="2593" xr:uid="{00000000-0005-0000-0000-00007A040000}"/>
    <cellStyle name="Standard 3 2 3 2 8" xfId="1092" xr:uid="{00000000-0005-0000-0000-00007B040000}"/>
    <cellStyle name="Standard 3 2 3 2 8 2" xfId="3074" xr:uid="{00000000-0005-0000-0000-00007C040000}"/>
    <cellStyle name="Standard 3 2 3 2 9" xfId="1568" xr:uid="{00000000-0005-0000-0000-00007D040000}"/>
    <cellStyle name="Standard 3 2 3 2 9 2" xfId="3550" xr:uid="{00000000-0005-0000-0000-00007E040000}"/>
    <cellStyle name="Standard 3 2 3 3" xfId="74" xr:uid="{00000000-0005-0000-0000-00007F040000}"/>
    <cellStyle name="Standard 3 2 3 3 10" xfId="4383" xr:uid="{00000000-0005-0000-0000-000080040000}"/>
    <cellStyle name="Standard 3 2 3 3 11" xfId="2061" xr:uid="{00000000-0005-0000-0000-000081040000}"/>
    <cellStyle name="Standard 3 2 3 3 2" xfId="210" xr:uid="{00000000-0005-0000-0000-000082040000}"/>
    <cellStyle name="Standard 3 2 3 3 2 2" xfId="254" xr:uid="{00000000-0005-0000-0000-000083040000}"/>
    <cellStyle name="Standard 3 2 3 3 2 2 2" xfId="529" xr:uid="{00000000-0005-0000-0000-000084040000}"/>
    <cellStyle name="Standard 3 2 3 3 2 2 2 2" xfId="2513" xr:uid="{00000000-0005-0000-0000-000085040000}"/>
    <cellStyle name="Standard 3 2 3 3 2 2 3" xfId="1041" xr:uid="{00000000-0005-0000-0000-000086040000}"/>
    <cellStyle name="Standard 3 2 3 3 2 2 3 2" xfId="3023" xr:uid="{00000000-0005-0000-0000-000087040000}"/>
    <cellStyle name="Standard 3 2 3 3 2 2 4" xfId="1517" xr:uid="{00000000-0005-0000-0000-000088040000}"/>
    <cellStyle name="Standard 3 2 3 3 2 2 4 2" xfId="3499" xr:uid="{00000000-0005-0000-0000-000089040000}"/>
    <cellStyle name="Standard 3 2 3 3 2 2 5" xfId="1993" xr:uid="{00000000-0005-0000-0000-00008A040000}"/>
    <cellStyle name="Standard 3 2 3 3 2 2 5 2" xfId="3975" xr:uid="{00000000-0005-0000-0000-00008B040000}"/>
    <cellStyle name="Standard 3 2 3 3 2 2 6" xfId="4315" xr:uid="{00000000-0005-0000-0000-00008C040000}"/>
    <cellStyle name="Standard 3 2 3 3 2 2 7" xfId="4655" xr:uid="{00000000-0005-0000-0000-00008D040000}"/>
    <cellStyle name="Standard 3 2 3 3 2 2 8" xfId="2241" xr:uid="{00000000-0005-0000-0000-00008E040000}"/>
    <cellStyle name="Standard 3 2 3 3 2 3" xfId="485" xr:uid="{00000000-0005-0000-0000-00008F040000}"/>
    <cellStyle name="Standard 3 2 3 3 2 3 2" xfId="905" xr:uid="{00000000-0005-0000-0000-000090040000}"/>
    <cellStyle name="Standard 3 2 3 3 2 3 2 2" xfId="2887" xr:uid="{00000000-0005-0000-0000-000091040000}"/>
    <cellStyle name="Standard 3 2 3 3 2 3 3" xfId="1381" xr:uid="{00000000-0005-0000-0000-000092040000}"/>
    <cellStyle name="Standard 3 2 3 3 2 3 3 2" xfId="3363" xr:uid="{00000000-0005-0000-0000-000093040000}"/>
    <cellStyle name="Standard 3 2 3 3 2 3 4" xfId="1857" xr:uid="{00000000-0005-0000-0000-000094040000}"/>
    <cellStyle name="Standard 3 2 3 3 2 3 4 2" xfId="3839" xr:uid="{00000000-0005-0000-0000-000095040000}"/>
    <cellStyle name="Standard 3 2 3 3 2 3 5" xfId="2469" xr:uid="{00000000-0005-0000-0000-000096040000}"/>
    <cellStyle name="Standard 3 2 3 3 2 4" xfId="696" xr:uid="{00000000-0005-0000-0000-000097040000}"/>
    <cellStyle name="Standard 3 2 3 3 2 4 2" xfId="2678" xr:uid="{00000000-0005-0000-0000-000098040000}"/>
    <cellStyle name="Standard 3 2 3 3 2 5" xfId="1177" xr:uid="{00000000-0005-0000-0000-000099040000}"/>
    <cellStyle name="Standard 3 2 3 3 2 5 2" xfId="3159" xr:uid="{00000000-0005-0000-0000-00009A040000}"/>
    <cellStyle name="Standard 3 2 3 3 2 6" xfId="1653" xr:uid="{00000000-0005-0000-0000-00009B040000}"/>
    <cellStyle name="Standard 3 2 3 3 2 6 2" xfId="3635" xr:uid="{00000000-0005-0000-0000-00009C040000}"/>
    <cellStyle name="Standard 3 2 3 3 2 7" xfId="4179" xr:uid="{00000000-0005-0000-0000-00009D040000}"/>
    <cellStyle name="Standard 3 2 3 3 2 8" xfId="4519" xr:uid="{00000000-0005-0000-0000-00009E040000}"/>
    <cellStyle name="Standard 3 2 3 3 2 9" xfId="2197" xr:uid="{00000000-0005-0000-0000-00009F040000}"/>
    <cellStyle name="Standard 3 2 3 3 3" xfId="142" xr:uid="{00000000-0005-0000-0000-0000A0040000}"/>
    <cellStyle name="Standard 3 2 3 3 3 2" xfId="417" xr:uid="{00000000-0005-0000-0000-0000A1040000}"/>
    <cellStyle name="Standard 3 2 3 3 3 2 2" xfId="2401" xr:uid="{00000000-0005-0000-0000-0000A2040000}"/>
    <cellStyle name="Standard 3 2 3 3 3 3" xfId="837" xr:uid="{00000000-0005-0000-0000-0000A3040000}"/>
    <cellStyle name="Standard 3 2 3 3 3 3 2" xfId="2819" xr:uid="{00000000-0005-0000-0000-0000A4040000}"/>
    <cellStyle name="Standard 3 2 3 3 3 4" xfId="1313" xr:uid="{00000000-0005-0000-0000-0000A5040000}"/>
    <cellStyle name="Standard 3 2 3 3 3 4 2" xfId="3295" xr:uid="{00000000-0005-0000-0000-0000A6040000}"/>
    <cellStyle name="Standard 3 2 3 3 3 5" xfId="1789" xr:uid="{00000000-0005-0000-0000-0000A7040000}"/>
    <cellStyle name="Standard 3 2 3 3 3 5 2" xfId="3771" xr:uid="{00000000-0005-0000-0000-0000A8040000}"/>
    <cellStyle name="Standard 3 2 3 3 3 6" xfId="4111" xr:uid="{00000000-0005-0000-0000-0000A9040000}"/>
    <cellStyle name="Standard 3 2 3 3 3 7" xfId="4451" xr:uid="{00000000-0005-0000-0000-0000AA040000}"/>
    <cellStyle name="Standard 3 2 3 3 3 8" xfId="2129" xr:uid="{00000000-0005-0000-0000-0000AB040000}"/>
    <cellStyle name="Standard 3 2 3 3 4" xfId="349" xr:uid="{00000000-0005-0000-0000-0000AC040000}"/>
    <cellStyle name="Standard 3 2 3 3 4 2" xfId="973" xr:uid="{00000000-0005-0000-0000-0000AD040000}"/>
    <cellStyle name="Standard 3 2 3 3 4 2 2" xfId="2955" xr:uid="{00000000-0005-0000-0000-0000AE040000}"/>
    <cellStyle name="Standard 3 2 3 3 4 3" xfId="1449" xr:uid="{00000000-0005-0000-0000-0000AF040000}"/>
    <cellStyle name="Standard 3 2 3 3 4 3 2" xfId="3431" xr:uid="{00000000-0005-0000-0000-0000B0040000}"/>
    <cellStyle name="Standard 3 2 3 3 4 4" xfId="1925" xr:uid="{00000000-0005-0000-0000-0000B1040000}"/>
    <cellStyle name="Standard 3 2 3 3 4 4 2" xfId="3907" xr:uid="{00000000-0005-0000-0000-0000B2040000}"/>
    <cellStyle name="Standard 3 2 3 3 4 5" xfId="4247" xr:uid="{00000000-0005-0000-0000-0000B3040000}"/>
    <cellStyle name="Standard 3 2 3 3 4 6" xfId="4587" xr:uid="{00000000-0005-0000-0000-0000B4040000}"/>
    <cellStyle name="Standard 3 2 3 3 4 7" xfId="2333" xr:uid="{00000000-0005-0000-0000-0000B5040000}"/>
    <cellStyle name="Standard 3 2 3 3 5" xfId="769" xr:uid="{00000000-0005-0000-0000-0000B6040000}"/>
    <cellStyle name="Standard 3 2 3 3 5 2" xfId="1245" xr:uid="{00000000-0005-0000-0000-0000B7040000}"/>
    <cellStyle name="Standard 3 2 3 3 5 2 2" xfId="3227" xr:uid="{00000000-0005-0000-0000-0000B8040000}"/>
    <cellStyle name="Standard 3 2 3 3 5 3" xfId="1721" xr:uid="{00000000-0005-0000-0000-0000B9040000}"/>
    <cellStyle name="Standard 3 2 3 3 5 3 2" xfId="3703" xr:uid="{00000000-0005-0000-0000-0000BA040000}"/>
    <cellStyle name="Standard 3 2 3 3 5 4" xfId="2751" xr:uid="{00000000-0005-0000-0000-0000BB040000}"/>
    <cellStyle name="Standard 3 2 3 3 6" xfId="628" xr:uid="{00000000-0005-0000-0000-0000BC040000}"/>
    <cellStyle name="Standard 3 2 3 3 6 2" xfId="2610" xr:uid="{00000000-0005-0000-0000-0000BD040000}"/>
    <cellStyle name="Standard 3 2 3 3 7" xfId="1109" xr:uid="{00000000-0005-0000-0000-0000BE040000}"/>
    <cellStyle name="Standard 3 2 3 3 7 2" xfId="3091" xr:uid="{00000000-0005-0000-0000-0000BF040000}"/>
    <cellStyle name="Standard 3 2 3 3 8" xfId="1585" xr:uid="{00000000-0005-0000-0000-0000C0040000}"/>
    <cellStyle name="Standard 3 2 3 3 8 2" xfId="3567" xr:uid="{00000000-0005-0000-0000-0000C1040000}"/>
    <cellStyle name="Standard 3 2 3 3 9" xfId="4043" xr:uid="{00000000-0005-0000-0000-0000C2040000}"/>
    <cellStyle name="Standard 3 2 3 4" xfId="176" xr:uid="{00000000-0005-0000-0000-0000C3040000}"/>
    <cellStyle name="Standard 3 2 3 4 2" xfId="255" xr:uid="{00000000-0005-0000-0000-0000C4040000}"/>
    <cellStyle name="Standard 3 2 3 4 2 2" xfId="530" xr:uid="{00000000-0005-0000-0000-0000C5040000}"/>
    <cellStyle name="Standard 3 2 3 4 2 2 2" xfId="2514" xr:uid="{00000000-0005-0000-0000-0000C6040000}"/>
    <cellStyle name="Standard 3 2 3 4 2 3" xfId="1007" xr:uid="{00000000-0005-0000-0000-0000C7040000}"/>
    <cellStyle name="Standard 3 2 3 4 2 3 2" xfId="2989" xr:uid="{00000000-0005-0000-0000-0000C8040000}"/>
    <cellStyle name="Standard 3 2 3 4 2 4" xfId="1483" xr:uid="{00000000-0005-0000-0000-0000C9040000}"/>
    <cellStyle name="Standard 3 2 3 4 2 4 2" xfId="3465" xr:uid="{00000000-0005-0000-0000-0000CA040000}"/>
    <cellStyle name="Standard 3 2 3 4 2 5" xfId="1959" xr:uid="{00000000-0005-0000-0000-0000CB040000}"/>
    <cellStyle name="Standard 3 2 3 4 2 5 2" xfId="3941" xr:uid="{00000000-0005-0000-0000-0000CC040000}"/>
    <cellStyle name="Standard 3 2 3 4 2 6" xfId="4281" xr:uid="{00000000-0005-0000-0000-0000CD040000}"/>
    <cellStyle name="Standard 3 2 3 4 2 7" xfId="4621" xr:uid="{00000000-0005-0000-0000-0000CE040000}"/>
    <cellStyle name="Standard 3 2 3 4 2 8" xfId="2242" xr:uid="{00000000-0005-0000-0000-0000CF040000}"/>
    <cellStyle name="Standard 3 2 3 4 3" xfId="451" xr:uid="{00000000-0005-0000-0000-0000D0040000}"/>
    <cellStyle name="Standard 3 2 3 4 3 2" xfId="871" xr:uid="{00000000-0005-0000-0000-0000D1040000}"/>
    <cellStyle name="Standard 3 2 3 4 3 2 2" xfId="2853" xr:uid="{00000000-0005-0000-0000-0000D2040000}"/>
    <cellStyle name="Standard 3 2 3 4 3 3" xfId="1347" xr:uid="{00000000-0005-0000-0000-0000D3040000}"/>
    <cellStyle name="Standard 3 2 3 4 3 3 2" xfId="3329" xr:uid="{00000000-0005-0000-0000-0000D4040000}"/>
    <cellStyle name="Standard 3 2 3 4 3 4" xfId="1823" xr:uid="{00000000-0005-0000-0000-0000D5040000}"/>
    <cellStyle name="Standard 3 2 3 4 3 4 2" xfId="3805" xr:uid="{00000000-0005-0000-0000-0000D6040000}"/>
    <cellStyle name="Standard 3 2 3 4 3 5" xfId="2435" xr:uid="{00000000-0005-0000-0000-0000D7040000}"/>
    <cellStyle name="Standard 3 2 3 4 4" xfId="662" xr:uid="{00000000-0005-0000-0000-0000D8040000}"/>
    <cellStyle name="Standard 3 2 3 4 4 2" xfId="2644" xr:uid="{00000000-0005-0000-0000-0000D9040000}"/>
    <cellStyle name="Standard 3 2 3 4 5" xfId="1143" xr:uid="{00000000-0005-0000-0000-0000DA040000}"/>
    <cellStyle name="Standard 3 2 3 4 5 2" xfId="3125" xr:uid="{00000000-0005-0000-0000-0000DB040000}"/>
    <cellStyle name="Standard 3 2 3 4 6" xfId="1619" xr:uid="{00000000-0005-0000-0000-0000DC040000}"/>
    <cellStyle name="Standard 3 2 3 4 6 2" xfId="3601" xr:uid="{00000000-0005-0000-0000-0000DD040000}"/>
    <cellStyle name="Standard 3 2 3 4 7" xfId="4145" xr:uid="{00000000-0005-0000-0000-0000DE040000}"/>
    <cellStyle name="Standard 3 2 3 4 8" xfId="4485" xr:uid="{00000000-0005-0000-0000-0000DF040000}"/>
    <cellStyle name="Standard 3 2 3 4 9" xfId="2163" xr:uid="{00000000-0005-0000-0000-0000E0040000}"/>
    <cellStyle name="Standard 3 2 3 5" xfId="108" xr:uid="{00000000-0005-0000-0000-0000E1040000}"/>
    <cellStyle name="Standard 3 2 3 5 2" xfId="383" xr:uid="{00000000-0005-0000-0000-0000E2040000}"/>
    <cellStyle name="Standard 3 2 3 5 2 2" xfId="2367" xr:uid="{00000000-0005-0000-0000-0000E3040000}"/>
    <cellStyle name="Standard 3 2 3 5 3" xfId="803" xr:uid="{00000000-0005-0000-0000-0000E4040000}"/>
    <cellStyle name="Standard 3 2 3 5 3 2" xfId="2785" xr:uid="{00000000-0005-0000-0000-0000E5040000}"/>
    <cellStyle name="Standard 3 2 3 5 4" xfId="1279" xr:uid="{00000000-0005-0000-0000-0000E6040000}"/>
    <cellStyle name="Standard 3 2 3 5 4 2" xfId="3261" xr:uid="{00000000-0005-0000-0000-0000E7040000}"/>
    <cellStyle name="Standard 3 2 3 5 5" xfId="1755" xr:uid="{00000000-0005-0000-0000-0000E8040000}"/>
    <cellStyle name="Standard 3 2 3 5 5 2" xfId="3737" xr:uid="{00000000-0005-0000-0000-0000E9040000}"/>
    <cellStyle name="Standard 3 2 3 5 6" xfId="4077" xr:uid="{00000000-0005-0000-0000-0000EA040000}"/>
    <cellStyle name="Standard 3 2 3 5 7" xfId="4417" xr:uid="{00000000-0005-0000-0000-0000EB040000}"/>
    <cellStyle name="Standard 3 2 3 5 8" xfId="2095" xr:uid="{00000000-0005-0000-0000-0000EC040000}"/>
    <cellStyle name="Standard 3 2 3 6" xfId="315" xr:uid="{00000000-0005-0000-0000-0000ED040000}"/>
    <cellStyle name="Standard 3 2 3 6 2" xfId="939" xr:uid="{00000000-0005-0000-0000-0000EE040000}"/>
    <cellStyle name="Standard 3 2 3 6 2 2" xfId="2921" xr:uid="{00000000-0005-0000-0000-0000EF040000}"/>
    <cellStyle name="Standard 3 2 3 6 3" xfId="1415" xr:uid="{00000000-0005-0000-0000-0000F0040000}"/>
    <cellStyle name="Standard 3 2 3 6 3 2" xfId="3397" xr:uid="{00000000-0005-0000-0000-0000F1040000}"/>
    <cellStyle name="Standard 3 2 3 6 4" xfId="1891" xr:uid="{00000000-0005-0000-0000-0000F2040000}"/>
    <cellStyle name="Standard 3 2 3 6 4 2" xfId="3873" xr:uid="{00000000-0005-0000-0000-0000F3040000}"/>
    <cellStyle name="Standard 3 2 3 6 5" xfId="4213" xr:uid="{00000000-0005-0000-0000-0000F4040000}"/>
    <cellStyle name="Standard 3 2 3 6 6" xfId="4553" xr:uid="{00000000-0005-0000-0000-0000F5040000}"/>
    <cellStyle name="Standard 3 2 3 6 7" xfId="2299" xr:uid="{00000000-0005-0000-0000-0000F6040000}"/>
    <cellStyle name="Standard 3 2 3 7" xfId="735" xr:uid="{00000000-0005-0000-0000-0000F7040000}"/>
    <cellStyle name="Standard 3 2 3 7 2" xfId="1211" xr:uid="{00000000-0005-0000-0000-0000F8040000}"/>
    <cellStyle name="Standard 3 2 3 7 2 2" xfId="3193" xr:uid="{00000000-0005-0000-0000-0000F9040000}"/>
    <cellStyle name="Standard 3 2 3 7 3" xfId="1687" xr:uid="{00000000-0005-0000-0000-0000FA040000}"/>
    <cellStyle name="Standard 3 2 3 7 3 2" xfId="3669" xr:uid="{00000000-0005-0000-0000-0000FB040000}"/>
    <cellStyle name="Standard 3 2 3 7 4" xfId="2717" xr:uid="{00000000-0005-0000-0000-0000FC040000}"/>
    <cellStyle name="Standard 3 2 3 8" xfId="594" xr:uid="{00000000-0005-0000-0000-0000FD040000}"/>
    <cellStyle name="Standard 3 2 3 8 2" xfId="2576" xr:uid="{00000000-0005-0000-0000-0000FE040000}"/>
    <cellStyle name="Standard 3 2 3 9" xfId="1075" xr:uid="{00000000-0005-0000-0000-0000FF040000}"/>
    <cellStyle name="Standard 3 2 3 9 2" xfId="3057" xr:uid="{00000000-0005-0000-0000-000000050000}"/>
    <cellStyle name="Standard 3 2 4" xfId="44" xr:uid="{00000000-0005-0000-0000-000001050000}"/>
    <cellStyle name="Standard 3 2 4 10" xfId="1556" xr:uid="{00000000-0005-0000-0000-000002050000}"/>
    <cellStyle name="Standard 3 2 4 10 2" xfId="3538" xr:uid="{00000000-0005-0000-0000-000003050000}"/>
    <cellStyle name="Standard 3 2 4 11" xfId="4014" xr:uid="{00000000-0005-0000-0000-000004050000}"/>
    <cellStyle name="Standard 3 2 4 12" xfId="4354" xr:uid="{00000000-0005-0000-0000-000005050000}"/>
    <cellStyle name="Standard 3 2 4 13" xfId="2032" xr:uid="{00000000-0005-0000-0000-000006050000}"/>
    <cellStyle name="Standard 3 2 4 2" xfId="62" xr:uid="{00000000-0005-0000-0000-000007050000}"/>
    <cellStyle name="Standard 3 2 4 2 10" xfId="4031" xr:uid="{00000000-0005-0000-0000-000008050000}"/>
    <cellStyle name="Standard 3 2 4 2 11" xfId="4371" xr:uid="{00000000-0005-0000-0000-000009050000}"/>
    <cellStyle name="Standard 3 2 4 2 12" xfId="2049" xr:uid="{00000000-0005-0000-0000-00000A050000}"/>
    <cellStyle name="Standard 3 2 4 2 2" xfId="96" xr:uid="{00000000-0005-0000-0000-00000B050000}"/>
    <cellStyle name="Standard 3 2 4 2 2 10" xfId="4405" xr:uid="{00000000-0005-0000-0000-00000C050000}"/>
    <cellStyle name="Standard 3 2 4 2 2 11" xfId="2083" xr:uid="{00000000-0005-0000-0000-00000D050000}"/>
    <cellStyle name="Standard 3 2 4 2 2 2" xfId="232" xr:uid="{00000000-0005-0000-0000-00000E050000}"/>
    <cellStyle name="Standard 3 2 4 2 2 2 2" xfId="256" xr:uid="{00000000-0005-0000-0000-00000F050000}"/>
    <cellStyle name="Standard 3 2 4 2 2 2 2 2" xfId="531" xr:uid="{00000000-0005-0000-0000-000010050000}"/>
    <cellStyle name="Standard 3 2 4 2 2 2 2 2 2" xfId="2515" xr:uid="{00000000-0005-0000-0000-000011050000}"/>
    <cellStyle name="Standard 3 2 4 2 2 2 2 3" xfId="1063" xr:uid="{00000000-0005-0000-0000-000012050000}"/>
    <cellStyle name="Standard 3 2 4 2 2 2 2 3 2" xfId="3045" xr:uid="{00000000-0005-0000-0000-000013050000}"/>
    <cellStyle name="Standard 3 2 4 2 2 2 2 4" xfId="1539" xr:uid="{00000000-0005-0000-0000-000014050000}"/>
    <cellStyle name="Standard 3 2 4 2 2 2 2 4 2" xfId="3521" xr:uid="{00000000-0005-0000-0000-000015050000}"/>
    <cellStyle name="Standard 3 2 4 2 2 2 2 5" xfId="2015" xr:uid="{00000000-0005-0000-0000-000016050000}"/>
    <cellStyle name="Standard 3 2 4 2 2 2 2 5 2" xfId="3997" xr:uid="{00000000-0005-0000-0000-000017050000}"/>
    <cellStyle name="Standard 3 2 4 2 2 2 2 6" xfId="4337" xr:uid="{00000000-0005-0000-0000-000018050000}"/>
    <cellStyle name="Standard 3 2 4 2 2 2 2 7" xfId="4677" xr:uid="{00000000-0005-0000-0000-000019050000}"/>
    <cellStyle name="Standard 3 2 4 2 2 2 2 8" xfId="2243" xr:uid="{00000000-0005-0000-0000-00001A050000}"/>
    <cellStyle name="Standard 3 2 4 2 2 2 3" xfId="507" xr:uid="{00000000-0005-0000-0000-00001B050000}"/>
    <cellStyle name="Standard 3 2 4 2 2 2 3 2" xfId="927" xr:uid="{00000000-0005-0000-0000-00001C050000}"/>
    <cellStyle name="Standard 3 2 4 2 2 2 3 2 2" xfId="2909" xr:uid="{00000000-0005-0000-0000-00001D050000}"/>
    <cellStyle name="Standard 3 2 4 2 2 2 3 3" xfId="1403" xr:uid="{00000000-0005-0000-0000-00001E050000}"/>
    <cellStyle name="Standard 3 2 4 2 2 2 3 3 2" xfId="3385" xr:uid="{00000000-0005-0000-0000-00001F050000}"/>
    <cellStyle name="Standard 3 2 4 2 2 2 3 4" xfId="1879" xr:uid="{00000000-0005-0000-0000-000020050000}"/>
    <cellStyle name="Standard 3 2 4 2 2 2 3 4 2" xfId="3861" xr:uid="{00000000-0005-0000-0000-000021050000}"/>
    <cellStyle name="Standard 3 2 4 2 2 2 3 5" xfId="2491" xr:uid="{00000000-0005-0000-0000-000022050000}"/>
    <cellStyle name="Standard 3 2 4 2 2 2 4" xfId="718" xr:uid="{00000000-0005-0000-0000-000023050000}"/>
    <cellStyle name="Standard 3 2 4 2 2 2 4 2" xfId="2700" xr:uid="{00000000-0005-0000-0000-000024050000}"/>
    <cellStyle name="Standard 3 2 4 2 2 2 5" xfId="1199" xr:uid="{00000000-0005-0000-0000-000025050000}"/>
    <cellStyle name="Standard 3 2 4 2 2 2 5 2" xfId="3181" xr:uid="{00000000-0005-0000-0000-000026050000}"/>
    <cellStyle name="Standard 3 2 4 2 2 2 6" xfId="1675" xr:uid="{00000000-0005-0000-0000-000027050000}"/>
    <cellStyle name="Standard 3 2 4 2 2 2 6 2" xfId="3657" xr:uid="{00000000-0005-0000-0000-000028050000}"/>
    <cellStyle name="Standard 3 2 4 2 2 2 7" xfId="4201" xr:uid="{00000000-0005-0000-0000-000029050000}"/>
    <cellStyle name="Standard 3 2 4 2 2 2 8" xfId="4541" xr:uid="{00000000-0005-0000-0000-00002A050000}"/>
    <cellStyle name="Standard 3 2 4 2 2 2 9" xfId="2219" xr:uid="{00000000-0005-0000-0000-00002B050000}"/>
    <cellStyle name="Standard 3 2 4 2 2 3" xfId="164" xr:uid="{00000000-0005-0000-0000-00002C050000}"/>
    <cellStyle name="Standard 3 2 4 2 2 3 2" xfId="439" xr:uid="{00000000-0005-0000-0000-00002D050000}"/>
    <cellStyle name="Standard 3 2 4 2 2 3 2 2" xfId="2423" xr:uid="{00000000-0005-0000-0000-00002E050000}"/>
    <cellStyle name="Standard 3 2 4 2 2 3 3" xfId="859" xr:uid="{00000000-0005-0000-0000-00002F050000}"/>
    <cellStyle name="Standard 3 2 4 2 2 3 3 2" xfId="2841" xr:uid="{00000000-0005-0000-0000-000030050000}"/>
    <cellStyle name="Standard 3 2 4 2 2 3 4" xfId="1335" xr:uid="{00000000-0005-0000-0000-000031050000}"/>
    <cellStyle name="Standard 3 2 4 2 2 3 4 2" xfId="3317" xr:uid="{00000000-0005-0000-0000-000032050000}"/>
    <cellStyle name="Standard 3 2 4 2 2 3 5" xfId="1811" xr:uid="{00000000-0005-0000-0000-000033050000}"/>
    <cellStyle name="Standard 3 2 4 2 2 3 5 2" xfId="3793" xr:uid="{00000000-0005-0000-0000-000034050000}"/>
    <cellStyle name="Standard 3 2 4 2 2 3 6" xfId="4133" xr:uid="{00000000-0005-0000-0000-000035050000}"/>
    <cellStyle name="Standard 3 2 4 2 2 3 7" xfId="4473" xr:uid="{00000000-0005-0000-0000-000036050000}"/>
    <cellStyle name="Standard 3 2 4 2 2 3 8" xfId="2151" xr:uid="{00000000-0005-0000-0000-000037050000}"/>
    <cellStyle name="Standard 3 2 4 2 2 4" xfId="371" xr:uid="{00000000-0005-0000-0000-000038050000}"/>
    <cellStyle name="Standard 3 2 4 2 2 4 2" xfId="995" xr:uid="{00000000-0005-0000-0000-000039050000}"/>
    <cellStyle name="Standard 3 2 4 2 2 4 2 2" xfId="2977" xr:uid="{00000000-0005-0000-0000-00003A050000}"/>
    <cellStyle name="Standard 3 2 4 2 2 4 3" xfId="1471" xr:uid="{00000000-0005-0000-0000-00003B050000}"/>
    <cellStyle name="Standard 3 2 4 2 2 4 3 2" xfId="3453" xr:uid="{00000000-0005-0000-0000-00003C050000}"/>
    <cellStyle name="Standard 3 2 4 2 2 4 4" xfId="1947" xr:uid="{00000000-0005-0000-0000-00003D050000}"/>
    <cellStyle name="Standard 3 2 4 2 2 4 4 2" xfId="3929" xr:uid="{00000000-0005-0000-0000-00003E050000}"/>
    <cellStyle name="Standard 3 2 4 2 2 4 5" xfId="4269" xr:uid="{00000000-0005-0000-0000-00003F050000}"/>
    <cellStyle name="Standard 3 2 4 2 2 4 6" xfId="4609" xr:uid="{00000000-0005-0000-0000-000040050000}"/>
    <cellStyle name="Standard 3 2 4 2 2 4 7" xfId="2355" xr:uid="{00000000-0005-0000-0000-000041050000}"/>
    <cellStyle name="Standard 3 2 4 2 2 5" xfId="791" xr:uid="{00000000-0005-0000-0000-000042050000}"/>
    <cellStyle name="Standard 3 2 4 2 2 5 2" xfId="1267" xr:uid="{00000000-0005-0000-0000-000043050000}"/>
    <cellStyle name="Standard 3 2 4 2 2 5 2 2" xfId="3249" xr:uid="{00000000-0005-0000-0000-000044050000}"/>
    <cellStyle name="Standard 3 2 4 2 2 5 3" xfId="1743" xr:uid="{00000000-0005-0000-0000-000045050000}"/>
    <cellStyle name="Standard 3 2 4 2 2 5 3 2" xfId="3725" xr:uid="{00000000-0005-0000-0000-000046050000}"/>
    <cellStyle name="Standard 3 2 4 2 2 5 4" xfId="2773" xr:uid="{00000000-0005-0000-0000-000047050000}"/>
    <cellStyle name="Standard 3 2 4 2 2 6" xfId="650" xr:uid="{00000000-0005-0000-0000-000048050000}"/>
    <cellStyle name="Standard 3 2 4 2 2 6 2" xfId="2632" xr:uid="{00000000-0005-0000-0000-000049050000}"/>
    <cellStyle name="Standard 3 2 4 2 2 7" xfId="1131" xr:uid="{00000000-0005-0000-0000-00004A050000}"/>
    <cellStyle name="Standard 3 2 4 2 2 7 2" xfId="3113" xr:uid="{00000000-0005-0000-0000-00004B050000}"/>
    <cellStyle name="Standard 3 2 4 2 2 8" xfId="1607" xr:uid="{00000000-0005-0000-0000-00004C050000}"/>
    <cellStyle name="Standard 3 2 4 2 2 8 2" xfId="3589" xr:uid="{00000000-0005-0000-0000-00004D050000}"/>
    <cellStyle name="Standard 3 2 4 2 2 9" xfId="4065" xr:uid="{00000000-0005-0000-0000-00004E050000}"/>
    <cellStyle name="Standard 3 2 4 2 3" xfId="198" xr:uid="{00000000-0005-0000-0000-00004F050000}"/>
    <cellStyle name="Standard 3 2 4 2 3 2" xfId="257" xr:uid="{00000000-0005-0000-0000-000050050000}"/>
    <cellStyle name="Standard 3 2 4 2 3 2 2" xfId="532" xr:uid="{00000000-0005-0000-0000-000051050000}"/>
    <cellStyle name="Standard 3 2 4 2 3 2 2 2" xfId="2516" xr:uid="{00000000-0005-0000-0000-000052050000}"/>
    <cellStyle name="Standard 3 2 4 2 3 2 3" xfId="1029" xr:uid="{00000000-0005-0000-0000-000053050000}"/>
    <cellStyle name="Standard 3 2 4 2 3 2 3 2" xfId="3011" xr:uid="{00000000-0005-0000-0000-000054050000}"/>
    <cellStyle name="Standard 3 2 4 2 3 2 4" xfId="1505" xr:uid="{00000000-0005-0000-0000-000055050000}"/>
    <cellStyle name="Standard 3 2 4 2 3 2 4 2" xfId="3487" xr:uid="{00000000-0005-0000-0000-000056050000}"/>
    <cellStyle name="Standard 3 2 4 2 3 2 5" xfId="1981" xr:uid="{00000000-0005-0000-0000-000057050000}"/>
    <cellStyle name="Standard 3 2 4 2 3 2 5 2" xfId="3963" xr:uid="{00000000-0005-0000-0000-000058050000}"/>
    <cellStyle name="Standard 3 2 4 2 3 2 6" xfId="4303" xr:uid="{00000000-0005-0000-0000-000059050000}"/>
    <cellStyle name="Standard 3 2 4 2 3 2 7" xfId="4643" xr:uid="{00000000-0005-0000-0000-00005A050000}"/>
    <cellStyle name="Standard 3 2 4 2 3 2 8" xfId="2244" xr:uid="{00000000-0005-0000-0000-00005B050000}"/>
    <cellStyle name="Standard 3 2 4 2 3 3" xfId="473" xr:uid="{00000000-0005-0000-0000-00005C050000}"/>
    <cellStyle name="Standard 3 2 4 2 3 3 2" xfId="893" xr:uid="{00000000-0005-0000-0000-00005D050000}"/>
    <cellStyle name="Standard 3 2 4 2 3 3 2 2" xfId="2875" xr:uid="{00000000-0005-0000-0000-00005E050000}"/>
    <cellStyle name="Standard 3 2 4 2 3 3 3" xfId="1369" xr:uid="{00000000-0005-0000-0000-00005F050000}"/>
    <cellStyle name="Standard 3 2 4 2 3 3 3 2" xfId="3351" xr:uid="{00000000-0005-0000-0000-000060050000}"/>
    <cellStyle name="Standard 3 2 4 2 3 3 4" xfId="1845" xr:uid="{00000000-0005-0000-0000-000061050000}"/>
    <cellStyle name="Standard 3 2 4 2 3 3 4 2" xfId="3827" xr:uid="{00000000-0005-0000-0000-000062050000}"/>
    <cellStyle name="Standard 3 2 4 2 3 3 5" xfId="2457" xr:uid="{00000000-0005-0000-0000-000063050000}"/>
    <cellStyle name="Standard 3 2 4 2 3 4" xfId="684" xr:uid="{00000000-0005-0000-0000-000064050000}"/>
    <cellStyle name="Standard 3 2 4 2 3 4 2" xfId="2666" xr:uid="{00000000-0005-0000-0000-000065050000}"/>
    <cellStyle name="Standard 3 2 4 2 3 5" xfId="1165" xr:uid="{00000000-0005-0000-0000-000066050000}"/>
    <cellStyle name="Standard 3 2 4 2 3 5 2" xfId="3147" xr:uid="{00000000-0005-0000-0000-000067050000}"/>
    <cellStyle name="Standard 3 2 4 2 3 6" xfId="1641" xr:uid="{00000000-0005-0000-0000-000068050000}"/>
    <cellStyle name="Standard 3 2 4 2 3 6 2" xfId="3623" xr:uid="{00000000-0005-0000-0000-000069050000}"/>
    <cellStyle name="Standard 3 2 4 2 3 7" xfId="4167" xr:uid="{00000000-0005-0000-0000-00006A050000}"/>
    <cellStyle name="Standard 3 2 4 2 3 8" xfId="4507" xr:uid="{00000000-0005-0000-0000-00006B050000}"/>
    <cellStyle name="Standard 3 2 4 2 3 9" xfId="2185" xr:uid="{00000000-0005-0000-0000-00006C050000}"/>
    <cellStyle name="Standard 3 2 4 2 4" xfId="130" xr:uid="{00000000-0005-0000-0000-00006D050000}"/>
    <cellStyle name="Standard 3 2 4 2 4 2" xfId="405" xr:uid="{00000000-0005-0000-0000-00006E050000}"/>
    <cellStyle name="Standard 3 2 4 2 4 2 2" xfId="2389" xr:uid="{00000000-0005-0000-0000-00006F050000}"/>
    <cellStyle name="Standard 3 2 4 2 4 3" xfId="825" xr:uid="{00000000-0005-0000-0000-000070050000}"/>
    <cellStyle name="Standard 3 2 4 2 4 3 2" xfId="2807" xr:uid="{00000000-0005-0000-0000-000071050000}"/>
    <cellStyle name="Standard 3 2 4 2 4 4" xfId="1301" xr:uid="{00000000-0005-0000-0000-000072050000}"/>
    <cellStyle name="Standard 3 2 4 2 4 4 2" xfId="3283" xr:uid="{00000000-0005-0000-0000-000073050000}"/>
    <cellStyle name="Standard 3 2 4 2 4 5" xfId="1777" xr:uid="{00000000-0005-0000-0000-000074050000}"/>
    <cellStyle name="Standard 3 2 4 2 4 5 2" xfId="3759" xr:uid="{00000000-0005-0000-0000-000075050000}"/>
    <cellStyle name="Standard 3 2 4 2 4 6" xfId="4099" xr:uid="{00000000-0005-0000-0000-000076050000}"/>
    <cellStyle name="Standard 3 2 4 2 4 7" xfId="4439" xr:uid="{00000000-0005-0000-0000-000077050000}"/>
    <cellStyle name="Standard 3 2 4 2 4 8" xfId="2117" xr:uid="{00000000-0005-0000-0000-000078050000}"/>
    <cellStyle name="Standard 3 2 4 2 5" xfId="337" xr:uid="{00000000-0005-0000-0000-000079050000}"/>
    <cellStyle name="Standard 3 2 4 2 5 2" xfId="961" xr:uid="{00000000-0005-0000-0000-00007A050000}"/>
    <cellStyle name="Standard 3 2 4 2 5 2 2" xfId="2943" xr:uid="{00000000-0005-0000-0000-00007B050000}"/>
    <cellStyle name="Standard 3 2 4 2 5 3" xfId="1437" xr:uid="{00000000-0005-0000-0000-00007C050000}"/>
    <cellStyle name="Standard 3 2 4 2 5 3 2" xfId="3419" xr:uid="{00000000-0005-0000-0000-00007D050000}"/>
    <cellStyle name="Standard 3 2 4 2 5 4" xfId="1913" xr:uid="{00000000-0005-0000-0000-00007E050000}"/>
    <cellStyle name="Standard 3 2 4 2 5 4 2" xfId="3895" xr:uid="{00000000-0005-0000-0000-00007F050000}"/>
    <cellStyle name="Standard 3 2 4 2 5 5" xfId="4235" xr:uid="{00000000-0005-0000-0000-000080050000}"/>
    <cellStyle name="Standard 3 2 4 2 5 6" xfId="4575" xr:uid="{00000000-0005-0000-0000-000081050000}"/>
    <cellStyle name="Standard 3 2 4 2 5 7" xfId="2321" xr:uid="{00000000-0005-0000-0000-000082050000}"/>
    <cellStyle name="Standard 3 2 4 2 6" xfId="757" xr:uid="{00000000-0005-0000-0000-000083050000}"/>
    <cellStyle name="Standard 3 2 4 2 6 2" xfId="1233" xr:uid="{00000000-0005-0000-0000-000084050000}"/>
    <cellStyle name="Standard 3 2 4 2 6 2 2" xfId="3215" xr:uid="{00000000-0005-0000-0000-000085050000}"/>
    <cellStyle name="Standard 3 2 4 2 6 3" xfId="1709" xr:uid="{00000000-0005-0000-0000-000086050000}"/>
    <cellStyle name="Standard 3 2 4 2 6 3 2" xfId="3691" xr:uid="{00000000-0005-0000-0000-000087050000}"/>
    <cellStyle name="Standard 3 2 4 2 6 4" xfId="2739" xr:uid="{00000000-0005-0000-0000-000088050000}"/>
    <cellStyle name="Standard 3 2 4 2 7" xfId="616" xr:uid="{00000000-0005-0000-0000-000089050000}"/>
    <cellStyle name="Standard 3 2 4 2 7 2" xfId="2598" xr:uid="{00000000-0005-0000-0000-00008A050000}"/>
    <cellStyle name="Standard 3 2 4 2 8" xfId="1097" xr:uid="{00000000-0005-0000-0000-00008B050000}"/>
    <cellStyle name="Standard 3 2 4 2 8 2" xfId="3079" xr:uid="{00000000-0005-0000-0000-00008C050000}"/>
    <cellStyle name="Standard 3 2 4 2 9" xfId="1573" xr:uid="{00000000-0005-0000-0000-00008D050000}"/>
    <cellStyle name="Standard 3 2 4 2 9 2" xfId="3555" xr:uid="{00000000-0005-0000-0000-00008E050000}"/>
    <cellStyle name="Standard 3 2 4 3" xfId="79" xr:uid="{00000000-0005-0000-0000-00008F050000}"/>
    <cellStyle name="Standard 3 2 4 3 10" xfId="4388" xr:uid="{00000000-0005-0000-0000-000090050000}"/>
    <cellStyle name="Standard 3 2 4 3 11" xfId="2066" xr:uid="{00000000-0005-0000-0000-000091050000}"/>
    <cellStyle name="Standard 3 2 4 3 2" xfId="215" xr:uid="{00000000-0005-0000-0000-000092050000}"/>
    <cellStyle name="Standard 3 2 4 3 2 2" xfId="258" xr:uid="{00000000-0005-0000-0000-000093050000}"/>
    <cellStyle name="Standard 3 2 4 3 2 2 2" xfId="533" xr:uid="{00000000-0005-0000-0000-000094050000}"/>
    <cellStyle name="Standard 3 2 4 3 2 2 2 2" xfId="2517" xr:uid="{00000000-0005-0000-0000-000095050000}"/>
    <cellStyle name="Standard 3 2 4 3 2 2 3" xfId="1046" xr:uid="{00000000-0005-0000-0000-000096050000}"/>
    <cellStyle name="Standard 3 2 4 3 2 2 3 2" xfId="3028" xr:uid="{00000000-0005-0000-0000-000097050000}"/>
    <cellStyle name="Standard 3 2 4 3 2 2 4" xfId="1522" xr:uid="{00000000-0005-0000-0000-000098050000}"/>
    <cellStyle name="Standard 3 2 4 3 2 2 4 2" xfId="3504" xr:uid="{00000000-0005-0000-0000-000099050000}"/>
    <cellStyle name="Standard 3 2 4 3 2 2 5" xfId="1998" xr:uid="{00000000-0005-0000-0000-00009A050000}"/>
    <cellStyle name="Standard 3 2 4 3 2 2 5 2" xfId="3980" xr:uid="{00000000-0005-0000-0000-00009B050000}"/>
    <cellStyle name="Standard 3 2 4 3 2 2 6" xfId="4320" xr:uid="{00000000-0005-0000-0000-00009C050000}"/>
    <cellStyle name="Standard 3 2 4 3 2 2 7" xfId="4660" xr:uid="{00000000-0005-0000-0000-00009D050000}"/>
    <cellStyle name="Standard 3 2 4 3 2 2 8" xfId="2245" xr:uid="{00000000-0005-0000-0000-00009E050000}"/>
    <cellStyle name="Standard 3 2 4 3 2 3" xfId="490" xr:uid="{00000000-0005-0000-0000-00009F050000}"/>
    <cellStyle name="Standard 3 2 4 3 2 3 2" xfId="910" xr:uid="{00000000-0005-0000-0000-0000A0050000}"/>
    <cellStyle name="Standard 3 2 4 3 2 3 2 2" xfId="2892" xr:uid="{00000000-0005-0000-0000-0000A1050000}"/>
    <cellStyle name="Standard 3 2 4 3 2 3 3" xfId="1386" xr:uid="{00000000-0005-0000-0000-0000A2050000}"/>
    <cellStyle name="Standard 3 2 4 3 2 3 3 2" xfId="3368" xr:uid="{00000000-0005-0000-0000-0000A3050000}"/>
    <cellStyle name="Standard 3 2 4 3 2 3 4" xfId="1862" xr:uid="{00000000-0005-0000-0000-0000A4050000}"/>
    <cellStyle name="Standard 3 2 4 3 2 3 4 2" xfId="3844" xr:uid="{00000000-0005-0000-0000-0000A5050000}"/>
    <cellStyle name="Standard 3 2 4 3 2 3 5" xfId="2474" xr:uid="{00000000-0005-0000-0000-0000A6050000}"/>
    <cellStyle name="Standard 3 2 4 3 2 4" xfId="701" xr:uid="{00000000-0005-0000-0000-0000A7050000}"/>
    <cellStyle name="Standard 3 2 4 3 2 4 2" xfId="2683" xr:uid="{00000000-0005-0000-0000-0000A8050000}"/>
    <cellStyle name="Standard 3 2 4 3 2 5" xfId="1182" xr:uid="{00000000-0005-0000-0000-0000A9050000}"/>
    <cellStyle name="Standard 3 2 4 3 2 5 2" xfId="3164" xr:uid="{00000000-0005-0000-0000-0000AA050000}"/>
    <cellStyle name="Standard 3 2 4 3 2 6" xfId="1658" xr:uid="{00000000-0005-0000-0000-0000AB050000}"/>
    <cellStyle name="Standard 3 2 4 3 2 6 2" xfId="3640" xr:uid="{00000000-0005-0000-0000-0000AC050000}"/>
    <cellStyle name="Standard 3 2 4 3 2 7" xfId="4184" xr:uid="{00000000-0005-0000-0000-0000AD050000}"/>
    <cellStyle name="Standard 3 2 4 3 2 8" xfId="4524" xr:uid="{00000000-0005-0000-0000-0000AE050000}"/>
    <cellStyle name="Standard 3 2 4 3 2 9" xfId="2202" xr:uid="{00000000-0005-0000-0000-0000AF050000}"/>
    <cellStyle name="Standard 3 2 4 3 3" xfId="147" xr:uid="{00000000-0005-0000-0000-0000B0050000}"/>
    <cellStyle name="Standard 3 2 4 3 3 2" xfId="422" xr:uid="{00000000-0005-0000-0000-0000B1050000}"/>
    <cellStyle name="Standard 3 2 4 3 3 2 2" xfId="2406" xr:uid="{00000000-0005-0000-0000-0000B2050000}"/>
    <cellStyle name="Standard 3 2 4 3 3 3" xfId="842" xr:uid="{00000000-0005-0000-0000-0000B3050000}"/>
    <cellStyle name="Standard 3 2 4 3 3 3 2" xfId="2824" xr:uid="{00000000-0005-0000-0000-0000B4050000}"/>
    <cellStyle name="Standard 3 2 4 3 3 4" xfId="1318" xr:uid="{00000000-0005-0000-0000-0000B5050000}"/>
    <cellStyle name="Standard 3 2 4 3 3 4 2" xfId="3300" xr:uid="{00000000-0005-0000-0000-0000B6050000}"/>
    <cellStyle name="Standard 3 2 4 3 3 5" xfId="1794" xr:uid="{00000000-0005-0000-0000-0000B7050000}"/>
    <cellStyle name="Standard 3 2 4 3 3 5 2" xfId="3776" xr:uid="{00000000-0005-0000-0000-0000B8050000}"/>
    <cellStyle name="Standard 3 2 4 3 3 6" xfId="4116" xr:uid="{00000000-0005-0000-0000-0000B9050000}"/>
    <cellStyle name="Standard 3 2 4 3 3 7" xfId="4456" xr:uid="{00000000-0005-0000-0000-0000BA050000}"/>
    <cellStyle name="Standard 3 2 4 3 3 8" xfId="2134" xr:uid="{00000000-0005-0000-0000-0000BB050000}"/>
    <cellStyle name="Standard 3 2 4 3 4" xfId="354" xr:uid="{00000000-0005-0000-0000-0000BC050000}"/>
    <cellStyle name="Standard 3 2 4 3 4 2" xfId="978" xr:uid="{00000000-0005-0000-0000-0000BD050000}"/>
    <cellStyle name="Standard 3 2 4 3 4 2 2" xfId="2960" xr:uid="{00000000-0005-0000-0000-0000BE050000}"/>
    <cellStyle name="Standard 3 2 4 3 4 3" xfId="1454" xr:uid="{00000000-0005-0000-0000-0000BF050000}"/>
    <cellStyle name="Standard 3 2 4 3 4 3 2" xfId="3436" xr:uid="{00000000-0005-0000-0000-0000C0050000}"/>
    <cellStyle name="Standard 3 2 4 3 4 4" xfId="1930" xr:uid="{00000000-0005-0000-0000-0000C1050000}"/>
    <cellStyle name="Standard 3 2 4 3 4 4 2" xfId="3912" xr:uid="{00000000-0005-0000-0000-0000C2050000}"/>
    <cellStyle name="Standard 3 2 4 3 4 5" xfId="4252" xr:uid="{00000000-0005-0000-0000-0000C3050000}"/>
    <cellStyle name="Standard 3 2 4 3 4 6" xfId="4592" xr:uid="{00000000-0005-0000-0000-0000C4050000}"/>
    <cellStyle name="Standard 3 2 4 3 4 7" xfId="2338" xr:uid="{00000000-0005-0000-0000-0000C5050000}"/>
    <cellStyle name="Standard 3 2 4 3 5" xfId="774" xr:uid="{00000000-0005-0000-0000-0000C6050000}"/>
    <cellStyle name="Standard 3 2 4 3 5 2" xfId="1250" xr:uid="{00000000-0005-0000-0000-0000C7050000}"/>
    <cellStyle name="Standard 3 2 4 3 5 2 2" xfId="3232" xr:uid="{00000000-0005-0000-0000-0000C8050000}"/>
    <cellStyle name="Standard 3 2 4 3 5 3" xfId="1726" xr:uid="{00000000-0005-0000-0000-0000C9050000}"/>
    <cellStyle name="Standard 3 2 4 3 5 3 2" xfId="3708" xr:uid="{00000000-0005-0000-0000-0000CA050000}"/>
    <cellStyle name="Standard 3 2 4 3 5 4" xfId="2756" xr:uid="{00000000-0005-0000-0000-0000CB050000}"/>
    <cellStyle name="Standard 3 2 4 3 6" xfId="633" xr:uid="{00000000-0005-0000-0000-0000CC050000}"/>
    <cellStyle name="Standard 3 2 4 3 6 2" xfId="2615" xr:uid="{00000000-0005-0000-0000-0000CD050000}"/>
    <cellStyle name="Standard 3 2 4 3 7" xfId="1114" xr:uid="{00000000-0005-0000-0000-0000CE050000}"/>
    <cellStyle name="Standard 3 2 4 3 7 2" xfId="3096" xr:uid="{00000000-0005-0000-0000-0000CF050000}"/>
    <cellStyle name="Standard 3 2 4 3 8" xfId="1590" xr:uid="{00000000-0005-0000-0000-0000D0050000}"/>
    <cellStyle name="Standard 3 2 4 3 8 2" xfId="3572" xr:uid="{00000000-0005-0000-0000-0000D1050000}"/>
    <cellStyle name="Standard 3 2 4 3 9" xfId="4048" xr:uid="{00000000-0005-0000-0000-0000D2050000}"/>
    <cellStyle name="Standard 3 2 4 4" xfId="181" xr:uid="{00000000-0005-0000-0000-0000D3050000}"/>
    <cellStyle name="Standard 3 2 4 4 2" xfId="259" xr:uid="{00000000-0005-0000-0000-0000D4050000}"/>
    <cellStyle name="Standard 3 2 4 4 2 2" xfId="534" xr:uid="{00000000-0005-0000-0000-0000D5050000}"/>
    <cellStyle name="Standard 3 2 4 4 2 2 2" xfId="2518" xr:uid="{00000000-0005-0000-0000-0000D6050000}"/>
    <cellStyle name="Standard 3 2 4 4 2 3" xfId="1012" xr:uid="{00000000-0005-0000-0000-0000D7050000}"/>
    <cellStyle name="Standard 3 2 4 4 2 3 2" xfId="2994" xr:uid="{00000000-0005-0000-0000-0000D8050000}"/>
    <cellStyle name="Standard 3 2 4 4 2 4" xfId="1488" xr:uid="{00000000-0005-0000-0000-0000D9050000}"/>
    <cellStyle name="Standard 3 2 4 4 2 4 2" xfId="3470" xr:uid="{00000000-0005-0000-0000-0000DA050000}"/>
    <cellStyle name="Standard 3 2 4 4 2 5" xfId="1964" xr:uid="{00000000-0005-0000-0000-0000DB050000}"/>
    <cellStyle name="Standard 3 2 4 4 2 5 2" xfId="3946" xr:uid="{00000000-0005-0000-0000-0000DC050000}"/>
    <cellStyle name="Standard 3 2 4 4 2 6" xfId="4286" xr:uid="{00000000-0005-0000-0000-0000DD050000}"/>
    <cellStyle name="Standard 3 2 4 4 2 7" xfId="4626" xr:uid="{00000000-0005-0000-0000-0000DE050000}"/>
    <cellStyle name="Standard 3 2 4 4 2 8" xfId="2246" xr:uid="{00000000-0005-0000-0000-0000DF050000}"/>
    <cellStyle name="Standard 3 2 4 4 3" xfId="456" xr:uid="{00000000-0005-0000-0000-0000E0050000}"/>
    <cellStyle name="Standard 3 2 4 4 3 2" xfId="876" xr:uid="{00000000-0005-0000-0000-0000E1050000}"/>
    <cellStyle name="Standard 3 2 4 4 3 2 2" xfId="2858" xr:uid="{00000000-0005-0000-0000-0000E2050000}"/>
    <cellStyle name="Standard 3 2 4 4 3 3" xfId="1352" xr:uid="{00000000-0005-0000-0000-0000E3050000}"/>
    <cellStyle name="Standard 3 2 4 4 3 3 2" xfId="3334" xr:uid="{00000000-0005-0000-0000-0000E4050000}"/>
    <cellStyle name="Standard 3 2 4 4 3 4" xfId="1828" xr:uid="{00000000-0005-0000-0000-0000E5050000}"/>
    <cellStyle name="Standard 3 2 4 4 3 4 2" xfId="3810" xr:uid="{00000000-0005-0000-0000-0000E6050000}"/>
    <cellStyle name="Standard 3 2 4 4 3 5" xfId="2440" xr:uid="{00000000-0005-0000-0000-0000E7050000}"/>
    <cellStyle name="Standard 3 2 4 4 4" xfId="667" xr:uid="{00000000-0005-0000-0000-0000E8050000}"/>
    <cellStyle name="Standard 3 2 4 4 4 2" xfId="2649" xr:uid="{00000000-0005-0000-0000-0000E9050000}"/>
    <cellStyle name="Standard 3 2 4 4 5" xfId="1148" xr:uid="{00000000-0005-0000-0000-0000EA050000}"/>
    <cellStyle name="Standard 3 2 4 4 5 2" xfId="3130" xr:uid="{00000000-0005-0000-0000-0000EB050000}"/>
    <cellStyle name="Standard 3 2 4 4 6" xfId="1624" xr:uid="{00000000-0005-0000-0000-0000EC050000}"/>
    <cellStyle name="Standard 3 2 4 4 6 2" xfId="3606" xr:uid="{00000000-0005-0000-0000-0000ED050000}"/>
    <cellStyle name="Standard 3 2 4 4 7" xfId="4150" xr:uid="{00000000-0005-0000-0000-0000EE050000}"/>
    <cellStyle name="Standard 3 2 4 4 8" xfId="4490" xr:uid="{00000000-0005-0000-0000-0000EF050000}"/>
    <cellStyle name="Standard 3 2 4 4 9" xfId="2168" xr:uid="{00000000-0005-0000-0000-0000F0050000}"/>
    <cellStyle name="Standard 3 2 4 5" xfId="113" xr:uid="{00000000-0005-0000-0000-0000F1050000}"/>
    <cellStyle name="Standard 3 2 4 5 2" xfId="388" xr:uid="{00000000-0005-0000-0000-0000F2050000}"/>
    <cellStyle name="Standard 3 2 4 5 2 2" xfId="2372" xr:uid="{00000000-0005-0000-0000-0000F3050000}"/>
    <cellStyle name="Standard 3 2 4 5 3" xfId="808" xr:uid="{00000000-0005-0000-0000-0000F4050000}"/>
    <cellStyle name="Standard 3 2 4 5 3 2" xfId="2790" xr:uid="{00000000-0005-0000-0000-0000F5050000}"/>
    <cellStyle name="Standard 3 2 4 5 4" xfId="1284" xr:uid="{00000000-0005-0000-0000-0000F6050000}"/>
    <cellStyle name="Standard 3 2 4 5 4 2" xfId="3266" xr:uid="{00000000-0005-0000-0000-0000F7050000}"/>
    <cellStyle name="Standard 3 2 4 5 5" xfId="1760" xr:uid="{00000000-0005-0000-0000-0000F8050000}"/>
    <cellStyle name="Standard 3 2 4 5 5 2" xfId="3742" xr:uid="{00000000-0005-0000-0000-0000F9050000}"/>
    <cellStyle name="Standard 3 2 4 5 6" xfId="4082" xr:uid="{00000000-0005-0000-0000-0000FA050000}"/>
    <cellStyle name="Standard 3 2 4 5 7" xfId="4422" xr:uid="{00000000-0005-0000-0000-0000FB050000}"/>
    <cellStyle name="Standard 3 2 4 5 8" xfId="2100" xr:uid="{00000000-0005-0000-0000-0000FC050000}"/>
    <cellStyle name="Standard 3 2 4 6" xfId="320" xr:uid="{00000000-0005-0000-0000-0000FD050000}"/>
    <cellStyle name="Standard 3 2 4 6 2" xfId="944" xr:uid="{00000000-0005-0000-0000-0000FE050000}"/>
    <cellStyle name="Standard 3 2 4 6 2 2" xfId="2926" xr:uid="{00000000-0005-0000-0000-0000FF050000}"/>
    <cellStyle name="Standard 3 2 4 6 3" xfId="1420" xr:uid="{00000000-0005-0000-0000-000000060000}"/>
    <cellStyle name="Standard 3 2 4 6 3 2" xfId="3402" xr:uid="{00000000-0005-0000-0000-000001060000}"/>
    <cellStyle name="Standard 3 2 4 6 4" xfId="1896" xr:uid="{00000000-0005-0000-0000-000002060000}"/>
    <cellStyle name="Standard 3 2 4 6 4 2" xfId="3878" xr:uid="{00000000-0005-0000-0000-000003060000}"/>
    <cellStyle name="Standard 3 2 4 6 5" xfId="4218" xr:uid="{00000000-0005-0000-0000-000004060000}"/>
    <cellStyle name="Standard 3 2 4 6 6" xfId="4558" xr:uid="{00000000-0005-0000-0000-000005060000}"/>
    <cellStyle name="Standard 3 2 4 6 7" xfId="2304" xr:uid="{00000000-0005-0000-0000-000006060000}"/>
    <cellStyle name="Standard 3 2 4 7" xfId="740" xr:uid="{00000000-0005-0000-0000-000007060000}"/>
    <cellStyle name="Standard 3 2 4 7 2" xfId="1216" xr:uid="{00000000-0005-0000-0000-000008060000}"/>
    <cellStyle name="Standard 3 2 4 7 2 2" xfId="3198" xr:uid="{00000000-0005-0000-0000-000009060000}"/>
    <cellStyle name="Standard 3 2 4 7 3" xfId="1692" xr:uid="{00000000-0005-0000-0000-00000A060000}"/>
    <cellStyle name="Standard 3 2 4 7 3 2" xfId="3674" xr:uid="{00000000-0005-0000-0000-00000B060000}"/>
    <cellStyle name="Standard 3 2 4 7 4" xfId="2722" xr:uid="{00000000-0005-0000-0000-00000C060000}"/>
    <cellStyle name="Standard 3 2 4 8" xfId="599" xr:uid="{00000000-0005-0000-0000-00000D060000}"/>
    <cellStyle name="Standard 3 2 4 8 2" xfId="2581" xr:uid="{00000000-0005-0000-0000-00000E060000}"/>
    <cellStyle name="Standard 3 2 4 9" xfId="1080" xr:uid="{00000000-0005-0000-0000-00000F060000}"/>
    <cellStyle name="Standard 3 2 4 9 2" xfId="3062" xr:uid="{00000000-0005-0000-0000-000010060000}"/>
    <cellStyle name="Standard 3 2 5" xfId="52" xr:uid="{00000000-0005-0000-0000-000011060000}"/>
    <cellStyle name="Standard 3 2 5 10" xfId="4021" xr:uid="{00000000-0005-0000-0000-000012060000}"/>
    <cellStyle name="Standard 3 2 5 11" xfId="4361" xr:uid="{00000000-0005-0000-0000-000013060000}"/>
    <cellStyle name="Standard 3 2 5 12" xfId="2039" xr:uid="{00000000-0005-0000-0000-000014060000}"/>
    <cellStyle name="Standard 3 2 5 2" xfId="86" xr:uid="{00000000-0005-0000-0000-000015060000}"/>
    <cellStyle name="Standard 3 2 5 2 10" xfId="4395" xr:uid="{00000000-0005-0000-0000-000016060000}"/>
    <cellStyle name="Standard 3 2 5 2 11" xfId="2073" xr:uid="{00000000-0005-0000-0000-000017060000}"/>
    <cellStyle name="Standard 3 2 5 2 2" xfId="222" xr:uid="{00000000-0005-0000-0000-000018060000}"/>
    <cellStyle name="Standard 3 2 5 2 2 2" xfId="260" xr:uid="{00000000-0005-0000-0000-000019060000}"/>
    <cellStyle name="Standard 3 2 5 2 2 2 2" xfId="535" xr:uid="{00000000-0005-0000-0000-00001A060000}"/>
    <cellStyle name="Standard 3 2 5 2 2 2 2 2" xfId="2519" xr:uid="{00000000-0005-0000-0000-00001B060000}"/>
    <cellStyle name="Standard 3 2 5 2 2 2 3" xfId="1053" xr:uid="{00000000-0005-0000-0000-00001C060000}"/>
    <cellStyle name="Standard 3 2 5 2 2 2 3 2" xfId="3035" xr:uid="{00000000-0005-0000-0000-00001D060000}"/>
    <cellStyle name="Standard 3 2 5 2 2 2 4" xfId="1529" xr:uid="{00000000-0005-0000-0000-00001E060000}"/>
    <cellStyle name="Standard 3 2 5 2 2 2 4 2" xfId="3511" xr:uid="{00000000-0005-0000-0000-00001F060000}"/>
    <cellStyle name="Standard 3 2 5 2 2 2 5" xfId="2005" xr:uid="{00000000-0005-0000-0000-000020060000}"/>
    <cellStyle name="Standard 3 2 5 2 2 2 5 2" xfId="3987" xr:uid="{00000000-0005-0000-0000-000021060000}"/>
    <cellStyle name="Standard 3 2 5 2 2 2 6" xfId="4327" xr:uid="{00000000-0005-0000-0000-000022060000}"/>
    <cellStyle name="Standard 3 2 5 2 2 2 7" xfId="4667" xr:uid="{00000000-0005-0000-0000-000023060000}"/>
    <cellStyle name="Standard 3 2 5 2 2 2 8" xfId="2247" xr:uid="{00000000-0005-0000-0000-000024060000}"/>
    <cellStyle name="Standard 3 2 5 2 2 3" xfId="497" xr:uid="{00000000-0005-0000-0000-000025060000}"/>
    <cellStyle name="Standard 3 2 5 2 2 3 2" xfId="917" xr:uid="{00000000-0005-0000-0000-000026060000}"/>
    <cellStyle name="Standard 3 2 5 2 2 3 2 2" xfId="2899" xr:uid="{00000000-0005-0000-0000-000027060000}"/>
    <cellStyle name="Standard 3 2 5 2 2 3 3" xfId="1393" xr:uid="{00000000-0005-0000-0000-000028060000}"/>
    <cellStyle name="Standard 3 2 5 2 2 3 3 2" xfId="3375" xr:uid="{00000000-0005-0000-0000-000029060000}"/>
    <cellStyle name="Standard 3 2 5 2 2 3 4" xfId="1869" xr:uid="{00000000-0005-0000-0000-00002A060000}"/>
    <cellStyle name="Standard 3 2 5 2 2 3 4 2" xfId="3851" xr:uid="{00000000-0005-0000-0000-00002B060000}"/>
    <cellStyle name="Standard 3 2 5 2 2 3 5" xfId="2481" xr:uid="{00000000-0005-0000-0000-00002C060000}"/>
    <cellStyle name="Standard 3 2 5 2 2 4" xfId="708" xr:uid="{00000000-0005-0000-0000-00002D060000}"/>
    <cellStyle name="Standard 3 2 5 2 2 4 2" xfId="2690" xr:uid="{00000000-0005-0000-0000-00002E060000}"/>
    <cellStyle name="Standard 3 2 5 2 2 5" xfId="1189" xr:uid="{00000000-0005-0000-0000-00002F060000}"/>
    <cellStyle name="Standard 3 2 5 2 2 5 2" xfId="3171" xr:uid="{00000000-0005-0000-0000-000030060000}"/>
    <cellStyle name="Standard 3 2 5 2 2 6" xfId="1665" xr:uid="{00000000-0005-0000-0000-000031060000}"/>
    <cellStyle name="Standard 3 2 5 2 2 6 2" xfId="3647" xr:uid="{00000000-0005-0000-0000-000032060000}"/>
    <cellStyle name="Standard 3 2 5 2 2 7" xfId="4191" xr:uid="{00000000-0005-0000-0000-000033060000}"/>
    <cellStyle name="Standard 3 2 5 2 2 8" xfId="4531" xr:uid="{00000000-0005-0000-0000-000034060000}"/>
    <cellStyle name="Standard 3 2 5 2 2 9" xfId="2209" xr:uid="{00000000-0005-0000-0000-000035060000}"/>
    <cellStyle name="Standard 3 2 5 2 3" xfId="154" xr:uid="{00000000-0005-0000-0000-000036060000}"/>
    <cellStyle name="Standard 3 2 5 2 3 2" xfId="429" xr:uid="{00000000-0005-0000-0000-000037060000}"/>
    <cellStyle name="Standard 3 2 5 2 3 2 2" xfId="2413" xr:uid="{00000000-0005-0000-0000-000038060000}"/>
    <cellStyle name="Standard 3 2 5 2 3 3" xfId="849" xr:uid="{00000000-0005-0000-0000-000039060000}"/>
    <cellStyle name="Standard 3 2 5 2 3 3 2" xfId="2831" xr:uid="{00000000-0005-0000-0000-00003A060000}"/>
    <cellStyle name="Standard 3 2 5 2 3 4" xfId="1325" xr:uid="{00000000-0005-0000-0000-00003B060000}"/>
    <cellStyle name="Standard 3 2 5 2 3 4 2" xfId="3307" xr:uid="{00000000-0005-0000-0000-00003C060000}"/>
    <cellStyle name="Standard 3 2 5 2 3 5" xfId="1801" xr:uid="{00000000-0005-0000-0000-00003D060000}"/>
    <cellStyle name="Standard 3 2 5 2 3 5 2" xfId="3783" xr:uid="{00000000-0005-0000-0000-00003E060000}"/>
    <cellStyle name="Standard 3 2 5 2 3 6" xfId="4123" xr:uid="{00000000-0005-0000-0000-00003F060000}"/>
    <cellStyle name="Standard 3 2 5 2 3 7" xfId="4463" xr:uid="{00000000-0005-0000-0000-000040060000}"/>
    <cellStyle name="Standard 3 2 5 2 3 8" xfId="2141" xr:uid="{00000000-0005-0000-0000-000041060000}"/>
    <cellStyle name="Standard 3 2 5 2 4" xfId="361" xr:uid="{00000000-0005-0000-0000-000042060000}"/>
    <cellStyle name="Standard 3 2 5 2 4 2" xfId="985" xr:uid="{00000000-0005-0000-0000-000043060000}"/>
    <cellStyle name="Standard 3 2 5 2 4 2 2" xfId="2967" xr:uid="{00000000-0005-0000-0000-000044060000}"/>
    <cellStyle name="Standard 3 2 5 2 4 3" xfId="1461" xr:uid="{00000000-0005-0000-0000-000045060000}"/>
    <cellStyle name="Standard 3 2 5 2 4 3 2" xfId="3443" xr:uid="{00000000-0005-0000-0000-000046060000}"/>
    <cellStyle name="Standard 3 2 5 2 4 4" xfId="1937" xr:uid="{00000000-0005-0000-0000-000047060000}"/>
    <cellStyle name="Standard 3 2 5 2 4 4 2" xfId="3919" xr:uid="{00000000-0005-0000-0000-000048060000}"/>
    <cellStyle name="Standard 3 2 5 2 4 5" xfId="4259" xr:uid="{00000000-0005-0000-0000-000049060000}"/>
    <cellStyle name="Standard 3 2 5 2 4 6" xfId="4599" xr:uid="{00000000-0005-0000-0000-00004A060000}"/>
    <cellStyle name="Standard 3 2 5 2 4 7" xfId="2345" xr:uid="{00000000-0005-0000-0000-00004B060000}"/>
    <cellStyle name="Standard 3 2 5 2 5" xfId="781" xr:uid="{00000000-0005-0000-0000-00004C060000}"/>
    <cellStyle name="Standard 3 2 5 2 5 2" xfId="1257" xr:uid="{00000000-0005-0000-0000-00004D060000}"/>
    <cellStyle name="Standard 3 2 5 2 5 2 2" xfId="3239" xr:uid="{00000000-0005-0000-0000-00004E060000}"/>
    <cellStyle name="Standard 3 2 5 2 5 3" xfId="1733" xr:uid="{00000000-0005-0000-0000-00004F060000}"/>
    <cellStyle name="Standard 3 2 5 2 5 3 2" xfId="3715" xr:uid="{00000000-0005-0000-0000-000050060000}"/>
    <cellStyle name="Standard 3 2 5 2 5 4" xfId="2763" xr:uid="{00000000-0005-0000-0000-000051060000}"/>
    <cellStyle name="Standard 3 2 5 2 6" xfId="640" xr:uid="{00000000-0005-0000-0000-000052060000}"/>
    <cellStyle name="Standard 3 2 5 2 6 2" xfId="2622" xr:uid="{00000000-0005-0000-0000-000053060000}"/>
    <cellStyle name="Standard 3 2 5 2 7" xfId="1121" xr:uid="{00000000-0005-0000-0000-000054060000}"/>
    <cellStyle name="Standard 3 2 5 2 7 2" xfId="3103" xr:uid="{00000000-0005-0000-0000-000055060000}"/>
    <cellStyle name="Standard 3 2 5 2 8" xfId="1597" xr:uid="{00000000-0005-0000-0000-000056060000}"/>
    <cellStyle name="Standard 3 2 5 2 8 2" xfId="3579" xr:uid="{00000000-0005-0000-0000-000057060000}"/>
    <cellStyle name="Standard 3 2 5 2 9" xfId="4055" xr:uid="{00000000-0005-0000-0000-000058060000}"/>
    <cellStyle name="Standard 3 2 5 3" xfId="188" xr:uid="{00000000-0005-0000-0000-000059060000}"/>
    <cellStyle name="Standard 3 2 5 3 2" xfId="261" xr:uid="{00000000-0005-0000-0000-00005A060000}"/>
    <cellStyle name="Standard 3 2 5 3 2 2" xfId="536" xr:uid="{00000000-0005-0000-0000-00005B060000}"/>
    <cellStyle name="Standard 3 2 5 3 2 2 2" xfId="2520" xr:uid="{00000000-0005-0000-0000-00005C060000}"/>
    <cellStyle name="Standard 3 2 5 3 2 3" xfId="1019" xr:uid="{00000000-0005-0000-0000-00005D060000}"/>
    <cellStyle name="Standard 3 2 5 3 2 3 2" xfId="3001" xr:uid="{00000000-0005-0000-0000-00005E060000}"/>
    <cellStyle name="Standard 3 2 5 3 2 4" xfId="1495" xr:uid="{00000000-0005-0000-0000-00005F060000}"/>
    <cellStyle name="Standard 3 2 5 3 2 4 2" xfId="3477" xr:uid="{00000000-0005-0000-0000-000060060000}"/>
    <cellStyle name="Standard 3 2 5 3 2 5" xfId="1971" xr:uid="{00000000-0005-0000-0000-000061060000}"/>
    <cellStyle name="Standard 3 2 5 3 2 5 2" xfId="3953" xr:uid="{00000000-0005-0000-0000-000062060000}"/>
    <cellStyle name="Standard 3 2 5 3 2 6" xfId="4293" xr:uid="{00000000-0005-0000-0000-000063060000}"/>
    <cellStyle name="Standard 3 2 5 3 2 7" xfId="4633" xr:uid="{00000000-0005-0000-0000-000064060000}"/>
    <cellStyle name="Standard 3 2 5 3 2 8" xfId="2248" xr:uid="{00000000-0005-0000-0000-000065060000}"/>
    <cellStyle name="Standard 3 2 5 3 3" xfId="463" xr:uid="{00000000-0005-0000-0000-000066060000}"/>
    <cellStyle name="Standard 3 2 5 3 3 2" xfId="883" xr:uid="{00000000-0005-0000-0000-000067060000}"/>
    <cellStyle name="Standard 3 2 5 3 3 2 2" xfId="2865" xr:uid="{00000000-0005-0000-0000-000068060000}"/>
    <cellStyle name="Standard 3 2 5 3 3 3" xfId="1359" xr:uid="{00000000-0005-0000-0000-000069060000}"/>
    <cellStyle name="Standard 3 2 5 3 3 3 2" xfId="3341" xr:uid="{00000000-0005-0000-0000-00006A060000}"/>
    <cellStyle name="Standard 3 2 5 3 3 4" xfId="1835" xr:uid="{00000000-0005-0000-0000-00006B060000}"/>
    <cellStyle name="Standard 3 2 5 3 3 4 2" xfId="3817" xr:uid="{00000000-0005-0000-0000-00006C060000}"/>
    <cellStyle name="Standard 3 2 5 3 3 5" xfId="2447" xr:uid="{00000000-0005-0000-0000-00006D060000}"/>
    <cellStyle name="Standard 3 2 5 3 4" xfId="674" xr:uid="{00000000-0005-0000-0000-00006E060000}"/>
    <cellStyle name="Standard 3 2 5 3 4 2" xfId="2656" xr:uid="{00000000-0005-0000-0000-00006F060000}"/>
    <cellStyle name="Standard 3 2 5 3 5" xfId="1155" xr:uid="{00000000-0005-0000-0000-000070060000}"/>
    <cellStyle name="Standard 3 2 5 3 5 2" xfId="3137" xr:uid="{00000000-0005-0000-0000-000071060000}"/>
    <cellStyle name="Standard 3 2 5 3 6" xfId="1631" xr:uid="{00000000-0005-0000-0000-000072060000}"/>
    <cellStyle name="Standard 3 2 5 3 6 2" xfId="3613" xr:uid="{00000000-0005-0000-0000-000073060000}"/>
    <cellStyle name="Standard 3 2 5 3 7" xfId="4157" xr:uid="{00000000-0005-0000-0000-000074060000}"/>
    <cellStyle name="Standard 3 2 5 3 8" xfId="4497" xr:uid="{00000000-0005-0000-0000-000075060000}"/>
    <cellStyle name="Standard 3 2 5 3 9" xfId="2175" xr:uid="{00000000-0005-0000-0000-000076060000}"/>
    <cellStyle name="Standard 3 2 5 4" xfId="120" xr:uid="{00000000-0005-0000-0000-000077060000}"/>
    <cellStyle name="Standard 3 2 5 4 2" xfId="395" xr:uid="{00000000-0005-0000-0000-000078060000}"/>
    <cellStyle name="Standard 3 2 5 4 2 2" xfId="2379" xr:uid="{00000000-0005-0000-0000-000079060000}"/>
    <cellStyle name="Standard 3 2 5 4 3" xfId="815" xr:uid="{00000000-0005-0000-0000-00007A060000}"/>
    <cellStyle name="Standard 3 2 5 4 3 2" xfId="2797" xr:uid="{00000000-0005-0000-0000-00007B060000}"/>
    <cellStyle name="Standard 3 2 5 4 4" xfId="1291" xr:uid="{00000000-0005-0000-0000-00007C060000}"/>
    <cellStyle name="Standard 3 2 5 4 4 2" xfId="3273" xr:uid="{00000000-0005-0000-0000-00007D060000}"/>
    <cellStyle name="Standard 3 2 5 4 5" xfId="1767" xr:uid="{00000000-0005-0000-0000-00007E060000}"/>
    <cellStyle name="Standard 3 2 5 4 5 2" xfId="3749" xr:uid="{00000000-0005-0000-0000-00007F060000}"/>
    <cellStyle name="Standard 3 2 5 4 6" xfId="4089" xr:uid="{00000000-0005-0000-0000-000080060000}"/>
    <cellStyle name="Standard 3 2 5 4 7" xfId="4429" xr:uid="{00000000-0005-0000-0000-000081060000}"/>
    <cellStyle name="Standard 3 2 5 4 8" xfId="2107" xr:uid="{00000000-0005-0000-0000-000082060000}"/>
    <cellStyle name="Standard 3 2 5 5" xfId="327" xr:uid="{00000000-0005-0000-0000-000083060000}"/>
    <cellStyle name="Standard 3 2 5 5 2" xfId="951" xr:uid="{00000000-0005-0000-0000-000084060000}"/>
    <cellStyle name="Standard 3 2 5 5 2 2" xfId="2933" xr:uid="{00000000-0005-0000-0000-000085060000}"/>
    <cellStyle name="Standard 3 2 5 5 3" xfId="1427" xr:uid="{00000000-0005-0000-0000-000086060000}"/>
    <cellStyle name="Standard 3 2 5 5 3 2" xfId="3409" xr:uid="{00000000-0005-0000-0000-000087060000}"/>
    <cellStyle name="Standard 3 2 5 5 4" xfId="1903" xr:uid="{00000000-0005-0000-0000-000088060000}"/>
    <cellStyle name="Standard 3 2 5 5 4 2" xfId="3885" xr:uid="{00000000-0005-0000-0000-000089060000}"/>
    <cellStyle name="Standard 3 2 5 5 5" xfId="4225" xr:uid="{00000000-0005-0000-0000-00008A060000}"/>
    <cellStyle name="Standard 3 2 5 5 6" xfId="4565" xr:uid="{00000000-0005-0000-0000-00008B060000}"/>
    <cellStyle name="Standard 3 2 5 5 7" xfId="2311" xr:uid="{00000000-0005-0000-0000-00008C060000}"/>
    <cellStyle name="Standard 3 2 5 6" xfId="747" xr:uid="{00000000-0005-0000-0000-00008D060000}"/>
    <cellStyle name="Standard 3 2 5 6 2" xfId="1223" xr:uid="{00000000-0005-0000-0000-00008E060000}"/>
    <cellStyle name="Standard 3 2 5 6 2 2" xfId="3205" xr:uid="{00000000-0005-0000-0000-00008F060000}"/>
    <cellStyle name="Standard 3 2 5 6 3" xfId="1699" xr:uid="{00000000-0005-0000-0000-000090060000}"/>
    <cellStyle name="Standard 3 2 5 6 3 2" xfId="3681" xr:uid="{00000000-0005-0000-0000-000091060000}"/>
    <cellStyle name="Standard 3 2 5 6 4" xfId="2729" xr:uid="{00000000-0005-0000-0000-000092060000}"/>
    <cellStyle name="Standard 3 2 5 7" xfId="606" xr:uid="{00000000-0005-0000-0000-000093060000}"/>
    <cellStyle name="Standard 3 2 5 7 2" xfId="2588" xr:uid="{00000000-0005-0000-0000-000094060000}"/>
    <cellStyle name="Standard 3 2 5 8" xfId="1087" xr:uid="{00000000-0005-0000-0000-000095060000}"/>
    <cellStyle name="Standard 3 2 5 8 2" xfId="3069" xr:uid="{00000000-0005-0000-0000-000096060000}"/>
    <cellStyle name="Standard 3 2 5 9" xfId="1563" xr:uid="{00000000-0005-0000-0000-000097060000}"/>
    <cellStyle name="Standard 3 2 5 9 2" xfId="3545" xr:uid="{00000000-0005-0000-0000-000098060000}"/>
    <cellStyle name="Standard 3 2 6" xfId="69" xr:uid="{00000000-0005-0000-0000-000099060000}"/>
    <cellStyle name="Standard 3 2 6 10" xfId="4378" xr:uid="{00000000-0005-0000-0000-00009A060000}"/>
    <cellStyle name="Standard 3 2 6 11" xfId="2056" xr:uid="{00000000-0005-0000-0000-00009B060000}"/>
    <cellStyle name="Standard 3 2 6 2" xfId="205" xr:uid="{00000000-0005-0000-0000-00009C060000}"/>
    <cellStyle name="Standard 3 2 6 2 2" xfId="262" xr:uid="{00000000-0005-0000-0000-00009D060000}"/>
    <cellStyle name="Standard 3 2 6 2 2 2" xfId="537" xr:uid="{00000000-0005-0000-0000-00009E060000}"/>
    <cellStyle name="Standard 3 2 6 2 2 2 2" xfId="2521" xr:uid="{00000000-0005-0000-0000-00009F060000}"/>
    <cellStyle name="Standard 3 2 6 2 2 3" xfId="1036" xr:uid="{00000000-0005-0000-0000-0000A0060000}"/>
    <cellStyle name="Standard 3 2 6 2 2 3 2" xfId="3018" xr:uid="{00000000-0005-0000-0000-0000A1060000}"/>
    <cellStyle name="Standard 3 2 6 2 2 4" xfId="1512" xr:uid="{00000000-0005-0000-0000-0000A2060000}"/>
    <cellStyle name="Standard 3 2 6 2 2 4 2" xfId="3494" xr:uid="{00000000-0005-0000-0000-0000A3060000}"/>
    <cellStyle name="Standard 3 2 6 2 2 5" xfId="1988" xr:uid="{00000000-0005-0000-0000-0000A4060000}"/>
    <cellStyle name="Standard 3 2 6 2 2 5 2" xfId="3970" xr:uid="{00000000-0005-0000-0000-0000A5060000}"/>
    <cellStyle name="Standard 3 2 6 2 2 6" xfId="4310" xr:uid="{00000000-0005-0000-0000-0000A6060000}"/>
    <cellStyle name="Standard 3 2 6 2 2 7" xfId="4650" xr:uid="{00000000-0005-0000-0000-0000A7060000}"/>
    <cellStyle name="Standard 3 2 6 2 2 8" xfId="2249" xr:uid="{00000000-0005-0000-0000-0000A8060000}"/>
    <cellStyle name="Standard 3 2 6 2 3" xfId="480" xr:uid="{00000000-0005-0000-0000-0000A9060000}"/>
    <cellStyle name="Standard 3 2 6 2 3 2" xfId="900" xr:uid="{00000000-0005-0000-0000-0000AA060000}"/>
    <cellStyle name="Standard 3 2 6 2 3 2 2" xfId="2882" xr:uid="{00000000-0005-0000-0000-0000AB060000}"/>
    <cellStyle name="Standard 3 2 6 2 3 3" xfId="1376" xr:uid="{00000000-0005-0000-0000-0000AC060000}"/>
    <cellStyle name="Standard 3 2 6 2 3 3 2" xfId="3358" xr:uid="{00000000-0005-0000-0000-0000AD060000}"/>
    <cellStyle name="Standard 3 2 6 2 3 4" xfId="1852" xr:uid="{00000000-0005-0000-0000-0000AE060000}"/>
    <cellStyle name="Standard 3 2 6 2 3 4 2" xfId="3834" xr:uid="{00000000-0005-0000-0000-0000AF060000}"/>
    <cellStyle name="Standard 3 2 6 2 3 5" xfId="2464" xr:uid="{00000000-0005-0000-0000-0000B0060000}"/>
    <cellStyle name="Standard 3 2 6 2 4" xfId="691" xr:uid="{00000000-0005-0000-0000-0000B1060000}"/>
    <cellStyle name="Standard 3 2 6 2 4 2" xfId="2673" xr:uid="{00000000-0005-0000-0000-0000B2060000}"/>
    <cellStyle name="Standard 3 2 6 2 5" xfId="1172" xr:uid="{00000000-0005-0000-0000-0000B3060000}"/>
    <cellStyle name="Standard 3 2 6 2 5 2" xfId="3154" xr:uid="{00000000-0005-0000-0000-0000B4060000}"/>
    <cellStyle name="Standard 3 2 6 2 6" xfId="1648" xr:uid="{00000000-0005-0000-0000-0000B5060000}"/>
    <cellStyle name="Standard 3 2 6 2 6 2" xfId="3630" xr:uid="{00000000-0005-0000-0000-0000B6060000}"/>
    <cellStyle name="Standard 3 2 6 2 7" xfId="4174" xr:uid="{00000000-0005-0000-0000-0000B7060000}"/>
    <cellStyle name="Standard 3 2 6 2 8" xfId="4514" xr:uid="{00000000-0005-0000-0000-0000B8060000}"/>
    <cellStyle name="Standard 3 2 6 2 9" xfId="2192" xr:uid="{00000000-0005-0000-0000-0000B9060000}"/>
    <cellStyle name="Standard 3 2 6 3" xfId="137" xr:uid="{00000000-0005-0000-0000-0000BA060000}"/>
    <cellStyle name="Standard 3 2 6 3 2" xfId="412" xr:uid="{00000000-0005-0000-0000-0000BB060000}"/>
    <cellStyle name="Standard 3 2 6 3 2 2" xfId="2396" xr:uid="{00000000-0005-0000-0000-0000BC060000}"/>
    <cellStyle name="Standard 3 2 6 3 3" xfId="832" xr:uid="{00000000-0005-0000-0000-0000BD060000}"/>
    <cellStyle name="Standard 3 2 6 3 3 2" xfId="2814" xr:uid="{00000000-0005-0000-0000-0000BE060000}"/>
    <cellStyle name="Standard 3 2 6 3 4" xfId="1308" xr:uid="{00000000-0005-0000-0000-0000BF060000}"/>
    <cellStyle name="Standard 3 2 6 3 4 2" xfId="3290" xr:uid="{00000000-0005-0000-0000-0000C0060000}"/>
    <cellStyle name="Standard 3 2 6 3 5" xfId="1784" xr:uid="{00000000-0005-0000-0000-0000C1060000}"/>
    <cellStyle name="Standard 3 2 6 3 5 2" xfId="3766" xr:uid="{00000000-0005-0000-0000-0000C2060000}"/>
    <cellStyle name="Standard 3 2 6 3 6" xfId="4106" xr:uid="{00000000-0005-0000-0000-0000C3060000}"/>
    <cellStyle name="Standard 3 2 6 3 7" xfId="4446" xr:uid="{00000000-0005-0000-0000-0000C4060000}"/>
    <cellStyle name="Standard 3 2 6 3 8" xfId="2124" xr:uid="{00000000-0005-0000-0000-0000C5060000}"/>
    <cellStyle name="Standard 3 2 6 4" xfId="344" xr:uid="{00000000-0005-0000-0000-0000C6060000}"/>
    <cellStyle name="Standard 3 2 6 4 2" xfId="968" xr:uid="{00000000-0005-0000-0000-0000C7060000}"/>
    <cellStyle name="Standard 3 2 6 4 2 2" xfId="2950" xr:uid="{00000000-0005-0000-0000-0000C8060000}"/>
    <cellStyle name="Standard 3 2 6 4 3" xfId="1444" xr:uid="{00000000-0005-0000-0000-0000C9060000}"/>
    <cellStyle name="Standard 3 2 6 4 3 2" xfId="3426" xr:uid="{00000000-0005-0000-0000-0000CA060000}"/>
    <cellStyle name="Standard 3 2 6 4 4" xfId="1920" xr:uid="{00000000-0005-0000-0000-0000CB060000}"/>
    <cellStyle name="Standard 3 2 6 4 4 2" xfId="3902" xr:uid="{00000000-0005-0000-0000-0000CC060000}"/>
    <cellStyle name="Standard 3 2 6 4 5" xfId="4242" xr:uid="{00000000-0005-0000-0000-0000CD060000}"/>
    <cellStyle name="Standard 3 2 6 4 6" xfId="4582" xr:uid="{00000000-0005-0000-0000-0000CE060000}"/>
    <cellStyle name="Standard 3 2 6 4 7" xfId="2328" xr:uid="{00000000-0005-0000-0000-0000CF060000}"/>
    <cellStyle name="Standard 3 2 6 5" xfId="764" xr:uid="{00000000-0005-0000-0000-0000D0060000}"/>
    <cellStyle name="Standard 3 2 6 5 2" xfId="1240" xr:uid="{00000000-0005-0000-0000-0000D1060000}"/>
    <cellStyle name="Standard 3 2 6 5 2 2" xfId="3222" xr:uid="{00000000-0005-0000-0000-0000D2060000}"/>
    <cellStyle name="Standard 3 2 6 5 3" xfId="1716" xr:uid="{00000000-0005-0000-0000-0000D3060000}"/>
    <cellStyle name="Standard 3 2 6 5 3 2" xfId="3698" xr:uid="{00000000-0005-0000-0000-0000D4060000}"/>
    <cellStyle name="Standard 3 2 6 5 4" xfId="2746" xr:uid="{00000000-0005-0000-0000-0000D5060000}"/>
    <cellStyle name="Standard 3 2 6 6" xfId="623" xr:uid="{00000000-0005-0000-0000-0000D6060000}"/>
    <cellStyle name="Standard 3 2 6 6 2" xfId="2605" xr:uid="{00000000-0005-0000-0000-0000D7060000}"/>
    <cellStyle name="Standard 3 2 6 7" xfId="1104" xr:uid="{00000000-0005-0000-0000-0000D8060000}"/>
    <cellStyle name="Standard 3 2 6 7 2" xfId="3086" xr:uid="{00000000-0005-0000-0000-0000D9060000}"/>
    <cellStyle name="Standard 3 2 6 8" xfId="1580" xr:uid="{00000000-0005-0000-0000-0000DA060000}"/>
    <cellStyle name="Standard 3 2 6 8 2" xfId="3562" xr:uid="{00000000-0005-0000-0000-0000DB060000}"/>
    <cellStyle name="Standard 3 2 6 9" xfId="4038" xr:uid="{00000000-0005-0000-0000-0000DC060000}"/>
    <cellStyle name="Standard 3 2 7" xfId="171" xr:uid="{00000000-0005-0000-0000-0000DD060000}"/>
    <cellStyle name="Standard 3 2 7 2" xfId="263" xr:uid="{00000000-0005-0000-0000-0000DE060000}"/>
    <cellStyle name="Standard 3 2 7 2 2" xfId="538" xr:uid="{00000000-0005-0000-0000-0000DF060000}"/>
    <cellStyle name="Standard 3 2 7 2 2 2" xfId="2522" xr:uid="{00000000-0005-0000-0000-0000E0060000}"/>
    <cellStyle name="Standard 3 2 7 2 3" xfId="1002" xr:uid="{00000000-0005-0000-0000-0000E1060000}"/>
    <cellStyle name="Standard 3 2 7 2 3 2" xfId="2984" xr:uid="{00000000-0005-0000-0000-0000E2060000}"/>
    <cellStyle name="Standard 3 2 7 2 4" xfId="1478" xr:uid="{00000000-0005-0000-0000-0000E3060000}"/>
    <cellStyle name="Standard 3 2 7 2 4 2" xfId="3460" xr:uid="{00000000-0005-0000-0000-0000E4060000}"/>
    <cellStyle name="Standard 3 2 7 2 5" xfId="1954" xr:uid="{00000000-0005-0000-0000-0000E5060000}"/>
    <cellStyle name="Standard 3 2 7 2 5 2" xfId="3936" xr:uid="{00000000-0005-0000-0000-0000E6060000}"/>
    <cellStyle name="Standard 3 2 7 2 6" xfId="4276" xr:uid="{00000000-0005-0000-0000-0000E7060000}"/>
    <cellStyle name="Standard 3 2 7 2 7" xfId="4616" xr:uid="{00000000-0005-0000-0000-0000E8060000}"/>
    <cellStyle name="Standard 3 2 7 2 8" xfId="2250" xr:uid="{00000000-0005-0000-0000-0000E9060000}"/>
    <cellStyle name="Standard 3 2 7 3" xfId="446" xr:uid="{00000000-0005-0000-0000-0000EA060000}"/>
    <cellStyle name="Standard 3 2 7 3 2" xfId="866" xr:uid="{00000000-0005-0000-0000-0000EB060000}"/>
    <cellStyle name="Standard 3 2 7 3 2 2" xfId="2848" xr:uid="{00000000-0005-0000-0000-0000EC060000}"/>
    <cellStyle name="Standard 3 2 7 3 3" xfId="1342" xr:uid="{00000000-0005-0000-0000-0000ED060000}"/>
    <cellStyle name="Standard 3 2 7 3 3 2" xfId="3324" xr:uid="{00000000-0005-0000-0000-0000EE060000}"/>
    <cellStyle name="Standard 3 2 7 3 4" xfId="1818" xr:uid="{00000000-0005-0000-0000-0000EF060000}"/>
    <cellStyle name="Standard 3 2 7 3 4 2" xfId="3800" xr:uid="{00000000-0005-0000-0000-0000F0060000}"/>
    <cellStyle name="Standard 3 2 7 3 5" xfId="2430" xr:uid="{00000000-0005-0000-0000-0000F1060000}"/>
    <cellStyle name="Standard 3 2 7 4" xfId="657" xr:uid="{00000000-0005-0000-0000-0000F2060000}"/>
    <cellStyle name="Standard 3 2 7 4 2" xfId="2639" xr:uid="{00000000-0005-0000-0000-0000F3060000}"/>
    <cellStyle name="Standard 3 2 7 5" xfId="1138" xr:uid="{00000000-0005-0000-0000-0000F4060000}"/>
    <cellStyle name="Standard 3 2 7 5 2" xfId="3120" xr:uid="{00000000-0005-0000-0000-0000F5060000}"/>
    <cellStyle name="Standard 3 2 7 6" xfId="1614" xr:uid="{00000000-0005-0000-0000-0000F6060000}"/>
    <cellStyle name="Standard 3 2 7 6 2" xfId="3596" xr:uid="{00000000-0005-0000-0000-0000F7060000}"/>
    <cellStyle name="Standard 3 2 7 7" xfId="4140" xr:uid="{00000000-0005-0000-0000-0000F8060000}"/>
    <cellStyle name="Standard 3 2 7 8" xfId="4480" xr:uid="{00000000-0005-0000-0000-0000F9060000}"/>
    <cellStyle name="Standard 3 2 7 9" xfId="2158" xr:uid="{00000000-0005-0000-0000-0000FA060000}"/>
    <cellStyle name="Standard 3 2 8" xfId="103" xr:uid="{00000000-0005-0000-0000-0000FB060000}"/>
    <cellStyle name="Standard 3 2 8 2" xfId="378" xr:uid="{00000000-0005-0000-0000-0000FC060000}"/>
    <cellStyle name="Standard 3 2 8 2 2" xfId="798" xr:uid="{00000000-0005-0000-0000-0000FD060000}"/>
    <cellStyle name="Standard 3 2 8 2 2 2" xfId="2780" xr:uid="{00000000-0005-0000-0000-0000FE060000}"/>
    <cellStyle name="Standard 3 2 8 2 3" xfId="2362" xr:uid="{00000000-0005-0000-0000-0000FF060000}"/>
    <cellStyle name="Standard 3 2 8 3" xfId="589" xr:uid="{00000000-0005-0000-0000-000000070000}"/>
    <cellStyle name="Standard 3 2 8 3 2" xfId="2571" xr:uid="{00000000-0005-0000-0000-000001070000}"/>
    <cellStyle name="Standard 3 2 8 4" xfId="1274" xr:uid="{00000000-0005-0000-0000-000002070000}"/>
    <cellStyle name="Standard 3 2 8 4 2" xfId="3256" xr:uid="{00000000-0005-0000-0000-000003070000}"/>
    <cellStyle name="Standard 3 2 8 5" xfId="1750" xr:uid="{00000000-0005-0000-0000-000004070000}"/>
    <cellStyle name="Standard 3 2 8 5 2" xfId="3732" xr:uid="{00000000-0005-0000-0000-000005070000}"/>
    <cellStyle name="Standard 3 2 8 6" xfId="4072" xr:uid="{00000000-0005-0000-0000-000006070000}"/>
    <cellStyle name="Standard 3 2 8 7" xfId="4412" xr:uid="{00000000-0005-0000-0000-000007070000}"/>
    <cellStyle name="Standard 3 2 8 8" xfId="2090" xr:uid="{00000000-0005-0000-0000-000008070000}"/>
    <cellStyle name="Standard 3 2 9" xfId="310" xr:uid="{00000000-0005-0000-0000-000009070000}"/>
    <cellStyle name="Standard 3 2 9 2" xfId="934" xr:uid="{00000000-0005-0000-0000-00000A070000}"/>
    <cellStyle name="Standard 3 2 9 2 2" xfId="2916" xr:uid="{00000000-0005-0000-0000-00000B070000}"/>
    <cellStyle name="Standard 3 2 9 3" xfId="725" xr:uid="{00000000-0005-0000-0000-00000C070000}"/>
    <cellStyle name="Standard 3 2 9 3 2" xfId="2707" xr:uid="{00000000-0005-0000-0000-00000D070000}"/>
    <cellStyle name="Standard 3 2 9 4" xfId="1410" xr:uid="{00000000-0005-0000-0000-00000E070000}"/>
    <cellStyle name="Standard 3 2 9 4 2" xfId="3392" xr:uid="{00000000-0005-0000-0000-00000F070000}"/>
    <cellStyle name="Standard 3 2 9 5" xfId="1886" xr:uid="{00000000-0005-0000-0000-000010070000}"/>
    <cellStyle name="Standard 3 2 9 5 2" xfId="3868" xr:uid="{00000000-0005-0000-0000-000011070000}"/>
    <cellStyle name="Standard 3 2 9 6" xfId="4208" xr:uid="{00000000-0005-0000-0000-000012070000}"/>
    <cellStyle name="Standard 3 2 9 7" xfId="4548" xr:uid="{00000000-0005-0000-0000-000013070000}"/>
    <cellStyle name="Standard 3 2 9 8" xfId="2294" xr:uid="{00000000-0005-0000-0000-000014070000}"/>
    <cellStyle name="Standard 3 20" xfId="2021" xr:uid="{00000000-0005-0000-0000-000015070000}"/>
    <cellStyle name="Standard 3 3" xfId="34" xr:uid="{00000000-0005-0000-0000-000016070000}"/>
    <cellStyle name="Standard 3 3 10" xfId="586" xr:uid="{00000000-0005-0000-0000-000017070000}"/>
    <cellStyle name="Standard 3 3 10 2" xfId="2568" xr:uid="{00000000-0005-0000-0000-000018070000}"/>
    <cellStyle name="Standard 3 3 11" xfId="1072" xr:uid="{00000000-0005-0000-0000-000019070000}"/>
    <cellStyle name="Standard 3 3 11 2" xfId="3054" xr:uid="{00000000-0005-0000-0000-00001A070000}"/>
    <cellStyle name="Standard 3 3 12" xfId="1548" xr:uid="{00000000-0005-0000-0000-00001B070000}"/>
    <cellStyle name="Standard 3 3 12 2" xfId="3530" xr:uid="{00000000-0005-0000-0000-00001C070000}"/>
    <cellStyle name="Standard 3 3 13" xfId="4006" xr:uid="{00000000-0005-0000-0000-00001D070000}"/>
    <cellStyle name="Standard 3 3 14" xfId="4346" xr:uid="{00000000-0005-0000-0000-00001E070000}"/>
    <cellStyle name="Standard 3 3 15" xfId="2024" xr:uid="{00000000-0005-0000-0000-00001F070000}"/>
    <cellStyle name="Standard 3 3 2" xfId="40" xr:uid="{00000000-0005-0000-0000-000020070000}"/>
    <cellStyle name="Standard 3 3 2 10" xfId="1553" xr:uid="{00000000-0005-0000-0000-000021070000}"/>
    <cellStyle name="Standard 3 3 2 10 2" xfId="3535" xr:uid="{00000000-0005-0000-0000-000022070000}"/>
    <cellStyle name="Standard 3 3 2 11" xfId="4011" xr:uid="{00000000-0005-0000-0000-000023070000}"/>
    <cellStyle name="Standard 3 3 2 12" xfId="4351" xr:uid="{00000000-0005-0000-0000-000024070000}"/>
    <cellStyle name="Standard 3 3 2 13" xfId="2029" xr:uid="{00000000-0005-0000-0000-000025070000}"/>
    <cellStyle name="Standard 3 3 2 2" xfId="59" xr:uid="{00000000-0005-0000-0000-000026070000}"/>
    <cellStyle name="Standard 3 3 2 2 10" xfId="4028" xr:uid="{00000000-0005-0000-0000-000027070000}"/>
    <cellStyle name="Standard 3 3 2 2 11" xfId="4368" xr:uid="{00000000-0005-0000-0000-000028070000}"/>
    <cellStyle name="Standard 3 3 2 2 12" xfId="2046" xr:uid="{00000000-0005-0000-0000-000029070000}"/>
    <cellStyle name="Standard 3 3 2 2 2" xfId="93" xr:uid="{00000000-0005-0000-0000-00002A070000}"/>
    <cellStyle name="Standard 3 3 2 2 2 10" xfId="4402" xr:uid="{00000000-0005-0000-0000-00002B070000}"/>
    <cellStyle name="Standard 3 3 2 2 2 11" xfId="2080" xr:uid="{00000000-0005-0000-0000-00002C070000}"/>
    <cellStyle name="Standard 3 3 2 2 2 2" xfId="229" xr:uid="{00000000-0005-0000-0000-00002D070000}"/>
    <cellStyle name="Standard 3 3 2 2 2 2 2" xfId="264" xr:uid="{00000000-0005-0000-0000-00002E070000}"/>
    <cellStyle name="Standard 3 3 2 2 2 2 2 2" xfId="539" xr:uid="{00000000-0005-0000-0000-00002F070000}"/>
    <cellStyle name="Standard 3 3 2 2 2 2 2 2 2" xfId="2523" xr:uid="{00000000-0005-0000-0000-000030070000}"/>
    <cellStyle name="Standard 3 3 2 2 2 2 2 3" xfId="1060" xr:uid="{00000000-0005-0000-0000-000031070000}"/>
    <cellStyle name="Standard 3 3 2 2 2 2 2 3 2" xfId="3042" xr:uid="{00000000-0005-0000-0000-000032070000}"/>
    <cellStyle name="Standard 3 3 2 2 2 2 2 4" xfId="1536" xr:uid="{00000000-0005-0000-0000-000033070000}"/>
    <cellStyle name="Standard 3 3 2 2 2 2 2 4 2" xfId="3518" xr:uid="{00000000-0005-0000-0000-000034070000}"/>
    <cellStyle name="Standard 3 3 2 2 2 2 2 5" xfId="2012" xr:uid="{00000000-0005-0000-0000-000035070000}"/>
    <cellStyle name="Standard 3 3 2 2 2 2 2 5 2" xfId="3994" xr:uid="{00000000-0005-0000-0000-000036070000}"/>
    <cellStyle name="Standard 3 3 2 2 2 2 2 6" xfId="4334" xr:uid="{00000000-0005-0000-0000-000037070000}"/>
    <cellStyle name="Standard 3 3 2 2 2 2 2 7" xfId="4674" xr:uid="{00000000-0005-0000-0000-000038070000}"/>
    <cellStyle name="Standard 3 3 2 2 2 2 2 8" xfId="2251" xr:uid="{00000000-0005-0000-0000-000039070000}"/>
    <cellStyle name="Standard 3 3 2 2 2 2 3" xfId="504" xr:uid="{00000000-0005-0000-0000-00003A070000}"/>
    <cellStyle name="Standard 3 3 2 2 2 2 3 2" xfId="924" xr:uid="{00000000-0005-0000-0000-00003B070000}"/>
    <cellStyle name="Standard 3 3 2 2 2 2 3 2 2" xfId="2906" xr:uid="{00000000-0005-0000-0000-00003C070000}"/>
    <cellStyle name="Standard 3 3 2 2 2 2 3 3" xfId="1400" xr:uid="{00000000-0005-0000-0000-00003D070000}"/>
    <cellStyle name="Standard 3 3 2 2 2 2 3 3 2" xfId="3382" xr:uid="{00000000-0005-0000-0000-00003E070000}"/>
    <cellStyle name="Standard 3 3 2 2 2 2 3 4" xfId="1876" xr:uid="{00000000-0005-0000-0000-00003F070000}"/>
    <cellStyle name="Standard 3 3 2 2 2 2 3 4 2" xfId="3858" xr:uid="{00000000-0005-0000-0000-000040070000}"/>
    <cellStyle name="Standard 3 3 2 2 2 2 3 5" xfId="2488" xr:uid="{00000000-0005-0000-0000-000041070000}"/>
    <cellStyle name="Standard 3 3 2 2 2 2 4" xfId="715" xr:uid="{00000000-0005-0000-0000-000042070000}"/>
    <cellStyle name="Standard 3 3 2 2 2 2 4 2" xfId="2697" xr:uid="{00000000-0005-0000-0000-000043070000}"/>
    <cellStyle name="Standard 3 3 2 2 2 2 5" xfId="1196" xr:uid="{00000000-0005-0000-0000-000044070000}"/>
    <cellStyle name="Standard 3 3 2 2 2 2 5 2" xfId="3178" xr:uid="{00000000-0005-0000-0000-000045070000}"/>
    <cellStyle name="Standard 3 3 2 2 2 2 6" xfId="1672" xr:uid="{00000000-0005-0000-0000-000046070000}"/>
    <cellStyle name="Standard 3 3 2 2 2 2 6 2" xfId="3654" xr:uid="{00000000-0005-0000-0000-000047070000}"/>
    <cellStyle name="Standard 3 3 2 2 2 2 7" xfId="4198" xr:uid="{00000000-0005-0000-0000-000048070000}"/>
    <cellStyle name="Standard 3 3 2 2 2 2 8" xfId="4538" xr:uid="{00000000-0005-0000-0000-000049070000}"/>
    <cellStyle name="Standard 3 3 2 2 2 2 9" xfId="2216" xr:uid="{00000000-0005-0000-0000-00004A070000}"/>
    <cellStyle name="Standard 3 3 2 2 2 3" xfId="161" xr:uid="{00000000-0005-0000-0000-00004B070000}"/>
    <cellStyle name="Standard 3 3 2 2 2 3 2" xfId="436" xr:uid="{00000000-0005-0000-0000-00004C070000}"/>
    <cellStyle name="Standard 3 3 2 2 2 3 2 2" xfId="2420" xr:uid="{00000000-0005-0000-0000-00004D070000}"/>
    <cellStyle name="Standard 3 3 2 2 2 3 3" xfId="856" xr:uid="{00000000-0005-0000-0000-00004E070000}"/>
    <cellStyle name="Standard 3 3 2 2 2 3 3 2" xfId="2838" xr:uid="{00000000-0005-0000-0000-00004F070000}"/>
    <cellStyle name="Standard 3 3 2 2 2 3 4" xfId="1332" xr:uid="{00000000-0005-0000-0000-000050070000}"/>
    <cellStyle name="Standard 3 3 2 2 2 3 4 2" xfId="3314" xr:uid="{00000000-0005-0000-0000-000051070000}"/>
    <cellStyle name="Standard 3 3 2 2 2 3 5" xfId="1808" xr:uid="{00000000-0005-0000-0000-000052070000}"/>
    <cellStyle name="Standard 3 3 2 2 2 3 5 2" xfId="3790" xr:uid="{00000000-0005-0000-0000-000053070000}"/>
    <cellStyle name="Standard 3 3 2 2 2 3 6" xfId="4130" xr:uid="{00000000-0005-0000-0000-000054070000}"/>
    <cellStyle name="Standard 3 3 2 2 2 3 7" xfId="4470" xr:uid="{00000000-0005-0000-0000-000055070000}"/>
    <cellStyle name="Standard 3 3 2 2 2 3 8" xfId="2148" xr:uid="{00000000-0005-0000-0000-000056070000}"/>
    <cellStyle name="Standard 3 3 2 2 2 4" xfId="368" xr:uid="{00000000-0005-0000-0000-000057070000}"/>
    <cellStyle name="Standard 3 3 2 2 2 4 2" xfId="992" xr:uid="{00000000-0005-0000-0000-000058070000}"/>
    <cellStyle name="Standard 3 3 2 2 2 4 2 2" xfId="2974" xr:uid="{00000000-0005-0000-0000-000059070000}"/>
    <cellStyle name="Standard 3 3 2 2 2 4 3" xfId="1468" xr:uid="{00000000-0005-0000-0000-00005A070000}"/>
    <cellStyle name="Standard 3 3 2 2 2 4 3 2" xfId="3450" xr:uid="{00000000-0005-0000-0000-00005B070000}"/>
    <cellStyle name="Standard 3 3 2 2 2 4 4" xfId="1944" xr:uid="{00000000-0005-0000-0000-00005C070000}"/>
    <cellStyle name="Standard 3 3 2 2 2 4 4 2" xfId="3926" xr:uid="{00000000-0005-0000-0000-00005D070000}"/>
    <cellStyle name="Standard 3 3 2 2 2 4 5" xfId="4266" xr:uid="{00000000-0005-0000-0000-00005E070000}"/>
    <cellStyle name="Standard 3 3 2 2 2 4 6" xfId="4606" xr:uid="{00000000-0005-0000-0000-00005F070000}"/>
    <cellStyle name="Standard 3 3 2 2 2 4 7" xfId="2352" xr:uid="{00000000-0005-0000-0000-000060070000}"/>
    <cellStyle name="Standard 3 3 2 2 2 5" xfId="788" xr:uid="{00000000-0005-0000-0000-000061070000}"/>
    <cellStyle name="Standard 3 3 2 2 2 5 2" xfId="1264" xr:uid="{00000000-0005-0000-0000-000062070000}"/>
    <cellStyle name="Standard 3 3 2 2 2 5 2 2" xfId="3246" xr:uid="{00000000-0005-0000-0000-000063070000}"/>
    <cellStyle name="Standard 3 3 2 2 2 5 3" xfId="1740" xr:uid="{00000000-0005-0000-0000-000064070000}"/>
    <cellStyle name="Standard 3 3 2 2 2 5 3 2" xfId="3722" xr:uid="{00000000-0005-0000-0000-000065070000}"/>
    <cellStyle name="Standard 3 3 2 2 2 5 4" xfId="2770" xr:uid="{00000000-0005-0000-0000-000066070000}"/>
    <cellStyle name="Standard 3 3 2 2 2 6" xfId="647" xr:uid="{00000000-0005-0000-0000-000067070000}"/>
    <cellStyle name="Standard 3 3 2 2 2 6 2" xfId="2629" xr:uid="{00000000-0005-0000-0000-000068070000}"/>
    <cellStyle name="Standard 3 3 2 2 2 7" xfId="1128" xr:uid="{00000000-0005-0000-0000-000069070000}"/>
    <cellStyle name="Standard 3 3 2 2 2 7 2" xfId="3110" xr:uid="{00000000-0005-0000-0000-00006A070000}"/>
    <cellStyle name="Standard 3 3 2 2 2 8" xfId="1604" xr:uid="{00000000-0005-0000-0000-00006B070000}"/>
    <cellStyle name="Standard 3 3 2 2 2 8 2" xfId="3586" xr:uid="{00000000-0005-0000-0000-00006C070000}"/>
    <cellStyle name="Standard 3 3 2 2 2 9" xfId="4062" xr:uid="{00000000-0005-0000-0000-00006D070000}"/>
    <cellStyle name="Standard 3 3 2 2 3" xfId="195" xr:uid="{00000000-0005-0000-0000-00006E070000}"/>
    <cellStyle name="Standard 3 3 2 2 3 2" xfId="265" xr:uid="{00000000-0005-0000-0000-00006F070000}"/>
    <cellStyle name="Standard 3 3 2 2 3 2 2" xfId="540" xr:uid="{00000000-0005-0000-0000-000070070000}"/>
    <cellStyle name="Standard 3 3 2 2 3 2 2 2" xfId="2524" xr:uid="{00000000-0005-0000-0000-000071070000}"/>
    <cellStyle name="Standard 3 3 2 2 3 2 3" xfId="1026" xr:uid="{00000000-0005-0000-0000-000072070000}"/>
    <cellStyle name="Standard 3 3 2 2 3 2 3 2" xfId="3008" xr:uid="{00000000-0005-0000-0000-000073070000}"/>
    <cellStyle name="Standard 3 3 2 2 3 2 4" xfId="1502" xr:uid="{00000000-0005-0000-0000-000074070000}"/>
    <cellStyle name="Standard 3 3 2 2 3 2 4 2" xfId="3484" xr:uid="{00000000-0005-0000-0000-000075070000}"/>
    <cellStyle name="Standard 3 3 2 2 3 2 5" xfId="1978" xr:uid="{00000000-0005-0000-0000-000076070000}"/>
    <cellStyle name="Standard 3 3 2 2 3 2 5 2" xfId="3960" xr:uid="{00000000-0005-0000-0000-000077070000}"/>
    <cellStyle name="Standard 3 3 2 2 3 2 6" xfId="4300" xr:uid="{00000000-0005-0000-0000-000078070000}"/>
    <cellStyle name="Standard 3 3 2 2 3 2 7" xfId="4640" xr:uid="{00000000-0005-0000-0000-000079070000}"/>
    <cellStyle name="Standard 3 3 2 2 3 2 8" xfId="2252" xr:uid="{00000000-0005-0000-0000-00007A070000}"/>
    <cellStyle name="Standard 3 3 2 2 3 3" xfId="470" xr:uid="{00000000-0005-0000-0000-00007B070000}"/>
    <cellStyle name="Standard 3 3 2 2 3 3 2" xfId="890" xr:uid="{00000000-0005-0000-0000-00007C070000}"/>
    <cellStyle name="Standard 3 3 2 2 3 3 2 2" xfId="2872" xr:uid="{00000000-0005-0000-0000-00007D070000}"/>
    <cellStyle name="Standard 3 3 2 2 3 3 3" xfId="1366" xr:uid="{00000000-0005-0000-0000-00007E070000}"/>
    <cellStyle name="Standard 3 3 2 2 3 3 3 2" xfId="3348" xr:uid="{00000000-0005-0000-0000-00007F070000}"/>
    <cellStyle name="Standard 3 3 2 2 3 3 4" xfId="1842" xr:uid="{00000000-0005-0000-0000-000080070000}"/>
    <cellStyle name="Standard 3 3 2 2 3 3 4 2" xfId="3824" xr:uid="{00000000-0005-0000-0000-000081070000}"/>
    <cellStyle name="Standard 3 3 2 2 3 3 5" xfId="2454" xr:uid="{00000000-0005-0000-0000-000082070000}"/>
    <cellStyle name="Standard 3 3 2 2 3 4" xfId="681" xr:uid="{00000000-0005-0000-0000-000083070000}"/>
    <cellStyle name="Standard 3 3 2 2 3 4 2" xfId="2663" xr:uid="{00000000-0005-0000-0000-000084070000}"/>
    <cellStyle name="Standard 3 3 2 2 3 5" xfId="1162" xr:uid="{00000000-0005-0000-0000-000085070000}"/>
    <cellStyle name="Standard 3 3 2 2 3 5 2" xfId="3144" xr:uid="{00000000-0005-0000-0000-000086070000}"/>
    <cellStyle name="Standard 3 3 2 2 3 6" xfId="1638" xr:uid="{00000000-0005-0000-0000-000087070000}"/>
    <cellStyle name="Standard 3 3 2 2 3 6 2" xfId="3620" xr:uid="{00000000-0005-0000-0000-000088070000}"/>
    <cellStyle name="Standard 3 3 2 2 3 7" xfId="4164" xr:uid="{00000000-0005-0000-0000-000089070000}"/>
    <cellStyle name="Standard 3 3 2 2 3 8" xfId="4504" xr:uid="{00000000-0005-0000-0000-00008A070000}"/>
    <cellStyle name="Standard 3 3 2 2 3 9" xfId="2182" xr:uid="{00000000-0005-0000-0000-00008B070000}"/>
    <cellStyle name="Standard 3 3 2 2 4" xfId="127" xr:uid="{00000000-0005-0000-0000-00008C070000}"/>
    <cellStyle name="Standard 3 3 2 2 4 2" xfId="402" xr:uid="{00000000-0005-0000-0000-00008D070000}"/>
    <cellStyle name="Standard 3 3 2 2 4 2 2" xfId="2386" xr:uid="{00000000-0005-0000-0000-00008E070000}"/>
    <cellStyle name="Standard 3 3 2 2 4 3" xfId="822" xr:uid="{00000000-0005-0000-0000-00008F070000}"/>
    <cellStyle name="Standard 3 3 2 2 4 3 2" xfId="2804" xr:uid="{00000000-0005-0000-0000-000090070000}"/>
    <cellStyle name="Standard 3 3 2 2 4 4" xfId="1298" xr:uid="{00000000-0005-0000-0000-000091070000}"/>
    <cellStyle name="Standard 3 3 2 2 4 4 2" xfId="3280" xr:uid="{00000000-0005-0000-0000-000092070000}"/>
    <cellStyle name="Standard 3 3 2 2 4 5" xfId="1774" xr:uid="{00000000-0005-0000-0000-000093070000}"/>
    <cellStyle name="Standard 3 3 2 2 4 5 2" xfId="3756" xr:uid="{00000000-0005-0000-0000-000094070000}"/>
    <cellStyle name="Standard 3 3 2 2 4 6" xfId="4096" xr:uid="{00000000-0005-0000-0000-000095070000}"/>
    <cellStyle name="Standard 3 3 2 2 4 7" xfId="4436" xr:uid="{00000000-0005-0000-0000-000096070000}"/>
    <cellStyle name="Standard 3 3 2 2 4 8" xfId="2114" xr:uid="{00000000-0005-0000-0000-000097070000}"/>
    <cellStyle name="Standard 3 3 2 2 5" xfId="334" xr:uid="{00000000-0005-0000-0000-000098070000}"/>
    <cellStyle name="Standard 3 3 2 2 5 2" xfId="958" xr:uid="{00000000-0005-0000-0000-000099070000}"/>
    <cellStyle name="Standard 3 3 2 2 5 2 2" xfId="2940" xr:uid="{00000000-0005-0000-0000-00009A070000}"/>
    <cellStyle name="Standard 3 3 2 2 5 3" xfId="1434" xr:uid="{00000000-0005-0000-0000-00009B070000}"/>
    <cellStyle name="Standard 3 3 2 2 5 3 2" xfId="3416" xr:uid="{00000000-0005-0000-0000-00009C070000}"/>
    <cellStyle name="Standard 3 3 2 2 5 4" xfId="1910" xr:uid="{00000000-0005-0000-0000-00009D070000}"/>
    <cellStyle name="Standard 3 3 2 2 5 4 2" xfId="3892" xr:uid="{00000000-0005-0000-0000-00009E070000}"/>
    <cellStyle name="Standard 3 3 2 2 5 5" xfId="4232" xr:uid="{00000000-0005-0000-0000-00009F070000}"/>
    <cellStyle name="Standard 3 3 2 2 5 6" xfId="4572" xr:uid="{00000000-0005-0000-0000-0000A0070000}"/>
    <cellStyle name="Standard 3 3 2 2 5 7" xfId="2318" xr:uid="{00000000-0005-0000-0000-0000A1070000}"/>
    <cellStyle name="Standard 3 3 2 2 6" xfId="754" xr:uid="{00000000-0005-0000-0000-0000A2070000}"/>
    <cellStyle name="Standard 3 3 2 2 6 2" xfId="1230" xr:uid="{00000000-0005-0000-0000-0000A3070000}"/>
    <cellStyle name="Standard 3 3 2 2 6 2 2" xfId="3212" xr:uid="{00000000-0005-0000-0000-0000A4070000}"/>
    <cellStyle name="Standard 3 3 2 2 6 3" xfId="1706" xr:uid="{00000000-0005-0000-0000-0000A5070000}"/>
    <cellStyle name="Standard 3 3 2 2 6 3 2" xfId="3688" xr:uid="{00000000-0005-0000-0000-0000A6070000}"/>
    <cellStyle name="Standard 3 3 2 2 6 4" xfId="2736" xr:uid="{00000000-0005-0000-0000-0000A7070000}"/>
    <cellStyle name="Standard 3 3 2 2 7" xfId="613" xr:uid="{00000000-0005-0000-0000-0000A8070000}"/>
    <cellStyle name="Standard 3 3 2 2 7 2" xfId="2595" xr:uid="{00000000-0005-0000-0000-0000A9070000}"/>
    <cellStyle name="Standard 3 3 2 2 8" xfId="1094" xr:uid="{00000000-0005-0000-0000-0000AA070000}"/>
    <cellStyle name="Standard 3 3 2 2 8 2" xfId="3076" xr:uid="{00000000-0005-0000-0000-0000AB070000}"/>
    <cellStyle name="Standard 3 3 2 2 9" xfId="1570" xr:uid="{00000000-0005-0000-0000-0000AC070000}"/>
    <cellStyle name="Standard 3 3 2 2 9 2" xfId="3552" xr:uid="{00000000-0005-0000-0000-0000AD070000}"/>
    <cellStyle name="Standard 3 3 2 3" xfId="76" xr:uid="{00000000-0005-0000-0000-0000AE070000}"/>
    <cellStyle name="Standard 3 3 2 3 10" xfId="4385" xr:uid="{00000000-0005-0000-0000-0000AF070000}"/>
    <cellStyle name="Standard 3 3 2 3 11" xfId="2063" xr:uid="{00000000-0005-0000-0000-0000B0070000}"/>
    <cellStyle name="Standard 3 3 2 3 2" xfId="212" xr:uid="{00000000-0005-0000-0000-0000B1070000}"/>
    <cellStyle name="Standard 3 3 2 3 2 2" xfId="266" xr:uid="{00000000-0005-0000-0000-0000B2070000}"/>
    <cellStyle name="Standard 3 3 2 3 2 2 2" xfId="541" xr:uid="{00000000-0005-0000-0000-0000B3070000}"/>
    <cellStyle name="Standard 3 3 2 3 2 2 2 2" xfId="2525" xr:uid="{00000000-0005-0000-0000-0000B4070000}"/>
    <cellStyle name="Standard 3 3 2 3 2 2 3" xfId="1043" xr:uid="{00000000-0005-0000-0000-0000B5070000}"/>
    <cellStyle name="Standard 3 3 2 3 2 2 3 2" xfId="3025" xr:uid="{00000000-0005-0000-0000-0000B6070000}"/>
    <cellStyle name="Standard 3 3 2 3 2 2 4" xfId="1519" xr:uid="{00000000-0005-0000-0000-0000B7070000}"/>
    <cellStyle name="Standard 3 3 2 3 2 2 4 2" xfId="3501" xr:uid="{00000000-0005-0000-0000-0000B8070000}"/>
    <cellStyle name="Standard 3 3 2 3 2 2 5" xfId="1995" xr:uid="{00000000-0005-0000-0000-0000B9070000}"/>
    <cellStyle name="Standard 3 3 2 3 2 2 5 2" xfId="3977" xr:uid="{00000000-0005-0000-0000-0000BA070000}"/>
    <cellStyle name="Standard 3 3 2 3 2 2 6" xfId="4317" xr:uid="{00000000-0005-0000-0000-0000BB070000}"/>
    <cellStyle name="Standard 3 3 2 3 2 2 7" xfId="4657" xr:uid="{00000000-0005-0000-0000-0000BC070000}"/>
    <cellStyle name="Standard 3 3 2 3 2 2 8" xfId="2253" xr:uid="{00000000-0005-0000-0000-0000BD070000}"/>
    <cellStyle name="Standard 3 3 2 3 2 3" xfId="487" xr:uid="{00000000-0005-0000-0000-0000BE070000}"/>
    <cellStyle name="Standard 3 3 2 3 2 3 2" xfId="907" xr:uid="{00000000-0005-0000-0000-0000BF070000}"/>
    <cellStyle name="Standard 3 3 2 3 2 3 2 2" xfId="2889" xr:uid="{00000000-0005-0000-0000-0000C0070000}"/>
    <cellStyle name="Standard 3 3 2 3 2 3 3" xfId="1383" xr:uid="{00000000-0005-0000-0000-0000C1070000}"/>
    <cellStyle name="Standard 3 3 2 3 2 3 3 2" xfId="3365" xr:uid="{00000000-0005-0000-0000-0000C2070000}"/>
    <cellStyle name="Standard 3 3 2 3 2 3 4" xfId="1859" xr:uid="{00000000-0005-0000-0000-0000C3070000}"/>
    <cellStyle name="Standard 3 3 2 3 2 3 4 2" xfId="3841" xr:uid="{00000000-0005-0000-0000-0000C4070000}"/>
    <cellStyle name="Standard 3 3 2 3 2 3 5" xfId="2471" xr:uid="{00000000-0005-0000-0000-0000C5070000}"/>
    <cellStyle name="Standard 3 3 2 3 2 4" xfId="698" xr:uid="{00000000-0005-0000-0000-0000C6070000}"/>
    <cellStyle name="Standard 3 3 2 3 2 4 2" xfId="2680" xr:uid="{00000000-0005-0000-0000-0000C7070000}"/>
    <cellStyle name="Standard 3 3 2 3 2 5" xfId="1179" xr:uid="{00000000-0005-0000-0000-0000C8070000}"/>
    <cellStyle name="Standard 3 3 2 3 2 5 2" xfId="3161" xr:uid="{00000000-0005-0000-0000-0000C9070000}"/>
    <cellStyle name="Standard 3 3 2 3 2 6" xfId="1655" xr:uid="{00000000-0005-0000-0000-0000CA070000}"/>
    <cellStyle name="Standard 3 3 2 3 2 6 2" xfId="3637" xr:uid="{00000000-0005-0000-0000-0000CB070000}"/>
    <cellStyle name="Standard 3 3 2 3 2 7" xfId="4181" xr:uid="{00000000-0005-0000-0000-0000CC070000}"/>
    <cellStyle name="Standard 3 3 2 3 2 8" xfId="4521" xr:uid="{00000000-0005-0000-0000-0000CD070000}"/>
    <cellStyle name="Standard 3 3 2 3 2 9" xfId="2199" xr:uid="{00000000-0005-0000-0000-0000CE070000}"/>
    <cellStyle name="Standard 3 3 2 3 3" xfId="144" xr:uid="{00000000-0005-0000-0000-0000CF070000}"/>
    <cellStyle name="Standard 3 3 2 3 3 2" xfId="419" xr:uid="{00000000-0005-0000-0000-0000D0070000}"/>
    <cellStyle name="Standard 3 3 2 3 3 2 2" xfId="2403" xr:uid="{00000000-0005-0000-0000-0000D1070000}"/>
    <cellStyle name="Standard 3 3 2 3 3 3" xfId="839" xr:uid="{00000000-0005-0000-0000-0000D2070000}"/>
    <cellStyle name="Standard 3 3 2 3 3 3 2" xfId="2821" xr:uid="{00000000-0005-0000-0000-0000D3070000}"/>
    <cellStyle name="Standard 3 3 2 3 3 4" xfId="1315" xr:uid="{00000000-0005-0000-0000-0000D4070000}"/>
    <cellStyle name="Standard 3 3 2 3 3 4 2" xfId="3297" xr:uid="{00000000-0005-0000-0000-0000D5070000}"/>
    <cellStyle name="Standard 3 3 2 3 3 5" xfId="1791" xr:uid="{00000000-0005-0000-0000-0000D6070000}"/>
    <cellStyle name="Standard 3 3 2 3 3 5 2" xfId="3773" xr:uid="{00000000-0005-0000-0000-0000D7070000}"/>
    <cellStyle name="Standard 3 3 2 3 3 6" xfId="4113" xr:uid="{00000000-0005-0000-0000-0000D8070000}"/>
    <cellStyle name="Standard 3 3 2 3 3 7" xfId="4453" xr:uid="{00000000-0005-0000-0000-0000D9070000}"/>
    <cellStyle name="Standard 3 3 2 3 3 8" xfId="2131" xr:uid="{00000000-0005-0000-0000-0000DA070000}"/>
    <cellStyle name="Standard 3 3 2 3 4" xfId="351" xr:uid="{00000000-0005-0000-0000-0000DB070000}"/>
    <cellStyle name="Standard 3 3 2 3 4 2" xfId="975" xr:uid="{00000000-0005-0000-0000-0000DC070000}"/>
    <cellStyle name="Standard 3 3 2 3 4 2 2" xfId="2957" xr:uid="{00000000-0005-0000-0000-0000DD070000}"/>
    <cellStyle name="Standard 3 3 2 3 4 3" xfId="1451" xr:uid="{00000000-0005-0000-0000-0000DE070000}"/>
    <cellStyle name="Standard 3 3 2 3 4 3 2" xfId="3433" xr:uid="{00000000-0005-0000-0000-0000DF070000}"/>
    <cellStyle name="Standard 3 3 2 3 4 4" xfId="1927" xr:uid="{00000000-0005-0000-0000-0000E0070000}"/>
    <cellStyle name="Standard 3 3 2 3 4 4 2" xfId="3909" xr:uid="{00000000-0005-0000-0000-0000E1070000}"/>
    <cellStyle name="Standard 3 3 2 3 4 5" xfId="4249" xr:uid="{00000000-0005-0000-0000-0000E2070000}"/>
    <cellStyle name="Standard 3 3 2 3 4 6" xfId="4589" xr:uid="{00000000-0005-0000-0000-0000E3070000}"/>
    <cellStyle name="Standard 3 3 2 3 4 7" xfId="2335" xr:uid="{00000000-0005-0000-0000-0000E4070000}"/>
    <cellStyle name="Standard 3 3 2 3 5" xfId="771" xr:uid="{00000000-0005-0000-0000-0000E5070000}"/>
    <cellStyle name="Standard 3 3 2 3 5 2" xfId="1247" xr:uid="{00000000-0005-0000-0000-0000E6070000}"/>
    <cellStyle name="Standard 3 3 2 3 5 2 2" xfId="3229" xr:uid="{00000000-0005-0000-0000-0000E7070000}"/>
    <cellStyle name="Standard 3 3 2 3 5 3" xfId="1723" xr:uid="{00000000-0005-0000-0000-0000E8070000}"/>
    <cellStyle name="Standard 3 3 2 3 5 3 2" xfId="3705" xr:uid="{00000000-0005-0000-0000-0000E9070000}"/>
    <cellStyle name="Standard 3 3 2 3 5 4" xfId="2753" xr:uid="{00000000-0005-0000-0000-0000EA070000}"/>
    <cellStyle name="Standard 3 3 2 3 6" xfId="630" xr:uid="{00000000-0005-0000-0000-0000EB070000}"/>
    <cellStyle name="Standard 3 3 2 3 6 2" xfId="2612" xr:uid="{00000000-0005-0000-0000-0000EC070000}"/>
    <cellStyle name="Standard 3 3 2 3 7" xfId="1111" xr:uid="{00000000-0005-0000-0000-0000ED070000}"/>
    <cellStyle name="Standard 3 3 2 3 7 2" xfId="3093" xr:uid="{00000000-0005-0000-0000-0000EE070000}"/>
    <cellStyle name="Standard 3 3 2 3 8" xfId="1587" xr:uid="{00000000-0005-0000-0000-0000EF070000}"/>
    <cellStyle name="Standard 3 3 2 3 8 2" xfId="3569" xr:uid="{00000000-0005-0000-0000-0000F0070000}"/>
    <cellStyle name="Standard 3 3 2 3 9" xfId="4045" xr:uid="{00000000-0005-0000-0000-0000F1070000}"/>
    <cellStyle name="Standard 3 3 2 4" xfId="178" xr:uid="{00000000-0005-0000-0000-0000F2070000}"/>
    <cellStyle name="Standard 3 3 2 4 2" xfId="267" xr:uid="{00000000-0005-0000-0000-0000F3070000}"/>
    <cellStyle name="Standard 3 3 2 4 2 2" xfId="542" xr:uid="{00000000-0005-0000-0000-0000F4070000}"/>
    <cellStyle name="Standard 3 3 2 4 2 2 2" xfId="2526" xr:uid="{00000000-0005-0000-0000-0000F5070000}"/>
    <cellStyle name="Standard 3 3 2 4 2 3" xfId="1009" xr:uid="{00000000-0005-0000-0000-0000F6070000}"/>
    <cellStyle name="Standard 3 3 2 4 2 3 2" xfId="2991" xr:uid="{00000000-0005-0000-0000-0000F7070000}"/>
    <cellStyle name="Standard 3 3 2 4 2 4" xfId="1485" xr:uid="{00000000-0005-0000-0000-0000F8070000}"/>
    <cellStyle name="Standard 3 3 2 4 2 4 2" xfId="3467" xr:uid="{00000000-0005-0000-0000-0000F9070000}"/>
    <cellStyle name="Standard 3 3 2 4 2 5" xfId="1961" xr:uid="{00000000-0005-0000-0000-0000FA070000}"/>
    <cellStyle name="Standard 3 3 2 4 2 5 2" xfId="3943" xr:uid="{00000000-0005-0000-0000-0000FB070000}"/>
    <cellStyle name="Standard 3 3 2 4 2 6" xfId="4283" xr:uid="{00000000-0005-0000-0000-0000FC070000}"/>
    <cellStyle name="Standard 3 3 2 4 2 7" xfId="4623" xr:uid="{00000000-0005-0000-0000-0000FD070000}"/>
    <cellStyle name="Standard 3 3 2 4 2 8" xfId="2254" xr:uid="{00000000-0005-0000-0000-0000FE070000}"/>
    <cellStyle name="Standard 3 3 2 4 3" xfId="453" xr:uid="{00000000-0005-0000-0000-0000FF070000}"/>
    <cellStyle name="Standard 3 3 2 4 3 2" xfId="873" xr:uid="{00000000-0005-0000-0000-000000080000}"/>
    <cellStyle name="Standard 3 3 2 4 3 2 2" xfId="2855" xr:uid="{00000000-0005-0000-0000-000001080000}"/>
    <cellStyle name="Standard 3 3 2 4 3 3" xfId="1349" xr:uid="{00000000-0005-0000-0000-000002080000}"/>
    <cellStyle name="Standard 3 3 2 4 3 3 2" xfId="3331" xr:uid="{00000000-0005-0000-0000-000003080000}"/>
    <cellStyle name="Standard 3 3 2 4 3 4" xfId="1825" xr:uid="{00000000-0005-0000-0000-000004080000}"/>
    <cellStyle name="Standard 3 3 2 4 3 4 2" xfId="3807" xr:uid="{00000000-0005-0000-0000-000005080000}"/>
    <cellStyle name="Standard 3 3 2 4 3 5" xfId="2437" xr:uid="{00000000-0005-0000-0000-000006080000}"/>
    <cellStyle name="Standard 3 3 2 4 4" xfId="664" xr:uid="{00000000-0005-0000-0000-000007080000}"/>
    <cellStyle name="Standard 3 3 2 4 4 2" xfId="2646" xr:uid="{00000000-0005-0000-0000-000008080000}"/>
    <cellStyle name="Standard 3 3 2 4 5" xfId="1145" xr:uid="{00000000-0005-0000-0000-000009080000}"/>
    <cellStyle name="Standard 3 3 2 4 5 2" xfId="3127" xr:uid="{00000000-0005-0000-0000-00000A080000}"/>
    <cellStyle name="Standard 3 3 2 4 6" xfId="1621" xr:uid="{00000000-0005-0000-0000-00000B080000}"/>
    <cellStyle name="Standard 3 3 2 4 6 2" xfId="3603" xr:uid="{00000000-0005-0000-0000-00000C080000}"/>
    <cellStyle name="Standard 3 3 2 4 7" xfId="4147" xr:uid="{00000000-0005-0000-0000-00000D080000}"/>
    <cellStyle name="Standard 3 3 2 4 8" xfId="4487" xr:uid="{00000000-0005-0000-0000-00000E080000}"/>
    <cellStyle name="Standard 3 3 2 4 9" xfId="2165" xr:uid="{00000000-0005-0000-0000-00000F080000}"/>
    <cellStyle name="Standard 3 3 2 5" xfId="110" xr:uid="{00000000-0005-0000-0000-000010080000}"/>
    <cellStyle name="Standard 3 3 2 5 2" xfId="385" xr:uid="{00000000-0005-0000-0000-000011080000}"/>
    <cellStyle name="Standard 3 3 2 5 2 2" xfId="2369" xr:uid="{00000000-0005-0000-0000-000012080000}"/>
    <cellStyle name="Standard 3 3 2 5 3" xfId="805" xr:uid="{00000000-0005-0000-0000-000013080000}"/>
    <cellStyle name="Standard 3 3 2 5 3 2" xfId="2787" xr:uid="{00000000-0005-0000-0000-000014080000}"/>
    <cellStyle name="Standard 3 3 2 5 4" xfId="1281" xr:uid="{00000000-0005-0000-0000-000015080000}"/>
    <cellStyle name="Standard 3 3 2 5 4 2" xfId="3263" xr:uid="{00000000-0005-0000-0000-000016080000}"/>
    <cellStyle name="Standard 3 3 2 5 5" xfId="1757" xr:uid="{00000000-0005-0000-0000-000017080000}"/>
    <cellStyle name="Standard 3 3 2 5 5 2" xfId="3739" xr:uid="{00000000-0005-0000-0000-000018080000}"/>
    <cellStyle name="Standard 3 3 2 5 6" xfId="4079" xr:uid="{00000000-0005-0000-0000-000019080000}"/>
    <cellStyle name="Standard 3 3 2 5 7" xfId="4419" xr:uid="{00000000-0005-0000-0000-00001A080000}"/>
    <cellStyle name="Standard 3 3 2 5 8" xfId="2097" xr:uid="{00000000-0005-0000-0000-00001B080000}"/>
    <cellStyle name="Standard 3 3 2 6" xfId="317" xr:uid="{00000000-0005-0000-0000-00001C080000}"/>
    <cellStyle name="Standard 3 3 2 6 2" xfId="941" xr:uid="{00000000-0005-0000-0000-00001D080000}"/>
    <cellStyle name="Standard 3 3 2 6 2 2" xfId="2923" xr:uid="{00000000-0005-0000-0000-00001E080000}"/>
    <cellStyle name="Standard 3 3 2 6 3" xfId="1417" xr:uid="{00000000-0005-0000-0000-00001F080000}"/>
    <cellStyle name="Standard 3 3 2 6 3 2" xfId="3399" xr:uid="{00000000-0005-0000-0000-000020080000}"/>
    <cellStyle name="Standard 3 3 2 6 4" xfId="1893" xr:uid="{00000000-0005-0000-0000-000021080000}"/>
    <cellStyle name="Standard 3 3 2 6 4 2" xfId="3875" xr:uid="{00000000-0005-0000-0000-000022080000}"/>
    <cellStyle name="Standard 3 3 2 6 5" xfId="4215" xr:uid="{00000000-0005-0000-0000-000023080000}"/>
    <cellStyle name="Standard 3 3 2 6 6" xfId="4555" xr:uid="{00000000-0005-0000-0000-000024080000}"/>
    <cellStyle name="Standard 3 3 2 6 7" xfId="2301" xr:uid="{00000000-0005-0000-0000-000025080000}"/>
    <cellStyle name="Standard 3 3 2 7" xfId="737" xr:uid="{00000000-0005-0000-0000-000026080000}"/>
    <cellStyle name="Standard 3 3 2 7 2" xfId="1213" xr:uid="{00000000-0005-0000-0000-000027080000}"/>
    <cellStyle name="Standard 3 3 2 7 2 2" xfId="3195" xr:uid="{00000000-0005-0000-0000-000028080000}"/>
    <cellStyle name="Standard 3 3 2 7 3" xfId="1689" xr:uid="{00000000-0005-0000-0000-000029080000}"/>
    <cellStyle name="Standard 3 3 2 7 3 2" xfId="3671" xr:uid="{00000000-0005-0000-0000-00002A080000}"/>
    <cellStyle name="Standard 3 3 2 7 4" xfId="2719" xr:uid="{00000000-0005-0000-0000-00002B080000}"/>
    <cellStyle name="Standard 3 3 2 8" xfId="596" xr:uid="{00000000-0005-0000-0000-00002C080000}"/>
    <cellStyle name="Standard 3 3 2 8 2" xfId="2578" xr:uid="{00000000-0005-0000-0000-00002D080000}"/>
    <cellStyle name="Standard 3 3 2 9" xfId="1077" xr:uid="{00000000-0005-0000-0000-00002E080000}"/>
    <cellStyle name="Standard 3 3 2 9 2" xfId="3059" xr:uid="{00000000-0005-0000-0000-00002F080000}"/>
    <cellStyle name="Standard 3 3 3" xfId="46" xr:uid="{00000000-0005-0000-0000-000030080000}"/>
    <cellStyle name="Standard 3 3 3 10" xfId="1558" xr:uid="{00000000-0005-0000-0000-000031080000}"/>
    <cellStyle name="Standard 3 3 3 10 2" xfId="3540" xr:uid="{00000000-0005-0000-0000-000032080000}"/>
    <cellStyle name="Standard 3 3 3 11" xfId="4016" xr:uid="{00000000-0005-0000-0000-000033080000}"/>
    <cellStyle name="Standard 3 3 3 12" xfId="4356" xr:uid="{00000000-0005-0000-0000-000034080000}"/>
    <cellStyle name="Standard 3 3 3 13" xfId="2034" xr:uid="{00000000-0005-0000-0000-000035080000}"/>
    <cellStyle name="Standard 3 3 3 2" xfId="64" xr:uid="{00000000-0005-0000-0000-000036080000}"/>
    <cellStyle name="Standard 3 3 3 2 10" xfId="4033" xr:uid="{00000000-0005-0000-0000-000037080000}"/>
    <cellStyle name="Standard 3 3 3 2 11" xfId="4373" xr:uid="{00000000-0005-0000-0000-000038080000}"/>
    <cellStyle name="Standard 3 3 3 2 12" xfId="2051" xr:uid="{00000000-0005-0000-0000-000039080000}"/>
    <cellStyle name="Standard 3 3 3 2 2" xfId="98" xr:uid="{00000000-0005-0000-0000-00003A080000}"/>
    <cellStyle name="Standard 3 3 3 2 2 10" xfId="4407" xr:uid="{00000000-0005-0000-0000-00003B080000}"/>
    <cellStyle name="Standard 3 3 3 2 2 11" xfId="2085" xr:uid="{00000000-0005-0000-0000-00003C080000}"/>
    <cellStyle name="Standard 3 3 3 2 2 2" xfId="234" xr:uid="{00000000-0005-0000-0000-00003D080000}"/>
    <cellStyle name="Standard 3 3 3 2 2 2 2" xfId="268" xr:uid="{00000000-0005-0000-0000-00003E080000}"/>
    <cellStyle name="Standard 3 3 3 2 2 2 2 2" xfId="543" xr:uid="{00000000-0005-0000-0000-00003F080000}"/>
    <cellStyle name="Standard 3 3 3 2 2 2 2 2 2" xfId="2527" xr:uid="{00000000-0005-0000-0000-000040080000}"/>
    <cellStyle name="Standard 3 3 3 2 2 2 2 3" xfId="1065" xr:uid="{00000000-0005-0000-0000-000041080000}"/>
    <cellStyle name="Standard 3 3 3 2 2 2 2 3 2" xfId="3047" xr:uid="{00000000-0005-0000-0000-000042080000}"/>
    <cellStyle name="Standard 3 3 3 2 2 2 2 4" xfId="1541" xr:uid="{00000000-0005-0000-0000-000043080000}"/>
    <cellStyle name="Standard 3 3 3 2 2 2 2 4 2" xfId="3523" xr:uid="{00000000-0005-0000-0000-000044080000}"/>
    <cellStyle name="Standard 3 3 3 2 2 2 2 5" xfId="2017" xr:uid="{00000000-0005-0000-0000-000045080000}"/>
    <cellStyle name="Standard 3 3 3 2 2 2 2 5 2" xfId="3999" xr:uid="{00000000-0005-0000-0000-000046080000}"/>
    <cellStyle name="Standard 3 3 3 2 2 2 2 6" xfId="4339" xr:uid="{00000000-0005-0000-0000-000047080000}"/>
    <cellStyle name="Standard 3 3 3 2 2 2 2 7" xfId="4679" xr:uid="{00000000-0005-0000-0000-000048080000}"/>
    <cellStyle name="Standard 3 3 3 2 2 2 2 8" xfId="2255" xr:uid="{00000000-0005-0000-0000-000049080000}"/>
    <cellStyle name="Standard 3 3 3 2 2 2 3" xfId="509" xr:uid="{00000000-0005-0000-0000-00004A080000}"/>
    <cellStyle name="Standard 3 3 3 2 2 2 3 2" xfId="929" xr:uid="{00000000-0005-0000-0000-00004B080000}"/>
    <cellStyle name="Standard 3 3 3 2 2 2 3 2 2" xfId="2911" xr:uid="{00000000-0005-0000-0000-00004C080000}"/>
    <cellStyle name="Standard 3 3 3 2 2 2 3 3" xfId="1405" xr:uid="{00000000-0005-0000-0000-00004D080000}"/>
    <cellStyle name="Standard 3 3 3 2 2 2 3 3 2" xfId="3387" xr:uid="{00000000-0005-0000-0000-00004E080000}"/>
    <cellStyle name="Standard 3 3 3 2 2 2 3 4" xfId="1881" xr:uid="{00000000-0005-0000-0000-00004F080000}"/>
    <cellStyle name="Standard 3 3 3 2 2 2 3 4 2" xfId="3863" xr:uid="{00000000-0005-0000-0000-000050080000}"/>
    <cellStyle name="Standard 3 3 3 2 2 2 3 5" xfId="2493" xr:uid="{00000000-0005-0000-0000-000051080000}"/>
    <cellStyle name="Standard 3 3 3 2 2 2 4" xfId="720" xr:uid="{00000000-0005-0000-0000-000052080000}"/>
    <cellStyle name="Standard 3 3 3 2 2 2 4 2" xfId="2702" xr:uid="{00000000-0005-0000-0000-000053080000}"/>
    <cellStyle name="Standard 3 3 3 2 2 2 5" xfId="1201" xr:uid="{00000000-0005-0000-0000-000054080000}"/>
    <cellStyle name="Standard 3 3 3 2 2 2 5 2" xfId="3183" xr:uid="{00000000-0005-0000-0000-000055080000}"/>
    <cellStyle name="Standard 3 3 3 2 2 2 6" xfId="1677" xr:uid="{00000000-0005-0000-0000-000056080000}"/>
    <cellStyle name="Standard 3 3 3 2 2 2 6 2" xfId="3659" xr:uid="{00000000-0005-0000-0000-000057080000}"/>
    <cellStyle name="Standard 3 3 3 2 2 2 7" xfId="4203" xr:uid="{00000000-0005-0000-0000-000058080000}"/>
    <cellStyle name="Standard 3 3 3 2 2 2 8" xfId="4543" xr:uid="{00000000-0005-0000-0000-000059080000}"/>
    <cellStyle name="Standard 3 3 3 2 2 2 9" xfId="2221" xr:uid="{00000000-0005-0000-0000-00005A080000}"/>
    <cellStyle name="Standard 3 3 3 2 2 3" xfId="166" xr:uid="{00000000-0005-0000-0000-00005B080000}"/>
    <cellStyle name="Standard 3 3 3 2 2 3 2" xfId="441" xr:uid="{00000000-0005-0000-0000-00005C080000}"/>
    <cellStyle name="Standard 3 3 3 2 2 3 2 2" xfId="2425" xr:uid="{00000000-0005-0000-0000-00005D080000}"/>
    <cellStyle name="Standard 3 3 3 2 2 3 3" xfId="861" xr:uid="{00000000-0005-0000-0000-00005E080000}"/>
    <cellStyle name="Standard 3 3 3 2 2 3 3 2" xfId="2843" xr:uid="{00000000-0005-0000-0000-00005F080000}"/>
    <cellStyle name="Standard 3 3 3 2 2 3 4" xfId="1337" xr:uid="{00000000-0005-0000-0000-000060080000}"/>
    <cellStyle name="Standard 3 3 3 2 2 3 4 2" xfId="3319" xr:uid="{00000000-0005-0000-0000-000061080000}"/>
    <cellStyle name="Standard 3 3 3 2 2 3 5" xfId="1813" xr:uid="{00000000-0005-0000-0000-000062080000}"/>
    <cellStyle name="Standard 3 3 3 2 2 3 5 2" xfId="3795" xr:uid="{00000000-0005-0000-0000-000063080000}"/>
    <cellStyle name="Standard 3 3 3 2 2 3 6" xfId="4135" xr:uid="{00000000-0005-0000-0000-000064080000}"/>
    <cellStyle name="Standard 3 3 3 2 2 3 7" xfId="4475" xr:uid="{00000000-0005-0000-0000-000065080000}"/>
    <cellStyle name="Standard 3 3 3 2 2 3 8" xfId="2153" xr:uid="{00000000-0005-0000-0000-000066080000}"/>
    <cellStyle name="Standard 3 3 3 2 2 4" xfId="373" xr:uid="{00000000-0005-0000-0000-000067080000}"/>
    <cellStyle name="Standard 3 3 3 2 2 4 2" xfId="997" xr:uid="{00000000-0005-0000-0000-000068080000}"/>
    <cellStyle name="Standard 3 3 3 2 2 4 2 2" xfId="2979" xr:uid="{00000000-0005-0000-0000-000069080000}"/>
    <cellStyle name="Standard 3 3 3 2 2 4 3" xfId="1473" xr:uid="{00000000-0005-0000-0000-00006A080000}"/>
    <cellStyle name="Standard 3 3 3 2 2 4 3 2" xfId="3455" xr:uid="{00000000-0005-0000-0000-00006B080000}"/>
    <cellStyle name="Standard 3 3 3 2 2 4 4" xfId="1949" xr:uid="{00000000-0005-0000-0000-00006C080000}"/>
    <cellStyle name="Standard 3 3 3 2 2 4 4 2" xfId="3931" xr:uid="{00000000-0005-0000-0000-00006D080000}"/>
    <cellStyle name="Standard 3 3 3 2 2 4 5" xfId="4271" xr:uid="{00000000-0005-0000-0000-00006E080000}"/>
    <cellStyle name="Standard 3 3 3 2 2 4 6" xfId="4611" xr:uid="{00000000-0005-0000-0000-00006F080000}"/>
    <cellStyle name="Standard 3 3 3 2 2 4 7" xfId="2357" xr:uid="{00000000-0005-0000-0000-000070080000}"/>
    <cellStyle name="Standard 3 3 3 2 2 5" xfId="793" xr:uid="{00000000-0005-0000-0000-000071080000}"/>
    <cellStyle name="Standard 3 3 3 2 2 5 2" xfId="1269" xr:uid="{00000000-0005-0000-0000-000072080000}"/>
    <cellStyle name="Standard 3 3 3 2 2 5 2 2" xfId="3251" xr:uid="{00000000-0005-0000-0000-000073080000}"/>
    <cellStyle name="Standard 3 3 3 2 2 5 3" xfId="1745" xr:uid="{00000000-0005-0000-0000-000074080000}"/>
    <cellStyle name="Standard 3 3 3 2 2 5 3 2" xfId="3727" xr:uid="{00000000-0005-0000-0000-000075080000}"/>
    <cellStyle name="Standard 3 3 3 2 2 5 4" xfId="2775" xr:uid="{00000000-0005-0000-0000-000076080000}"/>
    <cellStyle name="Standard 3 3 3 2 2 6" xfId="652" xr:uid="{00000000-0005-0000-0000-000077080000}"/>
    <cellStyle name="Standard 3 3 3 2 2 6 2" xfId="2634" xr:uid="{00000000-0005-0000-0000-000078080000}"/>
    <cellStyle name="Standard 3 3 3 2 2 7" xfId="1133" xr:uid="{00000000-0005-0000-0000-000079080000}"/>
    <cellStyle name="Standard 3 3 3 2 2 7 2" xfId="3115" xr:uid="{00000000-0005-0000-0000-00007A080000}"/>
    <cellStyle name="Standard 3 3 3 2 2 8" xfId="1609" xr:uid="{00000000-0005-0000-0000-00007B080000}"/>
    <cellStyle name="Standard 3 3 3 2 2 8 2" xfId="3591" xr:uid="{00000000-0005-0000-0000-00007C080000}"/>
    <cellStyle name="Standard 3 3 3 2 2 9" xfId="4067" xr:uid="{00000000-0005-0000-0000-00007D080000}"/>
    <cellStyle name="Standard 3 3 3 2 3" xfId="200" xr:uid="{00000000-0005-0000-0000-00007E080000}"/>
    <cellStyle name="Standard 3 3 3 2 3 2" xfId="269" xr:uid="{00000000-0005-0000-0000-00007F080000}"/>
    <cellStyle name="Standard 3 3 3 2 3 2 2" xfId="544" xr:uid="{00000000-0005-0000-0000-000080080000}"/>
    <cellStyle name="Standard 3 3 3 2 3 2 2 2" xfId="2528" xr:uid="{00000000-0005-0000-0000-000081080000}"/>
    <cellStyle name="Standard 3 3 3 2 3 2 3" xfId="1031" xr:uid="{00000000-0005-0000-0000-000082080000}"/>
    <cellStyle name="Standard 3 3 3 2 3 2 3 2" xfId="3013" xr:uid="{00000000-0005-0000-0000-000083080000}"/>
    <cellStyle name="Standard 3 3 3 2 3 2 4" xfId="1507" xr:uid="{00000000-0005-0000-0000-000084080000}"/>
    <cellStyle name="Standard 3 3 3 2 3 2 4 2" xfId="3489" xr:uid="{00000000-0005-0000-0000-000085080000}"/>
    <cellStyle name="Standard 3 3 3 2 3 2 5" xfId="1983" xr:uid="{00000000-0005-0000-0000-000086080000}"/>
    <cellStyle name="Standard 3 3 3 2 3 2 5 2" xfId="3965" xr:uid="{00000000-0005-0000-0000-000087080000}"/>
    <cellStyle name="Standard 3 3 3 2 3 2 6" xfId="4305" xr:uid="{00000000-0005-0000-0000-000088080000}"/>
    <cellStyle name="Standard 3 3 3 2 3 2 7" xfId="4645" xr:uid="{00000000-0005-0000-0000-000089080000}"/>
    <cellStyle name="Standard 3 3 3 2 3 2 8" xfId="2256" xr:uid="{00000000-0005-0000-0000-00008A080000}"/>
    <cellStyle name="Standard 3 3 3 2 3 3" xfId="475" xr:uid="{00000000-0005-0000-0000-00008B080000}"/>
    <cellStyle name="Standard 3 3 3 2 3 3 2" xfId="895" xr:uid="{00000000-0005-0000-0000-00008C080000}"/>
    <cellStyle name="Standard 3 3 3 2 3 3 2 2" xfId="2877" xr:uid="{00000000-0005-0000-0000-00008D080000}"/>
    <cellStyle name="Standard 3 3 3 2 3 3 3" xfId="1371" xr:uid="{00000000-0005-0000-0000-00008E080000}"/>
    <cellStyle name="Standard 3 3 3 2 3 3 3 2" xfId="3353" xr:uid="{00000000-0005-0000-0000-00008F080000}"/>
    <cellStyle name="Standard 3 3 3 2 3 3 4" xfId="1847" xr:uid="{00000000-0005-0000-0000-000090080000}"/>
    <cellStyle name="Standard 3 3 3 2 3 3 4 2" xfId="3829" xr:uid="{00000000-0005-0000-0000-000091080000}"/>
    <cellStyle name="Standard 3 3 3 2 3 3 5" xfId="2459" xr:uid="{00000000-0005-0000-0000-000092080000}"/>
    <cellStyle name="Standard 3 3 3 2 3 4" xfId="686" xr:uid="{00000000-0005-0000-0000-000093080000}"/>
    <cellStyle name="Standard 3 3 3 2 3 4 2" xfId="2668" xr:uid="{00000000-0005-0000-0000-000094080000}"/>
    <cellStyle name="Standard 3 3 3 2 3 5" xfId="1167" xr:uid="{00000000-0005-0000-0000-000095080000}"/>
    <cellStyle name="Standard 3 3 3 2 3 5 2" xfId="3149" xr:uid="{00000000-0005-0000-0000-000096080000}"/>
    <cellStyle name="Standard 3 3 3 2 3 6" xfId="1643" xr:uid="{00000000-0005-0000-0000-000097080000}"/>
    <cellStyle name="Standard 3 3 3 2 3 6 2" xfId="3625" xr:uid="{00000000-0005-0000-0000-000098080000}"/>
    <cellStyle name="Standard 3 3 3 2 3 7" xfId="4169" xr:uid="{00000000-0005-0000-0000-000099080000}"/>
    <cellStyle name="Standard 3 3 3 2 3 8" xfId="4509" xr:uid="{00000000-0005-0000-0000-00009A080000}"/>
    <cellStyle name="Standard 3 3 3 2 3 9" xfId="2187" xr:uid="{00000000-0005-0000-0000-00009B080000}"/>
    <cellStyle name="Standard 3 3 3 2 4" xfId="132" xr:uid="{00000000-0005-0000-0000-00009C080000}"/>
    <cellStyle name="Standard 3 3 3 2 4 2" xfId="407" xr:uid="{00000000-0005-0000-0000-00009D080000}"/>
    <cellStyle name="Standard 3 3 3 2 4 2 2" xfId="2391" xr:uid="{00000000-0005-0000-0000-00009E080000}"/>
    <cellStyle name="Standard 3 3 3 2 4 3" xfId="827" xr:uid="{00000000-0005-0000-0000-00009F080000}"/>
    <cellStyle name="Standard 3 3 3 2 4 3 2" xfId="2809" xr:uid="{00000000-0005-0000-0000-0000A0080000}"/>
    <cellStyle name="Standard 3 3 3 2 4 4" xfId="1303" xr:uid="{00000000-0005-0000-0000-0000A1080000}"/>
    <cellStyle name="Standard 3 3 3 2 4 4 2" xfId="3285" xr:uid="{00000000-0005-0000-0000-0000A2080000}"/>
    <cellStyle name="Standard 3 3 3 2 4 5" xfId="1779" xr:uid="{00000000-0005-0000-0000-0000A3080000}"/>
    <cellStyle name="Standard 3 3 3 2 4 5 2" xfId="3761" xr:uid="{00000000-0005-0000-0000-0000A4080000}"/>
    <cellStyle name="Standard 3 3 3 2 4 6" xfId="4101" xr:uid="{00000000-0005-0000-0000-0000A5080000}"/>
    <cellStyle name="Standard 3 3 3 2 4 7" xfId="4441" xr:uid="{00000000-0005-0000-0000-0000A6080000}"/>
    <cellStyle name="Standard 3 3 3 2 4 8" xfId="2119" xr:uid="{00000000-0005-0000-0000-0000A7080000}"/>
    <cellStyle name="Standard 3 3 3 2 5" xfId="339" xr:uid="{00000000-0005-0000-0000-0000A8080000}"/>
    <cellStyle name="Standard 3 3 3 2 5 2" xfId="963" xr:uid="{00000000-0005-0000-0000-0000A9080000}"/>
    <cellStyle name="Standard 3 3 3 2 5 2 2" xfId="2945" xr:uid="{00000000-0005-0000-0000-0000AA080000}"/>
    <cellStyle name="Standard 3 3 3 2 5 3" xfId="1439" xr:uid="{00000000-0005-0000-0000-0000AB080000}"/>
    <cellStyle name="Standard 3 3 3 2 5 3 2" xfId="3421" xr:uid="{00000000-0005-0000-0000-0000AC080000}"/>
    <cellStyle name="Standard 3 3 3 2 5 4" xfId="1915" xr:uid="{00000000-0005-0000-0000-0000AD080000}"/>
    <cellStyle name="Standard 3 3 3 2 5 4 2" xfId="3897" xr:uid="{00000000-0005-0000-0000-0000AE080000}"/>
    <cellStyle name="Standard 3 3 3 2 5 5" xfId="4237" xr:uid="{00000000-0005-0000-0000-0000AF080000}"/>
    <cellStyle name="Standard 3 3 3 2 5 6" xfId="4577" xr:uid="{00000000-0005-0000-0000-0000B0080000}"/>
    <cellStyle name="Standard 3 3 3 2 5 7" xfId="2323" xr:uid="{00000000-0005-0000-0000-0000B1080000}"/>
    <cellStyle name="Standard 3 3 3 2 6" xfId="759" xr:uid="{00000000-0005-0000-0000-0000B2080000}"/>
    <cellStyle name="Standard 3 3 3 2 6 2" xfId="1235" xr:uid="{00000000-0005-0000-0000-0000B3080000}"/>
    <cellStyle name="Standard 3 3 3 2 6 2 2" xfId="3217" xr:uid="{00000000-0005-0000-0000-0000B4080000}"/>
    <cellStyle name="Standard 3 3 3 2 6 3" xfId="1711" xr:uid="{00000000-0005-0000-0000-0000B5080000}"/>
    <cellStyle name="Standard 3 3 3 2 6 3 2" xfId="3693" xr:uid="{00000000-0005-0000-0000-0000B6080000}"/>
    <cellStyle name="Standard 3 3 3 2 6 4" xfId="2741" xr:uid="{00000000-0005-0000-0000-0000B7080000}"/>
    <cellStyle name="Standard 3 3 3 2 7" xfId="618" xr:uid="{00000000-0005-0000-0000-0000B8080000}"/>
    <cellStyle name="Standard 3 3 3 2 7 2" xfId="2600" xr:uid="{00000000-0005-0000-0000-0000B9080000}"/>
    <cellStyle name="Standard 3 3 3 2 8" xfId="1099" xr:uid="{00000000-0005-0000-0000-0000BA080000}"/>
    <cellStyle name="Standard 3 3 3 2 8 2" xfId="3081" xr:uid="{00000000-0005-0000-0000-0000BB080000}"/>
    <cellStyle name="Standard 3 3 3 2 9" xfId="1575" xr:uid="{00000000-0005-0000-0000-0000BC080000}"/>
    <cellStyle name="Standard 3 3 3 2 9 2" xfId="3557" xr:uid="{00000000-0005-0000-0000-0000BD080000}"/>
    <cellStyle name="Standard 3 3 3 3" xfId="81" xr:uid="{00000000-0005-0000-0000-0000BE080000}"/>
    <cellStyle name="Standard 3 3 3 3 10" xfId="4390" xr:uid="{00000000-0005-0000-0000-0000BF080000}"/>
    <cellStyle name="Standard 3 3 3 3 11" xfId="2068" xr:uid="{00000000-0005-0000-0000-0000C0080000}"/>
    <cellStyle name="Standard 3 3 3 3 2" xfId="217" xr:uid="{00000000-0005-0000-0000-0000C1080000}"/>
    <cellStyle name="Standard 3 3 3 3 2 2" xfId="270" xr:uid="{00000000-0005-0000-0000-0000C2080000}"/>
    <cellStyle name="Standard 3 3 3 3 2 2 2" xfId="545" xr:uid="{00000000-0005-0000-0000-0000C3080000}"/>
    <cellStyle name="Standard 3 3 3 3 2 2 2 2" xfId="2529" xr:uid="{00000000-0005-0000-0000-0000C4080000}"/>
    <cellStyle name="Standard 3 3 3 3 2 2 3" xfId="1048" xr:uid="{00000000-0005-0000-0000-0000C5080000}"/>
    <cellStyle name="Standard 3 3 3 3 2 2 3 2" xfId="3030" xr:uid="{00000000-0005-0000-0000-0000C6080000}"/>
    <cellStyle name="Standard 3 3 3 3 2 2 4" xfId="1524" xr:uid="{00000000-0005-0000-0000-0000C7080000}"/>
    <cellStyle name="Standard 3 3 3 3 2 2 4 2" xfId="3506" xr:uid="{00000000-0005-0000-0000-0000C8080000}"/>
    <cellStyle name="Standard 3 3 3 3 2 2 5" xfId="2000" xr:uid="{00000000-0005-0000-0000-0000C9080000}"/>
    <cellStyle name="Standard 3 3 3 3 2 2 5 2" xfId="3982" xr:uid="{00000000-0005-0000-0000-0000CA080000}"/>
    <cellStyle name="Standard 3 3 3 3 2 2 6" xfId="4322" xr:uid="{00000000-0005-0000-0000-0000CB080000}"/>
    <cellStyle name="Standard 3 3 3 3 2 2 7" xfId="4662" xr:uid="{00000000-0005-0000-0000-0000CC080000}"/>
    <cellStyle name="Standard 3 3 3 3 2 2 8" xfId="2257" xr:uid="{00000000-0005-0000-0000-0000CD080000}"/>
    <cellStyle name="Standard 3 3 3 3 2 3" xfId="492" xr:uid="{00000000-0005-0000-0000-0000CE080000}"/>
    <cellStyle name="Standard 3 3 3 3 2 3 2" xfId="912" xr:uid="{00000000-0005-0000-0000-0000CF080000}"/>
    <cellStyle name="Standard 3 3 3 3 2 3 2 2" xfId="2894" xr:uid="{00000000-0005-0000-0000-0000D0080000}"/>
    <cellStyle name="Standard 3 3 3 3 2 3 3" xfId="1388" xr:uid="{00000000-0005-0000-0000-0000D1080000}"/>
    <cellStyle name="Standard 3 3 3 3 2 3 3 2" xfId="3370" xr:uid="{00000000-0005-0000-0000-0000D2080000}"/>
    <cellStyle name="Standard 3 3 3 3 2 3 4" xfId="1864" xr:uid="{00000000-0005-0000-0000-0000D3080000}"/>
    <cellStyle name="Standard 3 3 3 3 2 3 4 2" xfId="3846" xr:uid="{00000000-0005-0000-0000-0000D4080000}"/>
    <cellStyle name="Standard 3 3 3 3 2 3 5" xfId="2476" xr:uid="{00000000-0005-0000-0000-0000D5080000}"/>
    <cellStyle name="Standard 3 3 3 3 2 4" xfId="703" xr:uid="{00000000-0005-0000-0000-0000D6080000}"/>
    <cellStyle name="Standard 3 3 3 3 2 4 2" xfId="2685" xr:uid="{00000000-0005-0000-0000-0000D7080000}"/>
    <cellStyle name="Standard 3 3 3 3 2 5" xfId="1184" xr:uid="{00000000-0005-0000-0000-0000D8080000}"/>
    <cellStyle name="Standard 3 3 3 3 2 5 2" xfId="3166" xr:uid="{00000000-0005-0000-0000-0000D9080000}"/>
    <cellStyle name="Standard 3 3 3 3 2 6" xfId="1660" xr:uid="{00000000-0005-0000-0000-0000DA080000}"/>
    <cellStyle name="Standard 3 3 3 3 2 6 2" xfId="3642" xr:uid="{00000000-0005-0000-0000-0000DB080000}"/>
    <cellStyle name="Standard 3 3 3 3 2 7" xfId="4186" xr:uid="{00000000-0005-0000-0000-0000DC080000}"/>
    <cellStyle name="Standard 3 3 3 3 2 8" xfId="4526" xr:uid="{00000000-0005-0000-0000-0000DD080000}"/>
    <cellStyle name="Standard 3 3 3 3 2 9" xfId="2204" xr:uid="{00000000-0005-0000-0000-0000DE080000}"/>
    <cellStyle name="Standard 3 3 3 3 3" xfId="149" xr:uid="{00000000-0005-0000-0000-0000DF080000}"/>
    <cellStyle name="Standard 3 3 3 3 3 2" xfId="424" xr:uid="{00000000-0005-0000-0000-0000E0080000}"/>
    <cellStyle name="Standard 3 3 3 3 3 2 2" xfId="2408" xr:uid="{00000000-0005-0000-0000-0000E1080000}"/>
    <cellStyle name="Standard 3 3 3 3 3 3" xfId="844" xr:uid="{00000000-0005-0000-0000-0000E2080000}"/>
    <cellStyle name="Standard 3 3 3 3 3 3 2" xfId="2826" xr:uid="{00000000-0005-0000-0000-0000E3080000}"/>
    <cellStyle name="Standard 3 3 3 3 3 4" xfId="1320" xr:uid="{00000000-0005-0000-0000-0000E4080000}"/>
    <cellStyle name="Standard 3 3 3 3 3 4 2" xfId="3302" xr:uid="{00000000-0005-0000-0000-0000E5080000}"/>
    <cellStyle name="Standard 3 3 3 3 3 5" xfId="1796" xr:uid="{00000000-0005-0000-0000-0000E6080000}"/>
    <cellStyle name="Standard 3 3 3 3 3 5 2" xfId="3778" xr:uid="{00000000-0005-0000-0000-0000E7080000}"/>
    <cellStyle name="Standard 3 3 3 3 3 6" xfId="4118" xr:uid="{00000000-0005-0000-0000-0000E8080000}"/>
    <cellStyle name="Standard 3 3 3 3 3 7" xfId="4458" xr:uid="{00000000-0005-0000-0000-0000E9080000}"/>
    <cellStyle name="Standard 3 3 3 3 3 8" xfId="2136" xr:uid="{00000000-0005-0000-0000-0000EA080000}"/>
    <cellStyle name="Standard 3 3 3 3 4" xfId="356" xr:uid="{00000000-0005-0000-0000-0000EB080000}"/>
    <cellStyle name="Standard 3 3 3 3 4 2" xfId="980" xr:uid="{00000000-0005-0000-0000-0000EC080000}"/>
    <cellStyle name="Standard 3 3 3 3 4 2 2" xfId="2962" xr:uid="{00000000-0005-0000-0000-0000ED080000}"/>
    <cellStyle name="Standard 3 3 3 3 4 3" xfId="1456" xr:uid="{00000000-0005-0000-0000-0000EE080000}"/>
    <cellStyle name="Standard 3 3 3 3 4 3 2" xfId="3438" xr:uid="{00000000-0005-0000-0000-0000EF080000}"/>
    <cellStyle name="Standard 3 3 3 3 4 4" xfId="1932" xr:uid="{00000000-0005-0000-0000-0000F0080000}"/>
    <cellStyle name="Standard 3 3 3 3 4 4 2" xfId="3914" xr:uid="{00000000-0005-0000-0000-0000F1080000}"/>
    <cellStyle name="Standard 3 3 3 3 4 5" xfId="4254" xr:uid="{00000000-0005-0000-0000-0000F2080000}"/>
    <cellStyle name="Standard 3 3 3 3 4 6" xfId="4594" xr:uid="{00000000-0005-0000-0000-0000F3080000}"/>
    <cellStyle name="Standard 3 3 3 3 4 7" xfId="2340" xr:uid="{00000000-0005-0000-0000-0000F4080000}"/>
    <cellStyle name="Standard 3 3 3 3 5" xfId="776" xr:uid="{00000000-0005-0000-0000-0000F5080000}"/>
    <cellStyle name="Standard 3 3 3 3 5 2" xfId="1252" xr:uid="{00000000-0005-0000-0000-0000F6080000}"/>
    <cellStyle name="Standard 3 3 3 3 5 2 2" xfId="3234" xr:uid="{00000000-0005-0000-0000-0000F7080000}"/>
    <cellStyle name="Standard 3 3 3 3 5 3" xfId="1728" xr:uid="{00000000-0005-0000-0000-0000F8080000}"/>
    <cellStyle name="Standard 3 3 3 3 5 3 2" xfId="3710" xr:uid="{00000000-0005-0000-0000-0000F9080000}"/>
    <cellStyle name="Standard 3 3 3 3 5 4" xfId="2758" xr:uid="{00000000-0005-0000-0000-0000FA080000}"/>
    <cellStyle name="Standard 3 3 3 3 6" xfId="635" xr:uid="{00000000-0005-0000-0000-0000FB080000}"/>
    <cellStyle name="Standard 3 3 3 3 6 2" xfId="2617" xr:uid="{00000000-0005-0000-0000-0000FC080000}"/>
    <cellStyle name="Standard 3 3 3 3 7" xfId="1116" xr:uid="{00000000-0005-0000-0000-0000FD080000}"/>
    <cellStyle name="Standard 3 3 3 3 7 2" xfId="3098" xr:uid="{00000000-0005-0000-0000-0000FE080000}"/>
    <cellStyle name="Standard 3 3 3 3 8" xfId="1592" xr:uid="{00000000-0005-0000-0000-0000FF080000}"/>
    <cellStyle name="Standard 3 3 3 3 8 2" xfId="3574" xr:uid="{00000000-0005-0000-0000-000000090000}"/>
    <cellStyle name="Standard 3 3 3 3 9" xfId="4050" xr:uid="{00000000-0005-0000-0000-000001090000}"/>
    <cellStyle name="Standard 3 3 3 4" xfId="183" xr:uid="{00000000-0005-0000-0000-000002090000}"/>
    <cellStyle name="Standard 3 3 3 4 2" xfId="271" xr:uid="{00000000-0005-0000-0000-000003090000}"/>
    <cellStyle name="Standard 3 3 3 4 2 2" xfId="546" xr:uid="{00000000-0005-0000-0000-000004090000}"/>
    <cellStyle name="Standard 3 3 3 4 2 2 2" xfId="2530" xr:uid="{00000000-0005-0000-0000-000005090000}"/>
    <cellStyle name="Standard 3 3 3 4 2 3" xfId="1014" xr:uid="{00000000-0005-0000-0000-000006090000}"/>
    <cellStyle name="Standard 3 3 3 4 2 3 2" xfId="2996" xr:uid="{00000000-0005-0000-0000-000007090000}"/>
    <cellStyle name="Standard 3 3 3 4 2 4" xfId="1490" xr:uid="{00000000-0005-0000-0000-000008090000}"/>
    <cellStyle name="Standard 3 3 3 4 2 4 2" xfId="3472" xr:uid="{00000000-0005-0000-0000-000009090000}"/>
    <cellStyle name="Standard 3 3 3 4 2 5" xfId="1966" xr:uid="{00000000-0005-0000-0000-00000A090000}"/>
    <cellStyle name="Standard 3 3 3 4 2 5 2" xfId="3948" xr:uid="{00000000-0005-0000-0000-00000B090000}"/>
    <cellStyle name="Standard 3 3 3 4 2 6" xfId="4288" xr:uid="{00000000-0005-0000-0000-00000C090000}"/>
    <cellStyle name="Standard 3 3 3 4 2 7" xfId="4628" xr:uid="{00000000-0005-0000-0000-00000D090000}"/>
    <cellStyle name="Standard 3 3 3 4 2 8" xfId="2258" xr:uid="{00000000-0005-0000-0000-00000E090000}"/>
    <cellStyle name="Standard 3 3 3 4 3" xfId="458" xr:uid="{00000000-0005-0000-0000-00000F090000}"/>
    <cellStyle name="Standard 3 3 3 4 3 2" xfId="878" xr:uid="{00000000-0005-0000-0000-000010090000}"/>
    <cellStyle name="Standard 3 3 3 4 3 2 2" xfId="2860" xr:uid="{00000000-0005-0000-0000-000011090000}"/>
    <cellStyle name="Standard 3 3 3 4 3 3" xfId="1354" xr:uid="{00000000-0005-0000-0000-000012090000}"/>
    <cellStyle name="Standard 3 3 3 4 3 3 2" xfId="3336" xr:uid="{00000000-0005-0000-0000-000013090000}"/>
    <cellStyle name="Standard 3 3 3 4 3 4" xfId="1830" xr:uid="{00000000-0005-0000-0000-000014090000}"/>
    <cellStyle name="Standard 3 3 3 4 3 4 2" xfId="3812" xr:uid="{00000000-0005-0000-0000-000015090000}"/>
    <cellStyle name="Standard 3 3 3 4 3 5" xfId="2442" xr:uid="{00000000-0005-0000-0000-000016090000}"/>
    <cellStyle name="Standard 3 3 3 4 4" xfId="669" xr:uid="{00000000-0005-0000-0000-000017090000}"/>
    <cellStyle name="Standard 3 3 3 4 4 2" xfId="2651" xr:uid="{00000000-0005-0000-0000-000018090000}"/>
    <cellStyle name="Standard 3 3 3 4 5" xfId="1150" xr:uid="{00000000-0005-0000-0000-000019090000}"/>
    <cellStyle name="Standard 3 3 3 4 5 2" xfId="3132" xr:uid="{00000000-0005-0000-0000-00001A090000}"/>
    <cellStyle name="Standard 3 3 3 4 6" xfId="1626" xr:uid="{00000000-0005-0000-0000-00001B090000}"/>
    <cellStyle name="Standard 3 3 3 4 6 2" xfId="3608" xr:uid="{00000000-0005-0000-0000-00001C090000}"/>
    <cellStyle name="Standard 3 3 3 4 7" xfId="4152" xr:uid="{00000000-0005-0000-0000-00001D090000}"/>
    <cellStyle name="Standard 3 3 3 4 8" xfId="4492" xr:uid="{00000000-0005-0000-0000-00001E090000}"/>
    <cellStyle name="Standard 3 3 3 4 9" xfId="2170" xr:uid="{00000000-0005-0000-0000-00001F090000}"/>
    <cellStyle name="Standard 3 3 3 5" xfId="115" xr:uid="{00000000-0005-0000-0000-000020090000}"/>
    <cellStyle name="Standard 3 3 3 5 2" xfId="390" xr:uid="{00000000-0005-0000-0000-000021090000}"/>
    <cellStyle name="Standard 3 3 3 5 2 2" xfId="2374" xr:uid="{00000000-0005-0000-0000-000022090000}"/>
    <cellStyle name="Standard 3 3 3 5 3" xfId="810" xr:uid="{00000000-0005-0000-0000-000023090000}"/>
    <cellStyle name="Standard 3 3 3 5 3 2" xfId="2792" xr:uid="{00000000-0005-0000-0000-000024090000}"/>
    <cellStyle name="Standard 3 3 3 5 4" xfId="1286" xr:uid="{00000000-0005-0000-0000-000025090000}"/>
    <cellStyle name="Standard 3 3 3 5 4 2" xfId="3268" xr:uid="{00000000-0005-0000-0000-000026090000}"/>
    <cellStyle name="Standard 3 3 3 5 5" xfId="1762" xr:uid="{00000000-0005-0000-0000-000027090000}"/>
    <cellStyle name="Standard 3 3 3 5 5 2" xfId="3744" xr:uid="{00000000-0005-0000-0000-000028090000}"/>
    <cellStyle name="Standard 3 3 3 5 6" xfId="4084" xr:uid="{00000000-0005-0000-0000-000029090000}"/>
    <cellStyle name="Standard 3 3 3 5 7" xfId="4424" xr:uid="{00000000-0005-0000-0000-00002A090000}"/>
    <cellStyle name="Standard 3 3 3 5 8" xfId="2102" xr:uid="{00000000-0005-0000-0000-00002B090000}"/>
    <cellStyle name="Standard 3 3 3 6" xfId="322" xr:uid="{00000000-0005-0000-0000-00002C090000}"/>
    <cellStyle name="Standard 3 3 3 6 2" xfId="946" xr:uid="{00000000-0005-0000-0000-00002D090000}"/>
    <cellStyle name="Standard 3 3 3 6 2 2" xfId="2928" xr:uid="{00000000-0005-0000-0000-00002E090000}"/>
    <cellStyle name="Standard 3 3 3 6 3" xfId="1422" xr:uid="{00000000-0005-0000-0000-00002F090000}"/>
    <cellStyle name="Standard 3 3 3 6 3 2" xfId="3404" xr:uid="{00000000-0005-0000-0000-000030090000}"/>
    <cellStyle name="Standard 3 3 3 6 4" xfId="1898" xr:uid="{00000000-0005-0000-0000-000031090000}"/>
    <cellStyle name="Standard 3 3 3 6 4 2" xfId="3880" xr:uid="{00000000-0005-0000-0000-000032090000}"/>
    <cellStyle name="Standard 3 3 3 6 5" xfId="4220" xr:uid="{00000000-0005-0000-0000-000033090000}"/>
    <cellStyle name="Standard 3 3 3 6 6" xfId="4560" xr:uid="{00000000-0005-0000-0000-000034090000}"/>
    <cellStyle name="Standard 3 3 3 6 7" xfId="2306" xr:uid="{00000000-0005-0000-0000-000035090000}"/>
    <cellStyle name="Standard 3 3 3 7" xfId="742" xr:uid="{00000000-0005-0000-0000-000036090000}"/>
    <cellStyle name="Standard 3 3 3 7 2" xfId="1218" xr:uid="{00000000-0005-0000-0000-000037090000}"/>
    <cellStyle name="Standard 3 3 3 7 2 2" xfId="3200" xr:uid="{00000000-0005-0000-0000-000038090000}"/>
    <cellStyle name="Standard 3 3 3 7 3" xfId="1694" xr:uid="{00000000-0005-0000-0000-000039090000}"/>
    <cellStyle name="Standard 3 3 3 7 3 2" xfId="3676" xr:uid="{00000000-0005-0000-0000-00003A090000}"/>
    <cellStyle name="Standard 3 3 3 7 4" xfId="2724" xr:uid="{00000000-0005-0000-0000-00003B090000}"/>
    <cellStyle name="Standard 3 3 3 8" xfId="601" xr:uid="{00000000-0005-0000-0000-00003C090000}"/>
    <cellStyle name="Standard 3 3 3 8 2" xfId="2583" xr:uid="{00000000-0005-0000-0000-00003D090000}"/>
    <cellStyle name="Standard 3 3 3 9" xfId="1082" xr:uid="{00000000-0005-0000-0000-00003E090000}"/>
    <cellStyle name="Standard 3 3 3 9 2" xfId="3064" xr:uid="{00000000-0005-0000-0000-00003F090000}"/>
    <cellStyle name="Standard 3 3 4" xfId="54" xr:uid="{00000000-0005-0000-0000-000040090000}"/>
    <cellStyle name="Standard 3 3 4 10" xfId="4023" xr:uid="{00000000-0005-0000-0000-000041090000}"/>
    <cellStyle name="Standard 3 3 4 11" xfId="4363" xr:uid="{00000000-0005-0000-0000-000042090000}"/>
    <cellStyle name="Standard 3 3 4 12" xfId="2041" xr:uid="{00000000-0005-0000-0000-000043090000}"/>
    <cellStyle name="Standard 3 3 4 2" xfId="88" xr:uid="{00000000-0005-0000-0000-000044090000}"/>
    <cellStyle name="Standard 3 3 4 2 10" xfId="4397" xr:uid="{00000000-0005-0000-0000-000045090000}"/>
    <cellStyle name="Standard 3 3 4 2 11" xfId="2075" xr:uid="{00000000-0005-0000-0000-000046090000}"/>
    <cellStyle name="Standard 3 3 4 2 2" xfId="224" xr:uid="{00000000-0005-0000-0000-000047090000}"/>
    <cellStyle name="Standard 3 3 4 2 2 2" xfId="272" xr:uid="{00000000-0005-0000-0000-000048090000}"/>
    <cellStyle name="Standard 3 3 4 2 2 2 2" xfId="547" xr:uid="{00000000-0005-0000-0000-000049090000}"/>
    <cellStyle name="Standard 3 3 4 2 2 2 2 2" xfId="2531" xr:uid="{00000000-0005-0000-0000-00004A090000}"/>
    <cellStyle name="Standard 3 3 4 2 2 2 3" xfId="1055" xr:uid="{00000000-0005-0000-0000-00004B090000}"/>
    <cellStyle name="Standard 3 3 4 2 2 2 3 2" xfId="3037" xr:uid="{00000000-0005-0000-0000-00004C090000}"/>
    <cellStyle name="Standard 3 3 4 2 2 2 4" xfId="1531" xr:uid="{00000000-0005-0000-0000-00004D090000}"/>
    <cellStyle name="Standard 3 3 4 2 2 2 4 2" xfId="3513" xr:uid="{00000000-0005-0000-0000-00004E090000}"/>
    <cellStyle name="Standard 3 3 4 2 2 2 5" xfId="2007" xr:uid="{00000000-0005-0000-0000-00004F090000}"/>
    <cellStyle name="Standard 3 3 4 2 2 2 5 2" xfId="3989" xr:uid="{00000000-0005-0000-0000-000050090000}"/>
    <cellStyle name="Standard 3 3 4 2 2 2 6" xfId="4329" xr:uid="{00000000-0005-0000-0000-000051090000}"/>
    <cellStyle name="Standard 3 3 4 2 2 2 7" xfId="4669" xr:uid="{00000000-0005-0000-0000-000052090000}"/>
    <cellStyle name="Standard 3 3 4 2 2 2 8" xfId="2259" xr:uid="{00000000-0005-0000-0000-000053090000}"/>
    <cellStyle name="Standard 3 3 4 2 2 3" xfId="499" xr:uid="{00000000-0005-0000-0000-000054090000}"/>
    <cellStyle name="Standard 3 3 4 2 2 3 2" xfId="919" xr:uid="{00000000-0005-0000-0000-000055090000}"/>
    <cellStyle name="Standard 3 3 4 2 2 3 2 2" xfId="2901" xr:uid="{00000000-0005-0000-0000-000056090000}"/>
    <cellStyle name="Standard 3 3 4 2 2 3 3" xfId="1395" xr:uid="{00000000-0005-0000-0000-000057090000}"/>
    <cellStyle name="Standard 3 3 4 2 2 3 3 2" xfId="3377" xr:uid="{00000000-0005-0000-0000-000058090000}"/>
    <cellStyle name="Standard 3 3 4 2 2 3 4" xfId="1871" xr:uid="{00000000-0005-0000-0000-000059090000}"/>
    <cellStyle name="Standard 3 3 4 2 2 3 4 2" xfId="3853" xr:uid="{00000000-0005-0000-0000-00005A090000}"/>
    <cellStyle name="Standard 3 3 4 2 2 3 5" xfId="2483" xr:uid="{00000000-0005-0000-0000-00005B090000}"/>
    <cellStyle name="Standard 3 3 4 2 2 4" xfId="710" xr:uid="{00000000-0005-0000-0000-00005C090000}"/>
    <cellStyle name="Standard 3 3 4 2 2 4 2" xfId="2692" xr:uid="{00000000-0005-0000-0000-00005D090000}"/>
    <cellStyle name="Standard 3 3 4 2 2 5" xfId="1191" xr:uid="{00000000-0005-0000-0000-00005E090000}"/>
    <cellStyle name="Standard 3 3 4 2 2 5 2" xfId="3173" xr:uid="{00000000-0005-0000-0000-00005F090000}"/>
    <cellStyle name="Standard 3 3 4 2 2 6" xfId="1667" xr:uid="{00000000-0005-0000-0000-000060090000}"/>
    <cellStyle name="Standard 3 3 4 2 2 6 2" xfId="3649" xr:uid="{00000000-0005-0000-0000-000061090000}"/>
    <cellStyle name="Standard 3 3 4 2 2 7" xfId="4193" xr:uid="{00000000-0005-0000-0000-000062090000}"/>
    <cellStyle name="Standard 3 3 4 2 2 8" xfId="4533" xr:uid="{00000000-0005-0000-0000-000063090000}"/>
    <cellStyle name="Standard 3 3 4 2 2 9" xfId="2211" xr:uid="{00000000-0005-0000-0000-000064090000}"/>
    <cellStyle name="Standard 3 3 4 2 3" xfId="156" xr:uid="{00000000-0005-0000-0000-000065090000}"/>
    <cellStyle name="Standard 3 3 4 2 3 2" xfId="431" xr:uid="{00000000-0005-0000-0000-000066090000}"/>
    <cellStyle name="Standard 3 3 4 2 3 2 2" xfId="2415" xr:uid="{00000000-0005-0000-0000-000067090000}"/>
    <cellStyle name="Standard 3 3 4 2 3 3" xfId="851" xr:uid="{00000000-0005-0000-0000-000068090000}"/>
    <cellStyle name="Standard 3 3 4 2 3 3 2" xfId="2833" xr:uid="{00000000-0005-0000-0000-000069090000}"/>
    <cellStyle name="Standard 3 3 4 2 3 4" xfId="1327" xr:uid="{00000000-0005-0000-0000-00006A090000}"/>
    <cellStyle name="Standard 3 3 4 2 3 4 2" xfId="3309" xr:uid="{00000000-0005-0000-0000-00006B090000}"/>
    <cellStyle name="Standard 3 3 4 2 3 5" xfId="1803" xr:uid="{00000000-0005-0000-0000-00006C090000}"/>
    <cellStyle name="Standard 3 3 4 2 3 5 2" xfId="3785" xr:uid="{00000000-0005-0000-0000-00006D090000}"/>
    <cellStyle name="Standard 3 3 4 2 3 6" xfId="4125" xr:uid="{00000000-0005-0000-0000-00006E090000}"/>
    <cellStyle name="Standard 3 3 4 2 3 7" xfId="4465" xr:uid="{00000000-0005-0000-0000-00006F090000}"/>
    <cellStyle name="Standard 3 3 4 2 3 8" xfId="2143" xr:uid="{00000000-0005-0000-0000-000070090000}"/>
    <cellStyle name="Standard 3 3 4 2 4" xfId="363" xr:uid="{00000000-0005-0000-0000-000071090000}"/>
    <cellStyle name="Standard 3 3 4 2 4 2" xfId="987" xr:uid="{00000000-0005-0000-0000-000072090000}"/>
    <cellStyle name="Standard 3 3 4 2 4 2 2" xfId="2969" xr:uid="{00000000-0005-0000-0000-000073090000}"/>
    <cellStyle name="Standard 3 3 4 2 4 3" xfId="1463" xr:uid="{00000000-0005-0000-0000-000074090000}"/>
    <cellStyle name="Standard 3 3 4 2 4 3 2" xfId="3445" xr:uid="{00000000-0005-0000-0000-000075090000}"/>
    <cellStyle name="Standard 3 3 4 2 4 4" xfId="1939" xr:uid="{00000000-0005-0000-0000-000076090000}"/>
    <cellStyle name="Standard 3 3 4 2 4 4 2" xfId="3921" xr:uid="{00000000-0005-0000-0000-000077090000}"/>
    <cellStyle name="Standard 3 3 4 2 4 5" xfId="4261" xr:uid="{00000000-0005-0000-0000-000078090000}"/>
    <cellStyle name="Standard 3 3 4 2 4 6" xfId="4601" xr:uid="{00000000-0005-0000-0000-000079090000}"/>
    <cellStyle name="Standard 3 3 4 2 4 7" xfId="2347" xr:uid="{00000000-0005-0000-0000-00007A090000}"/>
    <cellStyle name="Standard 3 3 4 2 5" xfId="783" xr:uid="{00000000-0005-0000-0000-00007B090000}"/>
    <cellStyle name="Standard 3 3 4 2 5 2" xfId="1259" xr:uid="{00000000-0005-0000-0000-00007C090000}"/>
    <cellStyle name="Standard 3 3 4 2 5 2 2" xfId="3241" xr:uid="{00000000-0005-0000-0000-00007D090000}"/>
    <cellStyle name="Standard 3 3 4 2 5 3" xfId="1735" xr:uid="{00000000-0005-0000-0000-00007E090000}"/>
    <cellStyle name="Standard 3 3 4 2 5 3 2" xfId="3717" xr:uid="{00000000-0005-0000-0000-00007F090000}"/>
    <cellStyle name="Standard 3 3 4 2 5 4" xfId="2765" xr:uid="{00000000-0005-0000-0000-000080090000}"/>
    <cellStyle name="Standard 3 3 4 2 6" xfId="642" xr:uid="{00000000-0005-0000-0000-000081090000}"/>
    <cellStyle name="Standard 3 3 4 2 6 2" xfId="2624" xr:uid="{00000000-0005-0000-0000-000082090000}"/>
    <cellStyle name="Standard 3 3 4 2 7" xfId="1123" xr:uid="{00000000-0005-0000-0000-000083090000}"/>
    <cellStyle name="Standard 3 3 4 2 7 2" xfId="3105" xr:uid="{00000000-0005-0000-0000-000084090000}"/>
    <cellStyle name="Standard 3 3 4 2 8" xfId="1599" xr:uid="{00000000-0005-0000-0000-000085090000}"/>
    <cellStyle name="Standard 3 3 4 2 8 2" xfId="3581" xr:uid="{00000000-0005-0000-0000-000086090000}"/>
    <cellStyle name="Standard 3 3 4 2 9" xfId="4057" xr:uid="{00000000-0005-0000-0000-000087090000}"/>
    <cellStyle name="Standard 3 3 4 3" xfId="190" xr:uid="{00000000-0005-0000-0000-000088090000}"/>
    <cellStyle name="Standard 3 3 4 3 2" xfId="273" xr:uid="{00000000-0005-0000-0000-000089090000}"/>
    <cellStyle name="Standard 3 3 4 3 2 2" xfId="548" xr:uid="{00000000-0005-0000-0000-00008A090000}"/>
    <cellStyle name="Standard 3 3 4 3 2 2 2" xfId="2532" xr:uid="{00000000-0005-0000-0000-00008B090000}"/>
    <cellStyle name="Standard 3 3 4 3 2 3" xfId="1021" xr:uid="{00000000-0005-0000-0000-00008C090000}"/>
    <cellStyle name="Standard 3 3 4 3 2 3 2" xfId="3003" xr:uid="{00000000-0005-0000-0000-00008D090000}"/>
    <cellStyle name="Standard 3 3 4 3 2 4" xfId="1497" xr:uid="{00000000-0005-0000-0000-00008E090000}"/>
    <cellStyle name="Standard 3 3 4 3 2 4 2" xfId="3479" xr:uid="{00000000-0005-0000-0000-00008F090000}"/>
    <cellStyle name="Standard 3 3 4 3 2 5" xfId="1973" xr:uid="{00000000-0005-0000-0000-000090090000}"/>
    <cellStyle name="Standard 3 3 4 3 2 5 2" xfId="3955" xr:uid="{00000000-0005-0000-0000-000091090000}"/>
    <cellStyle name="Standard 3 3 4 3 2 6" xfId="4295" xr:uid="{00000000-0005-0000-0000-000092090000}"/>
    <cellStyle name="Standard 3 3 4 3 2 7" xfId="4635" xr:uid="{00000000-0005-0000-0000-000093090000}"/>
    <cellStyle name="Standard 3 3 4 3 2 8" xfId="2260" xr:uid="{00000000-0005-0000-0000-000094090000}"/>
    <cellStyle name="Standard 3 3 4 3 3" xfId="465" xr:uid="{00000000-0005-0000-0000-000095090000}"/>
    <cellStyle name="Standard 3 3 4 3 3 2" xfId="885" xr:uid="{00000000-0005-0000-0000-000096090000}"/>
    <cellStyle name="Standard 3 3 4 3 3 2 2" xfId="2867" xr:uid="{00000000-0005-0000-0000-000097090000}"/>
    <cellStyle name="Standard 3 3 4 3 3 3" xfId="1361" xr:uid="{00000000-0005-0000-0000-000098090000}"/>
    <cellStyle name="Standard 3 3 4 3 3 3 2" xfId="3343" xr:uid="{00000000-0005-0000-0000-000099090000}"/>
    <cellStyle name="Standard 3 3 4 3 3 4" xfId="1837" xr:uid="{00000000-0005-0000-0000-00009A090000}"/>
    <cellStyle name="Standard 3 3 4 3 3 4 2" xfId="3819" xr:uid="{00000000-0005-0000-0000-00009B090000}"/>
    <cellStyle name="Standard 3 3 4 3 3 5" xfId="2449" xr:uid="{00000000-0005-0000-0000-00009C090000}"/>
    <cellStyle name="Standard 3 3 4 3 4" xfId="676" xr:uid="{00000000-0005-0000-0000-00009D090000}"/>
    <cellStyle name="Standard 3 3 4 3 4 2" xfId="2658" xr:uid="{00000000-0005-0000-0000-00009E090000}"/>
    <cellStyle name="Standard 3 3 4 3 5" xfId="1157" xr:uid="{00000000-0005-0000-0000-00009F090000}"/>
    <cellStyle name="Standard 3 3 4 3 5 2" xfId="3139" xr:uid="{00000000-0005-0000-0000-0000A0090000}"/>
    <cellStyle name="Standard 3 3 4 3 6" xfId="1633" xr:uid="{00000000-0005-0000-0000-0000A1090000}"/>
    <cellStyle name="Standard 3 3 4 3 6 2" xfId="3615" xr:uid="{00000000-0005-0000-0000-0000A2090000}"/>
    <cellStyle name="Standard 3 3 4 3 7" xfId="4159" xr:uid="{00000000-0005-0000-0000-0000A3090000}"/>
    <cellStyle name="Standard 3 3 4 3 8" xfId="4499" xr:uid="{00000000-0005-0000-0000-0000A4090000}"/>
    <cellStyle name="Standard 3 3 4 3 9" xfId="2177" xr:uid="{00000000-0005-0000-0000-0000A5090000}"/>
    <cellStyle name="Standard 3 3 4 4" xfId="122" xr:uid="{00000000-0005-0000-0000-0000A6090000}"/>
    <cellStyle name="Standard 3 3 4 4 2" xfId="397" xr:uid="{00000000-0005-0000-0000-0000A7090000}"/>
    <cellStyle name="Standard 3 3 4 4 2 2" xfId="2381" xr:uid="{00000000-0005-0000-0000-0000A8090000}"/>
    <cellStyle name="Standard 3 3 4 4 3" xfId="817" xr:uid="{00000000-0005-0000-0000-0000A9090000}"/>
    <cellStyle name="Standard 3 3 4 4 3 2" xfId="2799" xr:uid="{00000000-0005-0000-0000-0000AA090000}"/>
    <cellStyle name="Standard 3 3 4 4 4" xfId="1293" xr:uid="{00000000-0005-0000-0000-0000AB090000}"/>
    <cellStyle name="Standard 3 3 4 4 4 2" xfId="3275" xr:uid="{00000000-0005-0000-0000-0000AC090000}"/>
    <cellStyle name="Standard 3 3 4 4 5" xfId="1769" xr:uid="{00000000-0005-0000-0000-0000AD090000}"/>
    <cellStyle name="Standard 3 3 4 4 5 2" xfId="3751" xr:uid="{00000000-0005-0000-0000-0000AE090000}"/>
    <cellStyle name="Standard 3 3 4 4 6" xfId="4091" xr:uid="{00000000-0005-0000-0000-0000AF090000}"/>
    <cellStyle name="Standard 3 3 4 4 7" xfId="4431" xr:uid="{00000000-0005-0000-0000-0000B0090000}"/>
    <cellStyle name="Standard 3 3 4 4 8" xfId="2109" xr:uid="{00000000-0005-0000-0000-0000B1090000}"/>
    <cellStyle name="Standard 3 3 4 5" xfId="329" xr:uid="{00000000-0005-0000-0000-0000B2090000}"/>
    <cellStyle name="Standard 3 3 4 5 2" xfId="953" xr:uid="{00000000-0005-0000-0000-0000B3090000}"/>
    <cellStyle name="Standard 3 3 4 5 2 2" xfId="2935" xr:uid="{00000000-0005-0000-0000-0000B4090000}"/>
    <cellStyle name="Standard 3 3 4 5 3" xfId="1429" xr:uid="{00000000-0005-0000-0000-0000B5090000}"/>
    <cellStyle name="Standard 3 3 4 5 3 2" xfId="3411" xr:uid="{00000000-0005-0000-0000-0000B6090000}"/>
    <cellStyle name="Standard 3 3 4 5 4" xfId="1905" xr:uid="{00000000-0005-0000-0000-0000B7090000}"/>
    <cellStyle name="Standard 3 3 4 5 4 2" xfId="3887" xr:uid="{00000000-0005-0000-0000-0000B8090000}"/>
    <cellStyle name="Standard 3 3 4 5 5" xfId="4227" xr:uid="{00000000-0005-0000-0000-0000B9090000}"/>
    <cellStyle name="Standard 3 3 4 5 6" xfId="4567" xr:uid="{00000000-0005-0000-0000-0000BA090000}"/>
    <cellStyle name="Standard 3 3 4 5 7" xfId="2313" xr:uid="{00000000-0005-0000-0000-0000BB090000}"/>
    <cellStyle name="Standard 3 3 4 6" xfId="749" xr:uid="{00000000-0005-0000-0000-0000BC090000}"/>
    <cellStyle name="Standard 3 3 4 6 2" xfId="1225" xr:uid="{00000000-0005-0000-0000-0000BD090000}"/>
    <cellStyle name="Standard 3 3 4 6 2 2" xfId="3207" xr:uid="{00000000-0005-0000-0000-0000BE090000}"/>
    <cellStyle name="Standard 3 3 4 6 3" xfId="1701" xr:uid="{00000000-0005-0000-0000-0000BF090000}"/>
    <cellStyle name="Standard 3 3 4 6 3 2" xfId="3683" xr:uid="{00000000-0005-0000-0000-0000C0090000}"/>
    <cellStyle name="Standard 3 3 4 6 4" xfId="2731" xr:uid="{00000000-0005-0000-0000-0000C1090000}"/>
    <cellStyle name="Standard 3 3 4 7" xfId="608" xr:uid="{00000000-0005-0000-0000-0000C2090000}"/>
    <cellStyle name="Standard 3 3 4 7 2" xfId="2590" xr:uid="{00000000-0005-0000-0000-0000C3090000}"/>
    <cellStyle name="Standard 3 3 4 8" xfId="1089" xr:uid="{00000000-0005-0000-0000-0000C4090000}"/>
    <cellStyle name="Standard 3 3 4 8 2" xfId="3071" xr:uid="{00000000-0005-0000-0000-0000C5090000}"/>
    <cellStyle name="Standard 3 3 4 9" xfId="1565" xr:uid="{00000000-0005-0000-0000-0000C6090000}"/>
    <cellStyle name="Standard 3 3 4 9 2" xfId="3547" xr:uid="{00000000-0005-0000-0000-0000C7090000}"/>
    <cellStyle name="Standard 3 3 5" xfId="71" xr:uid="{00000000-0005-0000-0000-0000C8090000}"/>
    <cellStyle name="Standard 3 3 5 10" xfId="4380" xr:uid="{00000000-0005-0000-0000-0000C9090000}"/>
    <cellStyle name="Standard 3 3 5 11" xfId="2058" xr:uid="{00000000-0005-0000-0000-0000CA090000}"/>
    <cellStyle name="Standard 3 3 5 2" xfId="207" xr:uid="{00000000-0005-0000-0000-0000CB090000}"/>
    <cellStyle name="Standard 3 3 5 2 2" xfId="274" xr:uid="{00000000-0005-0000-0000-0000CC090000}"/>
    <cellStyle name="Standard 3 3 5 2 2 2" xfId="549" xr:uid="{00000000-0005-0000-0000-0000CD090000}"/>
    <cellStyle name="Standard 3 3 5 2 2 2 2" xfId="2533" xr:uid="{00000000-0005-0000-0000-0000CE090000}"/>
    <cellStyle name="Standard 3 3 5 2 2 3" xfId="1038" xr:uid="{00000000-0005-0000-0000-0000CF090000}"/>
    <cellStyle name="Standard 3 3 5 2 2 3 2" xfId="3020" xr:uid="{00000000-0005-0000-0000-0000D0090000}"/>
    <cellStyle name="Standard 3 3 5 2 2 4" xfId="1514" xr:uid="{00000000-0005-0000-0000-0000D1090000}"/>
    <cellStyle name="Standard 3 3 5 2 2 4 2" xfId="3496" xr:uid="{00000000-0005-0000-0000-0000D2090000}"/>
    <cellStyle name="Standard 3 3 5 2 2 5" xfId="1990" xr:uid="{00000000-0005-0000-0000-0000D3090000}"/>
    <cellStyle name="Standard 3 3 5 2 2 5 2" xfId="3972" xr:uid="{00000000-0005-0000-0000-0000D4090000}"/>
    <cellStyle name="Standard 3 3 5 2 2 6" xfId="4312" xr:uid="{00000000-0005-0000-0000-0000D5090000}"/>
    <cellStyle name="Standard 3 3 5 2 2 7" xfId="4652" xr:uid="{00000000-0005-0000-0000-0000D6090000}"/>
    <cellStyle name="Standard 3 3 5 2 2 8" xfId="2261" xr:uid="{00000000-0005-0000-0000-0000D7090000}"/>
    <cellStyle name="Standard 3 3 5 2 3" xfId="482" xr:uid="{00000000-0005-0000-0000-0000D8090000}"/>
    <cellStyle name="Standard 3 3 5 2 3 2" xfId="902" xr:uid="{00000000-0005-0000-0000-0000D9090000}"/>
    <cellStyle name="Standard 3 3 5 2 3 2 2" xfId="2884" xr:uid="{00000000-0005-0000-0000-0000DA090000}"/>
    <cellStyle name="Standard 3 3 5 2 3 3" xfId="1378" xr:uid="{00000000-0005-0000-0000-0000DB090000}"/>
    <cellStyle name="Standard 3 3 5 2 3 3 2" xfId="3360" xr:uid="{00000000-0005-0000-0000-0000DC090000}"/>
    <cellStyle name="Standard 3 3 5 2 3 4" xfId="1854" xr:uid="{00000000-0005-0000-0000-0000DD090000}"/>
    <cellStyle name="Standard 3 3 5 2 3 4 2" xfId="3836" xr:uid="{00000000-0005-0000-0000-0000DE090000}"/>
    <cellStyle name="Standard 3 3 5 2 3 5" xfId="2466" xr:uid="{00000000-0005-0000-0000-0000DF090000}"/>
    <cellStyle name="Standard 3 3 5 2 4" xfId="693" xr:uid="{00000000-0005-0000-0000-0000E0090000}"/>
    <cellStyle name="Standard 3 3 5 2 4 2" xfId="2675" xr:uid="{00000000-0005-0000-0000-0000E1090000}"/>
    <cellStyle name="Standard 3 3 5 2 5" xfId="1174" xr:uid="{00000000-0005-0000-0000-0000E2090000}"/>
    <cellStyle name="Standard 3 3 5 2 5 2" xfId="3156" xr:uid="{00000000-0005-0000-0000-0000E3090000}"/>
    <cellStyle name="Standard 3 3 5 2 6" xfId="1650" xr:uid="{00000000-0005-0000-0000-0000E4090000}"/>
    <cellStyle name="Standard 3 3 5 2 6 2" xfId="3632" xr:uid="{00000000-0005-0000-0000-0000E5090000}"/>
    <cellStyle name="Standard 3 3 5 2 7" xfId="4176" xr:uid="{00000000-0005-0000-0000-0000E6090000}"/>
    <cellStyle name="Standard 3 3 5 2 8" xfId="4516" xr:uid="{00000000-0005-0000-0000-0000E7090000}"/>
    <cellStyle name="Standard 3 3 5 2 9" xfId="2194" xr:uid="{00000000-0005-0000-0000-0000E8090000}"/>
    <cellStyle name="Standard 3 3 5 3" xfId="139" xr:uid="{00000000-0005-0000-0000-0000E9090000}"/>
    <cellStyle name="Standard 3 3 5 3 2" xfId="414" xr:uid="{00000000-0005-0000-0000-0000EA090000}"/>
    <cellStyle name="Standard 3 3 5 3 2 2" xfId="2398" xr:uid="{00000000-0005-0000-0000-0000EB090000}"/>
    <cellStyle name="Standard 3 3 5 3 3" xfId="834" xr:uid="{00000000-0005-0000-0000-0000EC090000}"/>
    <cellStyle name="Standard 3 3 5 3 3 2" xfId="2816" xr:uid="{00000000-0005-0000-0000-0000ED090000}"/>
    <cellStyle name="Standard 3 3 5 3 4" xfId="1310" xr:uid="{00000000-0005-0000-0000-0000EE090000}"/>
    <cellStyle name="Standard 3 3 5 3 4 2" xfId="3292" xr:uid="{00000000-0005-0000-0000-0000EF090000}"/>
    <cellStyle name="Standard 3 3 5 3 5" xfId="1786" xr:uid="{00000000-0005-0000-0000-0000F0090000}"/>
    <cellStyle name="Standard 3 3 5 3 5 2" xfId="3768" xr:uid="{00000000-0005-0000-0000-0000F1090000}"/>
    <cellStyle name="Standard 3 3 5 3 6" xfId="4108" xr:uid="{00000000-0005-0000-0000-0000F2090000}"/>
    <cellStyle name="Standard 3 3 5 3 7" xfId="4448" xr:uid="{00000000-0005-0000-0000-0000F3090000}"/>
    <cellStyle name="Standard 3 3 5 3 8" xfId="2126" xr:uid="{00000000-0005-0000-0000-0000F4090000}"/>
    <cellStyle name="Standard 3 3 5 4" xfId="346" xr:uid="{00000000-0005-0000-0000-0000F5090000}"/>
    <cellStyle name="Standard 3 3 5 4 2" xfId="970" xr:uid="{00000000-0005-0000-0000-0000F6090000}"/>
    <cellStyle name="Standard 3 3 5 4 2 2" xfId="2952" xr:uid="{00000000-0005-0000-0000-0000F7090000}"/>
    <cellStyle name="Standard 3 3 5 4 3" xfId="1446" xr:uid="{00000000-0005-0000-0000-0000F8090000}"/>
    <cellStyle name="Standard 3 3 5 4 3 2" xfId="3428" xr:uid="{00000000-0005-0000-0000-0000F9090000}"/>
    <cellStyle name="Standard 3 3 5 4 4" xfId="1922" xr:uid="{00000000-0005-0000-0000-0000FA090000}"/>
    <cellStyle name="Standard 3 3 5 4 4 2" xfId="3904" xr:uid="{00000000-0005-0000-0000-0000FB090000}"/>
    <cellStyle name="Standard 3 3 5 4 5" xfId="4244" xr:uid="{00000000-0005-0000-0000-0000FC090000}"/>
    <cellStyle name="Standard 3 3 5 4 6" xfId="4584" xr:uid="{00000000-0005-0000-0000-0000FD090000}"/>
    <cellStyle name="Standard 3 3 5 4 7" xfId="2330" xr:uid="{00000000-0005-0000-0000-0000FE090000}"/>
    <cellStyle name="Standard 3 3 5 5" xfId="766" xr:uid="{00000000-0005-0000-0000-0000FF090000}"/>
    <cellStyle name="Standard 3 3 5 5 2" xfId="1242" xr:uid="{00000000-0005-0000-0000-0000000A0000}"/>
    <cellStyle name="Standard 3 3 5 5 2 2" xfId="3224" xr:uid="{00000000-0005-0000-0000-0000010A0000}"/>
    <cellStyle name="Standard 3 3 5 5 3" xfId="1718" xr:uid="{00000000-0005-0000-0000-0000020A0000}"/>
    <cellStyle name="Standard 3 3 5 5 3 2" xfId="3700" xr:uid="{00000000-0005-0000-0000-0000030A0000}"/>
    <cellStyle name="Standard 3 3 5 5 4" xfId="2748" xr:uid="{00000000-0005-0000-0000-0000040A0000}"/>
    <cellStyle name="Standard 3 3 5 6" xfId="625" xr:uid="{00000000-0005-0000-0000-0000050A0000}"/>
    <cellStyle name="Standard 3 3 5 6 2" xfId="2607" xr:uid="{00000000-0005-0000-0000-0000060A0000}"/>
    <cellStyle name="Standard 3 3 5 7" xfId="1106" xr:uid="{00000000-0005-0000-0000-0000070A0000}"/>
    <cellStyle name="Standard 3 3 5 7 2" xfId="3088" xr:uid="{00000000-0005-0000-0000-0000080A0000}"/>
    <cellStyle name="Standard 3 3 5 8" xfId="1582" xr:uid="{00000000-0005-0000-0000-0000090A0000}"/>
    <cellStyle name="Standard 3 3 5 8 2" xfId="3564" xr:uid="{00000000-0005-0000-0000-00000A0A0000}"/>
    <cellStyle name="Standard 3 3 5 9" xfId="4040" xr:uid="{00000000-0005-0000-0000-00000B0A0000}"/>
    <cellStyle name="Standard 3 3 6" xfId="173" xr:uid="{00000000-0005-0000-0000-00000C0A0000}"/>
    <cellStyle name="Standard 3 3 6 2" xfId="275" xr:uid="{00000000-0005-0000-0000-00000D0A0000}"/>
    <cellStyle name="Standard 3 3 6 2 2" xfId="550" xr:uid="{00000000-0005-0000-0000-00000E0A0000}"/>
    <cellStyle name="Standard 3 3 6 2 2 2" xfId="2534" xr:uid="{00000000-0005-0000-0000-00000F0A0000}"/>
    <cellStyle name="Standard 3 3 6 2 3" xfId="1004" xr:uid="{00000000-0005-0000-0000-0000100A0000}"/>
    <cellStyle name="Standard 3 3 6 2 3 2" xfId="2986" xr:uid="{00000000-0005-0000-0000-0000110A0000}"/>
    <cellStyle name="Standard 3 3 6 2 4" xfId="1480" xr:uid="{00000000-0005-0000-0000-0000120A0000}"/>
    <cellStyle name="Standard 3 3 6 2 4 2" xfId="3462" xr:uid="{00000000-0005-0000-0000-0000130A0000}"/>
    <cellStyle name="Standard 3 3 6 2 5" xfId="1956" xr:uid="{00000000-0005-0000-0000-0000140A0000}"/>
    <cellStyle name="Standard 3 3 6 2 5 2" xfId="3938" xr:uid="{00000000-0005-0000-0000-0000150A0000}"/>
    <cellStyle name="Standard 3 3 6 2 6" xfId="4278" xr:uid="{00000000-0005-0000-0000-0000160A0000}"/>
    <cellStyle name="Standard 3 3 6 2 7" xfId="4618" xr:uid="{00000000-0005-0000-0000-0000170A0000}"/>
    <cellStyle name="Standard 3 3 6 2 8" xfId="2262" xr:uid="{00000000-0005-0000-0000-0000180A0000}"/>
    <cellStyle name="Standard 3 3 6 3" xfId="448" xr:uid="{00000000-0005-0000-0000-0000190A0000}"/>
    <cellStyle name="Standard 3 3 6 3 2" xfId="868" xr:uid="{00000000-0005-0000-0000-00001A0A0000}"/>
    <cellStyle name="Standard 3 3 6 3 2 2" xfId="2850" xr:uid="{00000000-0005-0000-0000-00001B0A0000}"/>
    <cellStyle name="Standard 3 3 6 3 3" xfId="1344" xr:uid="{00000000-0005-0000-0000-00001C0A0000}"/>
    <cellStyle name="Standard 3 3 6 3 3 2" xfId="3326" xr:uid="{00000000-0005-0000-0000-00001D0A0000}"/>
    <cellStyle name="Standard 3 3 6 3 4" xfId="1820" xr:uid="{00000000-0005-0000-0000-00001E0A0000}"/>
    <cellStyle name="Standard 3 3 6 3 4 2" xfId="3802" xr:uid="{00000000-0005-0000-0000-00001F0A0000}"/>
    <cellStyle name="Standard 3 3 6 3 5" xfId="2432" xr:uid="{00000000-0005-0000-0000-0000200A0000}"/>
    <cellStyle name="Standard 3 3 6 4" xfId="659" xr:uid="{00000000-0005-0000-0000-0000210A0000}"/>
    <cellStyle name="Standard 3 3 6 4 2" xfId="2641" xr:uid="{00000000-0005-0000-0000-0000220A0000}"/>
    <cellStyle name="Standard 3 3 6 5" xfId="1140" xr:uid="{00000000-0005-0000-0000-0000230A0000}"/>
    <cellStyle name="Standard 3 3 6 5 2" xfId="3122" xr:uid="{00000000-0005-0000-0000-0000240A0000}"/>
    <cellStyle name="Standard 3 3 6 6" xfId="1616" xr:uid="{00000000-0005-0000-0000-0000250A0000}"/>
    <cellStyle name="Standard 3 3 6 6 2" xfId="3598" xr:uid="{00000000-0005-0000-0000-0000260A0000}"/>
    <cellStyle name="Standard 3 3 6 7" xfId="4142" xr:uid="{00000000-0005-0000-0000-0000270A0000}"/>
    <cellStyle name="Standard 3 3 6 8" xfId="4482" xr:uid="{00000000-0005-0000-0000-0000280A0000}"/>
    <cellStyle name="Standard 3 3 6 9" xfId="2160" xr:uid="{00000000-0005-0000-0000-0000290A0000}"/>
    <cellStyle name="Standard 3 3 7" xfId="105" xr:uid="{00000000-0005-0000-0000-00002A0A0000}"/>
    <cellStyle name="Standard 3 3 7 2" xfId="380" xr:uid="{00000000-0005-0000-0000-00002B0A0000}"/>
    <cellStyle name="Standard 3 3 7 2 2" xfId="800" xr:uid="{00000000-0005-0000-0000-00002C0A0000}"/>
    <cellStyle name="Standard 3 3 7 2 2 2" xfId="2782" xr:uid="{00000000-0005-0000-0000-00002D0A0000}"/>
    <cellStyle name="Standard 3 3 7 2 3" xfId="2364" xr:uid="{00000000-0005-0000-0000-00002E0A0000}"/>
    <cellStyle name="Standard 3 3 7 3" xfId="591" xr:uid="{00000000-0005-0000-0000-00002F0A0000}"/>
    <cellStyle name="Standard 3 3 7 3 2" xfId="2573" xr:uid="{00000000-0005-0000-0000-0000300A0000}"/>
    <cellStyle name="Standard 3 3 7 4" xfId="1276" xr:uid="{00000000-0005-0000-0000-0000310A0000}"/>
    <cellStyle name="Standard 3 3 7 4 2" xfId="3258" xr:uid="{00000000-0005-0000-0000-0000320A0000}"/>
    <cellStyle name="Standard 3 3 7 5" xfId="1752" xr:uid="{00000000-0005-0000-0000-0000330A0000}"/>
    <cellStyle name="Standard 3 3 7 5 2" xfId="3734" xr:uid="{00000000-0005-0000-0000-0000340A0000}"/>
    <cellStyle name="Standard 3 3 7 6" xfId="4074" xr:uid="{00000000-0005-0000-0000-0000350A0000}"/>
    <cellStyle name="Standard 3 3 7 7" xfId="4414" xr:uid="{00000000-0005-0000-0000-0000360A0000}"/>
    <cellStyle name="Standard 3 3 7 8" xfId="2092" xr:uid="{00000000-0005-0000-0000-0000370A0000}"/>
    <cellStyle name="Standard 3 3 8" xfId="312" xr:uid="{00000000-0005-0000-0000-0000380A0000}"/>
    <cellStyle name="Standard 3 3 8 2" xfId="936" xr:uid="{00000000-0005-0000-0000-0000390A0000}"/>
    <cellStyle name="Standard 3 3 8 2 2" xfId="2918" xr:uid="{00000000-0005-0000-0000-00003A0A0000}"/>
    <cellStyle name="Standard 3 3 8 3" xfId="727" xr:uid="{00000000-0005-0000-0000-00003B0A0000}"/>
    <cellStyle name="Standard 3 3 8 3 2" xfId="2709" xr:uid="{00000000-0005-0000-0000-00003C0A0000}"/>
    <cellStyle name="Standard 3 3 8 4" xfId="1412" xr:uid="{00000000-0005-0000-0000-00003D0A0000}"/>
    <cellStyle name="Standard 3 3 8 4 2" xfId="3394" xr:uid="{00000000-0005-0000-0000-00003E0A0000}"/>
    <cellStyle name="Standard 3 3 8 5" xfId="1888" xr:uid="{00000000-0005-0000-0000-00003F0A0000}"/>
    <cellStyle name="Standard 3 3 8 5 2" xfId="3870" xr:uid="{00000000-0005-0000-0000-0000400A0000}"/>
    <cellStyle name="Standard 3 3 8 6" xfId="4210" xr:uid="{00000000-0005-0000-0000-0000410A0000}"/>
    <cellStyle name="Standard 3 3 8 7" xfId="4550" xr:uid="{00000000-0005-0000-0000-0000420A0000}"/>
    <cellStyle name="Standard 3 3 8 8" xfId="2296" xr:uid="{00000000-0005-0000-0000-0000430A0000}"/>
    <cellStyle name="Standard 3 3 9" xfId="732" xr:uid="{00000000-0005-0000-0000-0000440A0000}"/>
    <cellStyle name="Standard 3 3 9 2" xfId="1208" xr:uid="{00000000-0005-0000-0000-0000450A0000}"/>
    <cellStyle name="Standard 3 3 9 2 2" xfId="3190" xr:uid="{00000000-0005-0000-0000-0000460A0000}"/>
    <cellStyle name="Standard 3 3 9 3" xfId="1684" xr:uid="{00000000-0005-0000-0000-0000470A0000}"/>
    <cellStyle name="Standard 3 3 9 3 2" xfId="3666" xr:uid="{00000000-0005-0000-0000-0000480A0000}"/>
    <cellStyle name="Standard 3 3 9 4" xfId="2714" xr:uid="{00000000-0005-0000-0000-0000490A0000}"/>
    <cellStyle name="Standard 3 4" xfId="35" xr:uid="{00000000-0005-0000-0000-00004A0A0000}"/>
    <cellStyle name="Standard 3 4 10" xfId="585" xr:uid="{00000000-0005-0000-0000-00004B0A0000}"/>
    <cellStyle name="Standard 3 4 10 2" xfId="2567" xr:uid="{00000000-0005-0000-0000-00004C0A0000}"/>
    <cellStyle name="Standard 3 4 11" xfId="1073" xr:uid="{00000000-0005-0000-0000-00004D0A0000}"/>
    <cellStyle name="Standard 3 4 11 2" xfId="3055" xr:uid="{00000000-0005-0000-0000-00004E0A0000}"/>
    <cellStyle name="Standard 3 4 12" xfId="1549" xr:uid="{00000000-0005-0000-0000-00004F0A0000}"/>
    <cellStyle name="Standard 3 4 12 2" xfId="3531" xr:uid="{00000000-0005-0000-0000-0000500A0000}"/>
    <cellStyle name="Standard 3 4 13" xfId="4007" xr:uid="{00000000-0005-0000-0000-0000510A0000}"/>
    <cellStyle name="Standard 3 4 14" xfId="4347" xr:uid="{00000000-0005-0000-0000-0000520A0000}"/>
    <cellStyle name="Standard 3 4 15" xfId="2025" xr:uid="{00000000-0005-0000-0000-0000530A0000}"/>
    <cellStyle name="Standard 3 4 2" xfId="41" xr:uid="{00000000-0005-0000-0000-0000540A0000}"/>
    <cellStyle name="Standard 3 4 2 10" xfId="1554" xr:uid="{00000000-0005-0000-0000-0000550A0000}"/>
    <cellStyle name="Standard 3 4 2 10 2" xfId="3536" xr:uid="{00000000-0005-0000-0000-0000560A0000}"/>
    <cellStyle name="Standard 3 4 2 11" xfId="4012" xr:uid="{00000000-0005-0000-0000-0000570A0000}"/>
    <cellStyle name="Standard 3 4 2 12" xfId="4352" xr:uid="{00000000-0005-0000-0000-0000580A0000}"/>
    <cellStyle name="Standard 3 4 2 13" xfId="2030" xr:uid="{00000000-0005-0000-0000-0000590A0000}"/>
    <cellStyle name="Standard 3 4 2 2" xfId="60" xr:uid="{00000000-0005-0000-0000-00005A0A0000}"/>
    <cellStyle name="Standard 3 4 2 2 10" xfId="4029" xr:uid="{00000000-0005-0000-0000-00005B0A0000}"/>
    <cellStyle name="Standard 3 4 2 2 11" xfId="4369" xr:uid="{00000000-0005-0000-0000-00005C0A0000}"/>
    <cellStyle name="Standard 3 4 2 2 12" xfId="2047" xr:uid="{00000000-0005-0000-0000-00005D0A0000}"/>
    <cellStyle name="Standard 3 4 2 2 2" xfId="94" xr:uid="{00000000-0005-0000-0000-00005E0A0000}"/>
    <cellStyle name="Standard 3 4 2 2 2 10" xfId="4403" xr:uid="{00000000-0005-0000-0000-00005F0A0000}"/>
    <cellStyle name="Standard 3 4 2 2 2 11" xfId="2081" xr:uid="{00000000-0005-0000-0000-0000600A0000}"/>
    <cellStyle name="Standard 3 4 2 2 2 2" xfId="230" xr:uid="{00000000-0005-0000-0000-0000610A0000}"/>
    <cellStyle name="Standard 3 4 2 2 2 2 2" xfId="276" xr:uid="{00000000-0005-0000-0000-0000620A0000}"/>
    <cellStyle name="Standard 3 4 2 2 2 2 2 2" xfId="551" xr:uid="{00000000-0005-0000-0000-0000630A0000}"/>
    <cellStyle name="Standard 3 4 2 2 2 2 2 2 2" xfId="2535" xr:uid="{00000000-0005-0000-0000-0000640A0000}"/>
    <cellStyle name="Standard 3 4 2 2 2 2 2 3" xfId="1061" xr:uid="{00000000-0005-0000-0000-0000650A0000}"/>
    <cellStyle name="Standard 3 4 2 2 2 2 2 3 2" xfId="3043" xr:uid="{00000000-0005-0000-0000-0000660A0000}"/>
    <cellStyle name="Standard 3 4 2 2 2 2 2 4" xfId="1537" xr:uid="{00000000-0005-0000-0000-0000670A0000}"/>
    <cellStyle name="Standard 3 4 2 2 2 2 2 4 2" xfId="3519" xr:uid="{00000000-0005-0000-0000-0000680A0000}"/>
    <cellStyle name="Standard 3 4 2 2 2 2 2 5" xfId="2013" xr:uid="{00000000-0005-0000-0000-0000690A0000}"/>
    <cellStyle name="Standard 3 4 2 2 2 2 2 5 2" xfId="3995" xr:uid="{00000000-0005-0000-0000-00006A0A0000}"/>
    <cellStyle name="Standard 3 4 2 2 2 2 2 6" xfId="4335" xr:uid="{00000000-0005-0000-0000-00006B0A0000}"/>
    <cellStyle name="Standard 3 4 2 2 2 2 2 7" xfId="4675" xr:uid="{00000000-0005-0000-0000-00006C0A0000}"/>
    <cellStyle name="Standard 3 4 2 2 2 2 2 8" xfId="2263" xr:uid="{00000000-0005-0000-0000-00006D0A0000}"/>
    <cellStyle name="Standard 3 4 2 2 2 2 3" xfId="505" xr:uid="{00000000-0005-0000-0000-00006E0A0000}"/>
    <cellStyle name="Standard 3 4 2 2 2 2 3 2" xfId="925" xr:uid="{00000000-0005-0000-0000-00006F0A0000}"/>
    <cellStyle name="Standard 3 4 2 2 2 2 3 2 2" xfId="2907" xr:uid="{00000000-0005-0000-0000-0000700A0000}"/>
    <cellStyle name="Standard 3 4 2 2 2 2 3 3" xfId="1401" xr:uid="{00000000-0005-0000-0000-0000710A0000}"/>
    <cellStyle name="Standard 3 4 2 2 2 2 3 3 2" xfId="3383" xr:uid="{00000000-0005-0000-0000-0000720A0000}"/>
    <cellStyle name="Standard 3 4 2 2 2 2 3 4" xfId="1877" xr:uid="{00000000-0005-0000-0000-0000730A0000}"/>
    <cellStyle name="Standard 3 4 2 2 2 2 3 4 2" xfId="3859" xr:uid="{00000000-0005-0000-0000-0000740A0000}"/>
    <cellStyle name="Standard 3 4 2 2 2 2 3 5" xfId="2489" xr:uid="{00000000-0005-0000-0000-0000750A0000}"/>
    <cellStyle name="Standard 3 4 2 2 2 2 4" xfId="716" xr:uid="{00000000-0005-0000-0000-0000760A0000}"/>
    <cellStyle name="Standard 3 4 2 2 2 2 4 2" xfId="2698" xr:uid="{00000000-0005-0000-0000-0000770A0000}"/>
    <cellStyle name="Standard 3 4 2 2 2 2 5" xfId="1197" xr:uid="{00000000-0005-0000-0000-0000780A0000}"/>
    <cellStyle name="Standard 3 4 2 2 2 2 5 2" xfId="3179" xr:uid="{00000000-0005-0000-0000-0000790A0000}"/>
    <cellStyle name="Standard 3 4 2 2 2 2 6" xfId="1673" xr:uid="{00000000-0005-0000-0000-00007A0A0000}"/>
    <cellStyle name="Standard 3 4 2 2 2 2 6 2" xfId="3655" xr:uid="{00000000-0005-0000-0000-00007B0A0000}"/>
    <cellStyle name="Standard 3 4 2 2 2 2 7" xfId="4199" xr:uid="{00000000-0005-0000-0000-00007C0A0000}"/>
    <cellStyle name="Standard 3 4 2 2 2 2 8" xfId="4539" xr:uid="{00000000-0005-0000-0000-00007D0A0000}"/>
    <cellStyle name="Standard 3 4 2 2 2 2 9" xfId="2217" xr:uid="{00000000-0005-0000-0000-00007E0A0000}"/>
    <cellStyle name="Standard 3 4 2 2 2 3" xfId="162" xr:uid="{00000000-0005-0000-0000-00007F0A0000}"/>
    <cellStyle name="Standard 3 4 2 2 2 3 2" xfId="437" xr:uid="{00000000-0005-0000-0000-0000800A0000}"/>
    <cellStyle name="Standard 3 4 2 2 2 3 2 2" xfId="2421" xr:uid="{00000000-0005-0000-0000-0000810A0000}"/>
    <cellStyle name="Standard 3 4 2 2 2 3 3" xfId="857" xr:uid="{00000000-0005-0000-0000-0000820A0000}"/>
    <cellStyle name="Standard 3 4 2 2 2 3 3 2" xfId="2839" xr:uid="{00000000-0005-0000-0000-0000830A0000}"/>
    <cellStyle name="Standard 3 4 2 2 2 3 4" xfId="1333" xr:uid="{00000000-0005-0000-0000-0000840A0000}"/>
    <cellStyle name="Standard 3 4 2 2 2 3 4 2" xfId="3315" xr:uid="{00000000-0005-0000-0000-0000850A0000}"/>
    <cellStyle name="Standard 3 4 2 2 2 3 5" xfId="1809" xr:uid="{00000000-0005-0000-0000-0000860A0000}"/>
    <cellStyle name="Standard 3 4 2 2 2 3 5 2" xfId="3791" xr:uid="{00000000-0005-0000-0000-0000870A0000}"/>
    <cellStyle name="Standard 3 4 2 2 2 3 6" xfId="4131" xr:uid="{00000000-0005-0000-0000-0000880A0000}"/>
    <cellStyle name="Standard 3 4 2 2 2 3 7" xfId="4471" xr:uid="{00000000-0005-0000-0000-0000890A0000}"/>
    <cellStyle name="Standard 3 4 2 2 2 3 8" xfId="2149" xr:uid="{00000000-0005-0000-0000-00008A0A0000}"/>
    <cellStyle name="Standard 3 4 2 2 2 4" xfId="369" xr:uid="{00000000-0005-0000-0000-00008B0A0000}"/>
    <cellStyle name="Standard 3 4 2 2 2 4 2" xfId="993" xr:uid="{00000000-0005-0000-0000-00008C0A0000}"/>
    <cellStyle name="Standard 3 4 2 2 2 4 2 2" xfId="2975" xr:uid="{00000000-0005-0000-0000-00008D0A0000}"/>
    <cellStyle name="Standard 3 4 2 2 2 4 3" xfId="1469" xr:uid="{00000000-0005-0000-0000-00008E0A0000}"/>
    <cellStyle name="Standard 3 4 2 2 2 4 3 2" xfId="3451" xr:uid="{00000000-0005-0000-0000-00008F0A0000}"/>
    <cellStyle name="Standard 3 4 2 2 2 4 4" xfId="1945" xr:uid="{00000000-0005-0000-0000-0000900A0000}"/>
    <cellStyle name="Standard 3 4 2 2 2 4 4 2" xfId="3927" xr:uid="{00000000-0005-0000-0000-0000910A0000}"/>
    <cellStyle name="Standard 3 4 2 2 2 4 5" xfId="4267" xr:uid="{00000000-0005-0000-0000-0000920A0000}"/>
    <cellStyle name="Standard 3 4 2 2 2 4 6" xfId="4607" xr:uid="{00000000-0005-0000-0000-0000930A0000}"/>
    <cellStyle name="Standard 3 4 2 2 2 4 7" xfId="2353" xr:uid="{00000000-0005-0000-0000-0000940A0000}"/>
    <cellStyle name="Standard 3 4 2 2 2 5" xfId="789" xr:uid="{00000000-0005-0000-0000-0000950A0000}"/>
    <cellStyle name="Standard 3 4 2 2 2 5 2" xfId="1265" xr:uid="{00000000-0005-0000-0000-0000960A0000}"/>
    <cellStyle name="Standard 3 4 2 2 2 5 2 2" xfId="3247" xr:uid="{00000000-0005-0000-0000-0000970A0000}"/>
    <cellStyle name="Standard 3 4 2 2 2 5 3" xfId="1741" xr:uid="{00000000-0005-0000-0000-0000980A0000}"/>
    <cellStyle name="Standard 3 4 2 2 2 5 3 2" xfId="3723" xr:uid="{00000000-0005-0000-0000-0000990A0000}"/>
    <cellStyle name="Standard 3 4 2 2 2 5 4" xfId="2771" xr:uid="{00000000-0005-0000-0000-00009A0A0000}"/>
    <cellStyle name="Standard 3 4 2 2 2 6" xfId="648" xr:uid="{00000000-0005-0000-0000-00009B0A0000}"/>
    <cellStyle name="Standard 3 4 2 2 2 6 2" xfId="2630" xr:uid="{00000000-0005-0000-0000-00009C0A0000}"/>
    <cellStyle name="Standard 3 4 2 2 2 7" xfId="1129" xr:uid="{00000000-0005-0000-0000-00009D0A0000}"/>
    <cellStyle name="Standard 3 4 2 2 2 7 2" xfId="3111" xr:uid="{00000000-0005-0000-0000-00009E0A0000}"/>
    <cellStyle name="Standard 3 4 2 2 2 8" xfId="1605" xr:uid="{00000000-0005-0000-0000-00009F0A0000}"/>
    <cellStyle name="Standard 3 4 2 2 2 8 2" xfId="3587" xr:uid="{00000000-0005-0000-0000-0000A00A0000}"/>
    <cellStyle name="Standard 3 4 2 2 2 9" xfId="4063" xr:uid="{00000000-0005-0000-0000-0000A10A0000}"/>
    <cellStyle name="Standard 3 4 2 2 3" xfId="196" xr:uid="{00000000-0005-0000-0000-0000A20A0000}"/>
    <cellStyle name="Standard 3 4 2 2 3 2" xfId="277" xr:uid="{00000000-0005-0000-0000-0000A30A0000}"/>
    <cellStyle name="Standard 3 4 2 2 3 2 2" xfId="552" xr:uid="{00000000-0005-0000-0000-0000A40A0000}"/>
    <cellStyle name="Standard 3 4 2 2 3 2 2 2" xfId="2536" xr:uid="{00000000-0005-0000-0000-0000A50A0000}"/>
    <cellStyle name="Standard 3 4 2 2 3 2 3" xfId="1027" xr:uid="{00000000-0005-0000-0000-0000A60A0000}"/>
    <cellStyle name="Standard 3 4 2 2 3 2 3 2" xfId="3009" xr:uid="{00000000-0005-0000-0000-0000A70A0000}"/>
    <cellStyle name="Standard 3 4 2 2 3 2 4" xfId="1503" xr:uid="{00000000-0005-0000-0000-0000A80A0000}"/>
    <cellStyle name="Standard 3 4 2 2 3 2 4 2" xfId="3485" xr:uid="{00000000-0005-0000-0000-0000A90A0000}"/>
    <cellStyle name="Standard 3 4 2 2 3 2 5" xfId="1979" xr:uid="{00000000-0005-0000-0000-0000AA0A0000}"/>
    <cellStyle name="Standard 3 4 2 2 3 2 5 2" xfId="3961" xr:uid="{00000000-0005-0000-0000-0000AB0A0000}"/>
    <cellStyle name="Standard 3 4 2 2 3 2 6" xfId="4301" xr:uid="{00000000-0005-0000-0000-0000AC0A0000}"/>
    <cellStyle name="Standard 3 4 2 2 3 2 7" xfId="4641" xr:uid="{00000000-0005-0000-0000-0000AD0A0000}"/>
    <cellStyle name="Standard 3 4 2 2 3 2 8" xfId="2264" xr:uid="{00000000-0005-0000-0000-0000AE0A0000}"/>
    <cellStyle name="Standard 3 4 2 2 3 3" xfId="471" xr:uid="{00000000-0005-0000-0000-0000AF0A0000}"/>
    <cellStyle name="Standard 3 4 2 2 3 3 2" xfId="891" xr:uid="{00000000-0005-0000-0000-0000B00A0000}"/>
    <cellStyle name="Standard 3 4 2 2 3 3 2 2" xfId="2873" xr:uid="{00000000-0005-0000-0000-0000B10A0000}"/>
    <cellStyle name="Standard 3 4 2 2 3 3 3" xfId="1367" xr:uid="{00000000-0005-0000-0000-0000B20A0000}"/>
    <cellStyle name="Standard 3 4 2 2 3 3 3 2" xfId="3349" xr:uid="{00000000-0005-0000-0000-0000B30A0000}"/>
    <cellStyle name="Standard 3 4 2 2 3 3 4" xfId="1843" xr:uid="{00000000-0005-0000-0000-0000B40A0000}"/>
    <cellStyle name="Standard 3 4 2 2 3 3 4 2" xfId="3825" xr:uid="{00000000-0005-0000-0000-0000B50A0000}"/>
    <cellStyle name="Standard 3 4 2 2 3 3 5" xfId="2455" xr:uid="{00000000-0005-0000-0000-0000B60A0000}"/>
    <cellStyle name="Standard 3 4 2 2 3 4" xfId="682" xr:uid="{00000000-0005-0000-0000-0000B70A0000}"/>
    <cellStyle name="Standard 3 4 2 2 3 4 2" xfId="2664" xr:uid="{00000000-0005-0000-0000-0000B80A0000}"/>
    <cellStyle name="Standard 3 4 2 2 3 5" xfId="1163" xr:uid="{00000000-0005-0000-0000-0000B90A0000}"/>
    <cellStyle name="Standard 3 4 2 2 3 5 2" xfId="3145" xr:uid="{00000000-0005-0000-0000-0000BA0A0000}"/>
    <cellStyle name="Standard 3 4 2 2 3 6" xfId="1639" xr:uid="{00000000-0005-0000-0000-0000BB0A0000}"/>
    <cellStyle name="Standard 3 4 2 2 3 6 2" xfId="3621" xr:uid="{00000000-0005-0000-0000-0000BC0A0000}"/>
    <cellStyle name="Standard 3 4 2 2 3 7" xfId="4165" xr:uid="{00000000-0005-0000-0000-0000BD0A0000}"/>
    <cellStyle name="Standard 3 4 2 2 3 8" xfId="4505" xr:uid="{00000000-0005-0000-0000-0000BE0A0000}"/>
    <cellStyle name="Standard 3 4 2 2 3 9" xfId="2183" xr:uid="{00000000-0005-0000-0000-0000BF0A0000}"/>
    <cellStyle name="Standard 3 4 2 2 4" xfId="128" xr:uid="{00000000-0005-0000-0000-0000C00A0000}"/>
    <cellStyle name="Standard 3 4 2 2 4 2" xfId="403" xr:uid="{00000000-0005-0000-0000-0000C10A0000}"/>
    <cellStyle name="Standard 3 4 2 2 4 2 2" xfId="2387" xr:uid="{00000000-0005-0000-0000-0000C20A0000}"/>
    <cellStyle name="Standard 3 4 2 2 4 3" xfId="823" xr:uid="{00000000-0005-0000-0000-0000C30A0000}"/>
    <cellStyle name="Standard 3 4 2 2 4 3 2" xfId="2805" xr:uid="{00000000-0005-0000-0000-0000C40A0000}"/>
    <cellStyle name="Standard 3 4 2 2 4 4" xfId="1299" xr:uid="{00000000-0005-0000-0000-0000C50A0000}"/>
    <cellStyle name="Standard 3 4 2 2 4 4 2" xfId="3281" xr:uid="{00000000-0005-0000-0000-0000C60A0000}"/>
    <cellStyle name="Standard 3 4 2 2 4 5" xfId="1775" xr:uid="{00000000-0005-0000-0000-0000C70A0000}"/>
    <cellStyle name="Standard 3 4 2 2 4 5 2" xfId="3757" xr:uid="{00000000-0005-0000-0000-0000C80A0000}"/>
    <cellStyle name="Standard 3 4 2 2 4 6" xfId="4097" xr:uid="{00000000-0005-0000-0000-0000C90A0000}"/>
    <cellStyle name="Standard 3 4 2 2 4 7" xfId="4437" xr:uid="{00000000-0005-0000-0000-0000CA0A0000}"/>
    <cellStyle name="Standard 3 4 2 2 4 8" xfId="2115" xr:uid="{00000000-0005-0000-0000-0000CB0A0000}"/>
    <cellStyle name="Standard 3 4 2 2 5" xfId="335" xr:uid="{00000000-0005-0000-0000-0000CC0A0000}"/>
    <cellStyle name="Standard 3 4 2 2 5 2" xfId="959" xr:uid="{00000000-0005-0000-0000-0000CD0A0000}"/>
    <cellStyle name="Standard 3 4 2 2 5 2 2" xfId="2941" xr:uid="{00000000-0005-0000-0000-0000CE0A0000}"/>
    <cellStyle name="Standard 3 4 2 2 5 3" xfId="1435" xr:uid="{00000000-0005-0000-0000-0000CF0A0000}"/>
    <cellStyle name="Standard 3 4 2 2 5 3 2" xfId="3417" xr:uid="{00000000-0005-0000-0000-0000D00A0000}"/>
    <cellStyle name="Standard 3 4 2 2 5 4" xfId="1911" xr:uid="{00000000-0005-0000-0000-0000D10A0000}"/>
    <cellStyle name="Standard 3 4 2 2 5 4 2" xfId="3893" xr:uid="{00000000-0005-0000-0000-0000D20A0000}"/>
    <cellStyle name="Standard 3 4 2 2 5 5" xfId="4233" xr:uid="{00000000-0005-0000-0000-0000D30A0000}"/>
    <cellStyle name="Standard 3 4 2 2 5 6" xfId="4573" xr:uid="{00000000-0005-0000-0000-0000D40A0000}"/>
    <cellStyle name="Standard 3 4 2 2 5 7" xfId="2319" xr:uid="{00000000-0005-0000-0000-0000D50A0000}"/>
    <cellStyle name="Standard 3 4 2 2 6" xfId="755" xr:uid="{00000000-0005-0000-0000-0000D60A0000}"/>
    <cellStyle name="Standard 3 4 2 2 6 2" xfId="1231" xr:uid="{00000000-0005-0000-0000-0000D70A0000}"/>
    <cellStyle name="Standard 3 4 2 2 6 2 2" xfId="3213" xr:uid="{00000000-0005-0000-0000-0000D80A0000}"/>
    <cellStyle name="Standard 3 4 2 2 6 3" xfId="1707" xr:uid="{00000000-0005-0000-0000-0000D90A0000}"/>
    <cellStyle name="Standard 3 4 2 2 6 3 2" xfId="3689" xr:uid="{00000000-0005-0000-0000-0000DA0A0000}"/>
    <cellStyle name="Standard 3 4 2 2 6 4" xfId="2737" xr:uid="{00000000-0005-0000-0000-0000DB0A0000}"/>
    <cellStyle name="Standard 3 4 2 2 7" xfId="614" xr:uid="{00000000-0005-0000-0000-0000DC0A0000}"/>
    <cellStyle name="Standard 3 4 2 2 7 2" xfId="2596" xr:uid="{00000000-0005-0000-0000-0000DD0A0000}"/>
    <cellStyle name="Standard 3 4 2 2 8" xfId="1095" xr:uid="{00000000-0005-0000-0000-0000DE0A0000}"/>
    <cellStyle name="Standard 3 4 2 2 8 2" xfId="3077" xr:uid="{00000000-0005-0000-0000-0000DF0A0000}"/>
    <cellStyle name="Standard 3 4 2 2 9" xfId="1571" xr:uid="{00000000-0005-0000-0000-0000E00A0000}"/>
    <cellStyle name="Standard 3 4 2 2 9 2" xfId="3553" xr:uid="{00000000-0005-0000-0000-0000E10A0000}"/>
    <cellStyle name="Standard 3 4 2 3" xfId="77" xr:uid="{00000000-0005-0000-0000-0000E20A0000}"/>
    <cellStyle name="Standard 3 4 2 3 10" xfId="4386" xr:uid="{00000000-0005-0000-0000-0000E30A0000}"/>
    <cellStyle name="Standard 3 4 2 3 11" xfId="2064" xr:uid="{00000000-0005-0000-0000-0000E40A0000}"/>
    <cellStyle name="Standard 3 4 2 3 2" xfId="213" xr:uid="{00000000-0005-0000-0000-0000E50A0000}"/>
    <cellStyle name="Standard 3 4 2 3 2 2" xfId="278" xr:uid="{00000000-0005-0000-0000-0000E60A0000}"/>
    <cellStyle name="Standard 3 4 2 3 2 2 2" xfId="553" xr:uid="{00000000-0005-0000-0000-0000E70A0000}"/>
    <cellStyle name="Standard 3 4 2 3 2 2 2 2" xfId="2537" xr:uid="{00000000-0005-0000-0000-0000E80A0000}"/>
    <cellStyle name="Standard 3 4 2 3 2 2 3" xfId="1044" xr:uid="{00000000-0005-0000-0000-0000E90A0000}"/>
    <cellStyle name="Standard 3 4 2 3 2 2 3 2" xfId="3026" xr:uid="{00000000-0005-0000-0000-0000EA0A0000}"/>
    <cellStyle name="Standard 3 4 2 3 2 2 4" xfId="1520" xr:uid="{00000000-0005-0000-0000-0000EB0A0000}"/>
    <cellStyle name="Standard 3 4 2 3 2 2 4 2" xfId="3502" xr:uid="{00000000-0005-0000-0000-0000EC0A0000}"/>
    <cellStyle name="Standard 3 4 2 3 2 2 5" xfId="1996" xr:uid="{00000000-0005-0000-0000-0000ED0A0000}"/>
    <cellStyle name="Standard 3 4 2 3 2 2 5 2" xfId="3978" xr:uid="{00000000-0005-0000-0000-0000EE0A0000}"/>
    <cellStyle name="Standard 3 4 2 3 2 2 6" xfId="4318" xr:uid="{00000000-0005-0000-0000-0000EF0A0000}"/>
    <cellStyle name="Standard 3 4 2 3 2 2 7" xfId="4658" xr:uid="{00000000-0005-0000-0000-0000F00A0000}"/>
    <cellStyle name="Standard 3 4 2 3 2 2 8" xfId="2265" xr:uid="{00000000-0005-0000-0000-0000F10A0000}"/>
    <cellStyle name="Standard 3 4 2 3 2 3" xfId="488" xr:uid="{00000000-0005-0000-0000-0000F20A0000}"/>
    <cellStyle name="Standard 3 4 2 3 2 3 2" xfId="908" xr:uid="{00000000-0005-0000-0000-0000F30A0000}"/>
    <cellStyle name="Standard 3 4 2 3 2 3 2 2" xfId="2890" xr:uid="{00000000-0005-0000-0000-0000F40A0000}"/>
    <cellStyle name="Standard 3 4 2 3 2 3 3" xfId="1384" xr:uid="{00000000-0005-0000-0000-0000F50A0000}"/>
    <cellStyle name="Standard 3 4 2 3 2 3 3 2" xfId="3366" xr:uid="{00000000-0005-0000-0000-0000F60A0000}"/>
    <cellStyle name="Standard 3 4 2 3 2 3 4" xfId="1860" xr:uid="{00000000-0005-0000-0000-0000F70A0000}"/>
    <cellStyle name="Standard 3 4 2 3 2 3 4 2" xfId="3842" xr:uid="{00000000-0005-0000-0000-0000F80A0000}"/>
    <cellStyle name="Standard 3 4 2 3 2 3 5" xfId="2472" xr:uid="{00000000-0005-0000-0000-0000F90A0000}"/>
    <cellStyle name="Standard 3 4 2 3 2 4" xfId="699" xr:uid="{00000000-0005-0000-0000-0000FA0A0000}"/>
    <cellStyle name="Standard 3 4 2 3 2 4 2" xfId="2681" xr:uid="{00000000-0005-0000-0000-0000FB0A0000}"/>
    <cellStyle name="Standard 3 4 2 3 2 5" xfId="1180" xr:uid="{00000000-0005-0000-0000-0000FC0A0000}"/>
    <cellStyle name="Standard 3 4 2 3 2 5 2" xfId="3162" xr:uid="{00000000-0005-0000-0000-0000FD0A0000}"/>
    <cellStyle name="Standard 3 4 2 3 2 6" xfId="1656" xr:uid="{00000000-0005-0000-0000-0000FE0A0000}"/>
    <cellStyle name="Standard 3 4 2 3 2 6 2" xfId="3638" xr:uid="{00000000-0005-0000-0000-0000FF0A0000}"/>
    <cellStyle name="Standard 3 4 2 3 2 7" xfId="4182" xr:uid="{00000000-0005-0000-0000-0000000B0000}"/>
    <cellStyle name="Standard 3 4 2 3 2 8" xfId="4522" xr:uid="{00000000-0005-0000-0000-0000010B0000}"/>
    <cellStyle name="Standard 3 4 2 3 2 9" xfId="2200" xr:uid="{00000000-0005-0000-0000-0000020B0000}"/>
    <cellStyle name="Standard 3 4 2 3 3" xfId="145" xr:uid="{00000000-0005-0000-0000-0000030B0000}"/>
    <cellStyle name="Standard 3 4 2 3 3 2" xfId="420" xr:uid="{00000000-0005-0000-0000-0000040B0000}"/>
    <cellStyle name="Standard 3 4 2 3 3 2 2" xfId="2404" xr:uid="{00000000-0005-0000-0000-0000050B0000}"/>
    <cellStyle name="Standard 3 4 2 3 3 3" xfId="840" xr:uid="{00000000-0005-0000-0000-0000060B0000}"/>
    <cellStyle name="Standard 3 4 2 3 3 3 2" xfId="2822" xr:uid="{00000000-0005-0000-0000-0000070B0000}"/>
    <cellStyle name="Standard 3 4 2 3 3 4" xfId="1316" xr:uid="{00000000-0005-0000-0000-0000080B0000}"/>
    <cellStyle name="Standard 3 4 2 3 3 4 2" xfId="3298" xr:uid="{00000000-0005-0000-0000-0000090B0000}"/>
    <cellStyle name="Standard 3 4 2 3 3 5" xfId="1792" xr:uid="{00000000-0005-0000-0000-00000A0B0000}"/>
    <cellStyle name="Standard 3 4 2 3 3 5 2" xfId="3774" xr:uid="{00000000-0005-0000-0000-00000B0B0000}"/>
    <cellStyle name="Standard 3 4 2 3 3 6" xfId="4114" xr:uid="{00000000-0005-0000-0000-00000C0B0000}"/>
    <cellStyle name="Standard 3 4 2 3 3 7" xfId="4454" xr:uid="{00000000-0005-0000-0000-00000D0B0000}"/>
    <cellStyle name="Standard 3 4 2 3 3 8" xfId="2132" xr:uid="{00000000-0005-0000-0000-00000E0B0000}"/>
    <cellStyle name="Standard 3 4 2 3 4" xfId="352" xr:uid="{00000000-0005-0000-0000-00000F0B0000}"/>
    <cellStyle name="Standard 3 4 2 3 4 2" xfId="976" xr:uid="{00000000-0005-0000-0000-0000100B0000}"/>
    <cellStyle name="Standard 3 4 2 3 4 2 2" xfId="2958" xr:uid="{00000000-0005-0000-0000-0000110B0000}"/>
    <cellStyle name="Standard 3 4 2 3 4 3" xfId="1452" xr:uid="{00000000-0005-0000-0000-0000120B0000}"/>
    <cellStyle name="Standard 3 4 2 3 4 3 2" xfId="3434" xr:uid="{00000000-0005-0000-0000-0000130B0000}"/>
    <cellStyle name="Standard 3 4 2 3 4 4" xfId="1928" xr:uid="{00000000-0005-0000-0000-0000140B0000}"/>
    <cellStyle name="Standard 3 4 2 3 4 4 2" xfId="3910" xr:uid="{00000000-0005-0000-0000-0000150B0000}"/>
    <cellStyle name="Standard 3 4 2 3 4 5" xfId="4250" xr:uid="{00000000-0005-0000-0000-0000160B0000}"/>
    <cellStyle name="Standard 3 4 2 3 4 6" xfId="4590" xr:uid="{00000000-0005-0000-0000-0000170B0000}"/>
    <cellStyle name="Standard 3 4 2 3 4 7" xfId="2336" xr:uid="{00000000-0005-0000-0000-0000180B0000}"/>
    <cellStyle name="Standard 3 4 2 3 5" xfId="772" xr:uid="{00000000-0005-0000-0000-0000190B0000}"/>
    <cellStyle name="Standard 3 4 2 3 5 2" xfId="1248" xr:uid="{00000000-0005-0000-0000-00001A0B0000}"/>
    <cellStyle name="Standard 3 4 2 3 5 2 2" xfId="3230" xr:uid="{00000000-0005-0000-0000-00001B0B0000}"/>
    <cellStyle name="Standard 3 4 2 3 5 3" xfId="1724" xr:uid="{00000000-0005-0000-0000-00001C0B0000}"/>
    <cellStyle name="Standard 3 4 2 3 5 3 2" xfId="3706" xr:uid="{00000000-0005-0000-0000-00001D0B0000}"/>
    <cellStyle name="Standard 3 4 2 3 5 4" xfId="2754" xr:uid="{00000000-0005-0000-0000-00001E0B0000}"/>
    <cellStyle name="Standard 3 4 2 3 6" xfId="631" xr:uid="{00000000-0005-0000-0000-00001F0B0000}"/>
    <cellStyle name="Standard 3 4 2 3 6 2" xfId="2613" xr:uid="{00000000-0005-0000-0000-0000200B0000}"/>
    <cellStyle name="Standard 3 4 2 3 7" xfId="1112" xr:uid="{00000000-0005-0000-0000-0000210B0000}"/>
    <cellStyle name="Standard 3 4 2 3 7 2" xfId="3094" xr:uid="{00000000-0005-0000-0000-0000220B0000}"/>
    <cellStyle name="Standard 3 4 2 3 8" xfId="1588" xr:uid="{00000000-0005-0000-0000-0000230B0000}"/>
    <cellStyle name="Standard 3 4 2 3 8 2" xfId="3570" xr:uid="{00000000-0005-0000-0000-0000240B0000}"/>
    <cellStyle name="Standard 3 4 2 3 9" xfId="4046" xr:uid="{00000000-0005-0000-0000-0000250B0000}"/>
    <cellStyle name="Standard 3 4 2 4" xfId="179" xr:uid="{00000000-0005-0000-0000-0000260B0000}"/>
    <cellStyle name="Standard 3 4 2 4 2" xfId="279" xr:uid="{00000000-0005-0000-0000-0000270B0000}"/>
    <cellStyle name="Standard 3 4 2 4 2 2" xfId="554" xr:uid="{00000000-0005-0000-0000-0000280B0000}"/>
    <cellStyle name="Standard 3 4 2 4 2 2 2" xfId="2538" xr:uid="{00000000-0005-0000-0000-0000290B0000}"/>
    <cellStyle name="Standard 3 4 2 4 2 3" xfId="1010" xr:uid="{00000000-0005-0000-0000-00002A0B0000}"/>
    <cellStyle name="Standard 3 4 2 4 2 3 2" xfId="2992" xr:uid="{00000000-0005-0000-0000-00002B0B0000}"/>
    <cellStyle name="Standard 3 4 2 4 2 4" xfId="1486" xr:uid="{00000000-0005-0000-0000-00002C0B0000}"/>
    <cellStyle name="Standard 3 4 2 4 2 4 2" xfId="3468" xr:uid="{00000000-0005-0000-0000-00002D0B0000}"/>
    <cellStyle name="Standard 3 4 2 4 2 5" xfId="1962" xr:uid="{00000000-0005-0000-0000-00002E0B0000}"/>
    <cellStyle name="Standard 3 4 2 4 2 5 2" xfId="3944" xr:uid="{00000000-0005-0000-0000-00002F0B0000}"/>
    <cellStyle name="Standard 3 4 2 4 2 6" xfId="4284" xr:uid="{00000000-0005-0000-0000-0000300B0000}"/>
    <cellStyle name="Standard 3 4 2 4 2 7" xfId="4624" xr:uid="{00000000-0005-0000-0000-0000310B0000}"/>
    <cellStyle name="Standard 3 4 2 4 2 8" xfId="2266" xr:uid="{00000000-0005-0000-0000-0000320B0000}"/>
    <cellStyle name="Standard 3 4 2 4 3" xfId="454" xr:uid="{00000000-0005-0000-0000-0000330B0000}"/>
    <cellStyle name="Standard 3 4 2 4 3 2" xfId="874" xr:uid="{00000000-0005-0000-0000-0000340B0000}"/>
    <cellStyle name="Standard 3 4 2 4 3 2 2" xfId="2856" xr:uid="{00000000-0005-0000-0000-0000350B0000}"/>
    <cellStyle name="Standard 3 4 2 4 3 3" xfId="1350" xr:uid="{00000000-0005-0000-0000-0000360B0000}"/>
    <cellStyle name="Standard 3 4 2 4 3 3 2" xfId="3332" xr:uid="{00000000-0005-0000-0000-0000370B0000}"/>
    <cellStyle name="Standard 3 4 2 4 3 4" xfId="1826" xr:uid="{00000000-0005-0000-0000-0000380B0000}"/>
    <cellStyle name="Standard 3 4 2 4 3 4 2" xfId="3808" xr:uid="{00000000-0005-0000-0000-0000390B0000}"/>
    <cellStyle name="Standard 3 4 2 4 3 5" xfId="2438" xr:uid="{00000000-0005-0000-0000-00003A0B0000}"/>
    <cellStyle name="Standard 3 4 2 4 4" xfId="665" xr:uid="{00000000-0005-0000-0000-00003B0B0000}"/>
    <cellStyle name="Standard 3 4 2 4 4 2" xfId="2647" xr:uid="{00000000-0005-0000-0000-00003C0B0000}"/>
    <cellStyle name="Standard 3 4 2 4 5" xfId="1146" xr:uid="{00000000-0005-0000-0000-00003D0B0000}"/>
    <cellStyle name="Standard 3 4 2 4 5 2" xfId="3128" xr:uid="{00000000-0005-0000-0000-00003E0B0000}"/>
    <cellStyle name="Standard 3 4 2 4 6" xfId="1622" xr:uid="{00000000-0005-0000-0000-00003F0B0000}"/>
    <cellStyle name="Standard 3 4 2 4 6 2" xfId="3604" xr:uid="{00000000-0005-0000-0000-0000400B0000}"/>
    <cellStyle name="Standard 3 4 2 4 7" xfId="4148" xr:uid="{00000000-0005-0000-0000-0000410B0000}"/>
    <cellStyle name="Standard 3 4 2 4 8" xfId="4488" xr:uid="{00000000-0005-0000-0000-0000420B0000}"/>
    <cellStyle name="Standard 3 4 2 4 9" xfId="2166" xr:uid="{00000000-0005-0000-0000-0000430B0000}"/>
    <cellStyle name="Standard 3 4 2 5" xfId="111" xr:uid="{00000000-0005-0000-0000-0000440B0000}"/>
    <cellStyle name="Standard 3 4 2 5 2" xfId="386" xr:uid="{00000000-0005-0000-0000-0000450B0000}"/>
    <cellStyle name="Standard 3 4 2 5 2 2" xfId="2370" xr:uid="{00000000-0005-0000-0000-0000460B0000}"/>
    <cellStyle name="Standard 3 4 2 5 3" xfId="806" xr:uid="{00000000-0005-0000-0000-0000470B0000}"/>
    <cellStyle name="Standard 3 4 2 5 3 2" xfId="2788" xr:uid="{00000000-0005-0000-0000-0000480B0000}"/>
    <cellStyle name="Standard 3 4 2 5 4" xfId="1282" xr:uid="{00000000-0005-0000-0000-0000490B0000}"/>
    <cellStyle name="Standard 3 4 2 5 4 2" xfId="3264" xr:uid="{00000000-0005-0000-0000-00004A0B0000}"/>
    <cellStyle name="Standard 3 4 2 5 5" xfId="1758" xr:uid="{00000000-0005-0000-0000-00004B0B0000}"/>
    <cellStyle name="Standard 3 4 2 5 5 2" xfId="3740" xr:uid="{00000000-0005-0000-0000-00004C0B0000}"/>
    <cellStyle name="Standard 3 4 2 5 6" xfId="4080" xr:uid="{00000000-0005-0000-0000-00004D0B0000}"/>
    <cellStyle name="Standard 3 4 2 5 7" xfId="4420" xr:uid="{00000000-0005-0000-0000-00004E0B0000}"/>
    <cellStyle name="Standard 3 4 2 5 8" xfId="2098" xr:uid="{00000000-0005-0000-0000-00004F0B0000}"/>
    <cellStyle name="Standard 3 4 2 6" xfId="318" xr:uid="{00000000-0005-0000-0000-0000500B0000}"/>
    <cellStyle name="Standard 3 4 2 6 2" xfId="942" xr:uid="{00000000-0005-0000-0000-0000510B0000}"/>
    <cellStyle name="Standard 3 4 2 6 2 2" xfId="2924" xr:uid="{00000000-0005-0000-0000-0000520B0000}"/>
    <cellStyle name="Standard 3 4 2 6 3" xfId="1418" xr:uid="{00000000-0005-0000-0000-0000530B0000}"/>
    <cellStyle name="Standard 3 4 2 6 3 2" xfId="3400" xr:uid="{00000000-0005-0000-0000-0000540B0000}"/>
    <cellStyle name="Standard 3 4 2 6 4" xfId="1894" xr:uid="{00000000-0005-0000-0000-0000550B0000}"/>
    <cellStyle name="Standard 3 4 2 6 4 2" xfId="3876" xr:uid="{00000000-0005-0000-0000-0000560B0000}"/>
    <cellStyle name="Standard 3 4 2 6 5" xfId="4216" xr:uid="{00000000-0005-0000-0000-0000570B0000}"/>
    <cellStyle name="Standard 3 4 2 6 6" xfId="4556" xr:uid="{00000000-0005-0000-0000-0000580B0000}"/>
    <cellStyle name="Standard 3 4 2 6 7" xfId="2302" xr:uid="{00000000-0005-0000-0000-0000590B0000}"/>
    <cellStyle name="Standard 3 4 2 7" xfId="738" xr:uid="{00000000-0005-0000-0000-00005A0B0000}"/>
    <cellStyle name="Standard 3 4 2 7 2" xfId="1214" xr:uid="{00000000-0005-0000-0000-00005B0B0000}"/>
    <cellStyle name="Standard 3 4 2 7 2 2" xfId="3196" xr:uid="{00000000-0005-0000-0000-00005C0B0000}"/>
    <cellStyle name="Standard 3 4 2 7 3" xfId="1690" xr:uid="{00000000-0005-0000-0000-00005D0B0000}"/>
    <cellStyle name="Standard 3 4 2 7 3 2" xfId="3672" xr:uid="{00000000-0005-0000-0000-00005E0B0000}"/>
    <cellStyle name="Standard 3 4 2 7 4" xfId="2720" xr:uid="{00000000-0005-0000-0000-00005F0B0000}"/>
    <cellStyle name="Standard 3 4 2 8" xfId="597" xr:uid="{00000000-0005-0000-0000-0000600B0000}"/>
    <cellStyle name="Standard 3 4 2 8 2" xfId="2579" xr:uid="{00000000-0005-0000-0000-0000610B0000}"/>
    <cellStyle name="Standard 3 4 2 9" xfId="1078" xr:uid="{00000000-0005-0000-0000-0000620B0000}"/>
    <cellStyle name="Standard 3 4 2 9 2" xfId="3060" xr:uid="{00000000-0005-0000-0000-0000630B0000}"/>
    <cellStyle name="Standard 3 4 3" xfId="47" xr:uid="{00000000-0005-0000-0000-0000640B0000}"/>
    <cellStyle name="Standard 3 4 3 10" xfId="1559" xr:uid="{00000000-0005-0000-0000-0000650B0000}"/>
    <cellStyle name="Standard 3 4 3 10 2" xfId="3541" xr:uid="{00000000-0005-0000-0000-0000660B0000}"/>
    <cellStyle name="Standard 3 4 3 11" xfId="4017" xr:uid="{00000000-0005-0000-0000-0000670B0000}"/>
    <cellStyle name="Standard 3 4 3 12" xfId="4357" xr:uid="{00000000-0005-0000-0000-0000680B0000}"/>
    <cellStyle name="Standard 3 4 3 13" xfId="2035" xr:uid="{00000000-0005-0000-0000-0000690B0000}"/>
    <cellStyle name="Standard 3 4 3 2" xfId="65" xr:uid="{00000000-0005-0000-0000-00006A0B0000}"/>
    <cellStyle name="Standard 3 4 3 2 10" xfId="4034" xr:uid="{00000000-0005-0000-0000-00006B0B0000}"/>
    <cellStyle name="Standard 3 4 3 2 11" xfId="4374" xr:uid="{00000000-0005-0000-0000-00006C0B0000}"/>
    <cellStyle name="Standard 3 4 3 2 12" xfId="2052" xr:uid="{00000000-0005-0000-0000-00006D0B0000}"/>
    <cellStyle name="Standard 3 4 3 2 2" xfId="99" xr:uid="{00000000-0005-0000-0000-00006E0B0000}"/>
    <cellStyle name="Standard 3 4 3 2 2 10" xfId="4408" xr:uid="{00000000-0005-0000-0000-00006F0B0000}"/>
    <cellStyle name="Standard 3 4 3 2 2 11" xfId="2086" xr:uid="{00000000-0005-0000-0000-0000700B0000}"/>
    <cellStyle name="Standard 3 4 3 2 2 2" xfId="235" xr:uid="{00000000-0005-0000-0000-0000710B0000}"/>
    <cellStyle name="Standard 3 4 3 2 2 2 2" xfId="280" xr:uid="{00000000-0005-0000-0000-0000720B0000}"/>
    <cellStyle name="Standard 3 4 3 2 2 2 2 2" xfId="555" xr:uid="{00000000-0005-0000-0000-0000730B0000}"/>
    <cellStyle name="Standard 3 4 3 2 2 2 2 2 2" xfId="2539" xr:uid="{00000000-0005-0000-0000-0000740B0000}"/>
    <cellStyle name="Standard 3 4 3 2 2 2 2 3" xfId="1066" xr:uid="{00000000-0005-0000-0000-0000750B0000}"/>
    <cellStyle name="Standard 3 4 3 2 2 2 2 3 2" xfId="3048" xr:uid="{00000000-0005-0000-0000-0000760B0000}"/>
    <cellStyle name="Standard 3 4 3 2 2 2 2 4" xfId="1542" xr:uid="{00000000-0005-0000-0000-0000770B0000}"/>
    <cellStyle name="Standard 3 4 3 2 2 2 2 4 2" xfId="3524" xr:uid="{00000000-0005-0000-0000-0000780B0000}"/>
    <cellStyle name="Standard 3 4 3 2 2 2 2 5" xfId="2018" xr:uid="{00000000-0005-0000-0000-0000790B0000}"/>
    <cellStyle name="Standard 3 4 3 2 2 2 2 5 2" xfId="4000" xr:uid="{00000000-0005-0000-0000-00007A0B0000}"/>
    <cellStyle name="Standard 3 4 3 2 2 2 2 6" xfId="4340" xr:uid="{00000000-0005-0000-0000-00007B0B0000}"/>
    <cellStyle name="Standard 3 4 3 2 2 2 2 7" xfId="4680" xr:uid="{00000000-0005-0000-0000-00007C0B0000}"/>
    <cellStyle name="Standard 3 4 3 2 2 2 2 8" xfId="2267" xr:uid="{00000000-0005-0000-0000-00007D0B0000}"/>
    <cellStyle name="Standard 3 4 3 2 2 2 3" xfId="510" xr:uid="{00000000-0005-0000-0000-00007E0B0000}"/>
    <cellStyle name="Standard 3 4 3 2 2 2 3 2" xfId="930" xr:uid="{00000000-0005-0000-0000-00007F0B0000}"/>
    <cellStyle name="Standard 3 4 3 2 2 2 3 2 2" xfId="2912" xr:uid="{00000000-0005-0000-0000-0000800B0000}"/>
    <cellStyle name="Standard 3 4 3 2 2 2 3 3" xfId="1406" xr:uid="{00000000-0005-0000-0000-0000810B0000}"/>
    <cellStyle name="Standard 3 4 3 2 2 2 3 3 2" xfId="3388" xr:uid="{00000000-0005-0000-0000-0000820B0000}"/>
    <cellStyle name="Standard 3 4 3 2 2 2 3 4" xfId="1882" xr:uid="{00000000-0005-0000-0000-0000830B0000}"/>
    <cellStyle name="Standard 3 4 3 2 2 2 3 4 2" xfId="3864" xr:uid="{00000000-0005-0000-0000-0000840B0000}"/>
    <cellStyle name="Standard 3 4 3 2 2 2 3 5" xfId="2494" xr:uid="{00000000-0005-0000-0000-0000850B0000}"/>
    <cellStyle name="Standard 3 4 3 2 2 2 4" xfId="721" xr:uid="{00000000-0005-0000-0000-0000860B0000}"/>
    <cellStyle name="Standard 3 4 3 2 2 2 4 2" xfId="2703" xr:uid="{00000000-0005-0000-0000-0000870B0000}"/>
    <cellStyle name="Standard 3 4 3 2 2 2 5" xfId="1202" xr:uid="{00000000-0005-0000-0000-0000880B0000}"/>
    <cellStyle name="Standard 3 4 3 2 2 2 5 2" xfId="3184" xr:uid="{00000000-0005-0000-0000-0000890B0000}"/>
    <cellStyle name="Standard 3 4 3 2 2 2 6" xfId="1678" xr:uid="{00000000-0005-0000-0000-00008A0B0000}"/>
    <cellStyle name="Standard 3 4 3 2 2 2 6 2" xfId="3660" xr:uid="{00000000-0005-0000-0000-00008B0B0000}"/>
    <cellStyle name="Standard 3 4 3 2 2 2 7" xfId="4204" xr:uid="{00000000-0005-0000-0000-00008C0B0000}"/>
    <cellStyle name="Standard 3 4 3 2 2 2 8" xfId="4544" xr:uid="{00000000-0005-0000-0000-00008D0B0000}"/>
    <cellStyle name="Standard 3 4 3 2 2 2 9" xfId="2222" xr:uid="{00000000-0005-0000-0000-00008E0B0000}"/>
    <cellStyle name="Standard 3 4 3 2 2 3" xfId="167" xr:uid="{00000000-0005-0000-0000-00008F0B0000}"/>
    <cellStyle name="Standard 3 4 3 2 2 3 2" xfId="442" xr:uid="{00000000-0005-0000-0000-0000900B0000}"/>
    <cellStyle name="Standard 3 4 3 2 2 3 2 2" xfId="2426" xr:uid="{00000000-0005-0000-0000-0000910B0000}"/>
    <cellStyle name="Standard 3 4 3 2 2 3 3" xfId="862" xr:uid="{00000000-0005-0000-0000-0000920B0000}"/>
    <cellStyle name="Standard 3 4 3 2 2 3 3 2" xfId="2844" xr:uid="{00000000-0005-0000-0000-0000930B0000}"/>
    <cellStyle name="Standard 3 4 3 2 2 3 4" xfId="1338" xr:uid="{00000000-0005-0000-0000-0000940B0000}"/>
    <cellStyle name="Standard 3 4 3 2 2 3 4 2" xfId="3320" xr:uid="{00000000-0005-0000-0000-0000950B0000}"/>
    <cellStyle name="Standard 3 4 3 2 2 3 5" xfId="1814" xr:uid="{00000000-0005-0000-0000-0000960B0000}"/>
    <cellStyle name="Standard 3 4 3 2 2 3 5 2" xfId="3796" xr:uid="{00000000-0005-0000-0000-0000970B0000}"/>
    <cellStyle name="Standard 3 4 3 2 2 3 6" xfId="4136" xr:uid="{00000000-0005-0000-0000-0000980B0000}"/>
    <cellStyle name="Standard 3 4 3 2 2 3 7" xfId="4476" xr:uid="{00000000-0005-0000-0000-0000990B0000}"/>
    <cellStyle name="Standard 3 4 3 2 2 3 8" xfId="2154" xr:uid="{00000000-0005-0000-0000-00009A0B0000}"/>
    <cellStyle name="Standard 3 4 3 2 2 4" xfId="374" xr:uid="{00000000-0005-0000-0000-00009B0B0000}"/>
    <cellStyle name="Standard 3 4 3 2 2 4 2" xfId="998" xr:uid="{00000000-0005-0000-0000-00009C0B0000}"/>
    <cellStyle name="Standard 3 4 3 2 2 4 2 2" xfId="2980" xr:uid="{00000000-0005-0000-0000-00009D0B0000}"/>
    <cellStyle name="Standard 3 4 3 2 2 4 3" xfId="1474" xr:uid="{00000000-0005-0000-0000-00009E0B0000}"/>
    <cellStyle name="Standard 3 4 3 2 2 4 3 2" xfId="3456" xr:uid="{00000000-0005-0000-0000-00009F0B0000}"/>
    <cellStyle name="Standard 3 4 3 2 2 4 4" xfId="1950" xr:uid="{00000000-0005-0000-0000-0000A00B0000}"/>
    <cellStyle name="Standard 3 4 3 2 2 4 4 2" xfId="3932" xr:uid="{00000000-0005-0000-0000-0000A10B0000}"/>
    <cellStyle name="Standard 3 4 3 2 2 4 5" xfId="4272" xr:uid="{00000000-0005-0000-0000-0000A20B0000}"/>
    <cellStyle name="Standard 3 4 3 2 2 4 6" xfId="4612" xr:uid="{00000000-0005-0000-0000-0000A30B0000}"/>
    <cellStyle name="Standard 3 4 3 2 2 4 7" xfId="2358" xr:uid="{00000000-0005-0000-0000-0000A40B0000}"/>
    <cellStyle name="Standard 3 4 3 2 2 5" xfId="794" xr:uid="{00000000-0005-0000-0000-0000A50B0000}"/>
    <cellStyle name="Standard 3 4 3 2 2 5 2" xfId="1270" xr:uid="{00000000-0005-0000-0000-0000A60B0000}"/>
    <cellStyle name="Standard 3 4 3 2 2 5 2 2" xfId="3252" xr:uid="{00000000-0005-0000-0000-0000A70B0000}"/>
    <cellStyle name="Standard 3 4 3 2 2 5 3" xfId="1746" xr:uid="{00000000-0005-0000-0000-0000A80B0000}"/>
    <cellStyle name="Standard 3 4 3 2 2 5 3 2" xfId="3728" xr:uid="{00000000-0005-0000-0000-0000A90B0000}"/>
    <cellStyle name="Standard 3 4 3 2 2 5 4" xfId="2776" xr:uid="{00000000-0005-0000-0000-0000AA0B0000}"/>
    <cellStyle name="Standard 3 4 3 2 2 6" xfId="653" xr:uid="{00000000-0005-0000-0000-0000AB0B0000}"/>
    <cellStyle name="Standard 3 4 3 2 2 6 2" xfId="2635" xr:uid="{00000000-0005-0000-0000-0000AC0B0000}"/>
    <cellStyle name="Standard 3 4 3 2 2 7" xfId="1134" xr:uid="{00000000-0005-0000-0000-0000AD0B0000}"/>
    <cellStyle name="Standard 3 4 3 2 2 7 2" xfId="3116" xr:uid="{00000000-0005-0000-0000-0000AE0B0000}"/>
    <cellStyle name="Standard 3 4 3 2 2 8" xfId="1610" xr:uid="{00000000-0005-0000-0000-0000AF0B0000}"/>
    <cellStyle name="Standard 3 4 3 2 2 8 2" xfId="3592" xr:uid="{00000000-0005-0000-0000-0000B00B0000}"/>
    <cellStyle name="Standard 3 4 3 2 2 9" xfId="4068" xr:uid="{00000000-0005-0000-0000-0000B10B0000}"/>
    <cellStyle name="Standard 3 4 3 2 3" xfId="201" xr:uid="{00000000-0005-0000-0000-0000B20B0000}"/>
    <cellStyle name="Standard 3 4 3 2 3 2" xfId="281" xr:uid="{00000000-0005-0000-0000-0000B30B0000}"/>
    <cellStyle name="Standard 3 4 3 2 3 2 2" xfId="556" xr:uid="{00000000-0005-0000-0000-0000B40B0000}"/>
    <cellStyle name="Standard 3 4 3 2 3 2 2 2" xfId="2540" xr:uid="{00000000-0005-0000-0000-0000B50B0000}"/>
    <cellStyle name="Standard 3 4 3 2 3 2 3" xfId="1032" xr:uid="{00000000-0005-0000-0000-0000B60B0000}"/>
    <cellStyle name="Standard 3 4 3 2 3 2 3 2" xfId="3014" xr:uid="{00000000-0005-0000-0000-0000B70B0000}"/>
    <cellStyle name="Standard 3 4 3 2 3 2 4" xfId="1508" xr:uid="{00000000-0005-0000-0000-0000B80B0000}"/>
    <cellStyle name="Standard 3 4 3 2 3 2 4 2" xfId="3490" xr:uid="{00000000-0005-0000-0000-0000B90B0000}"/>
    <cellStyle name="Standard 3 4 3 2 3 2 5" xfId="1984" xr:uid="{00000000-0005-0000-0000-0000BA0B0000}"/>
    <cellStyle name="Standard 3 4 3 2 3 2 5 2" xfId="3966" xr:uid="{00000000-0005-0000-0000-0000BB0B0000}"/>
    <cellStyle name="Standard 3 4 3 2 3 2 6" xfId="4306" xr:uid="{00000000-0005-0000-0000-0000BC0B0000}"/>
    <cellStyle name="Standard 3 4 3 2 3 2 7" xfId="4646" xr:uid="{00000000-0005-0000-0000-0000BD0B0000}"/>
    <cellStyle name="Standard 3 4 3 2 3 2 8" xfId="2268" xr:uid="{00000000-0005-0000-0000-0000BE0B0000}"/>
    <cellStyle name="Standard 3 4 3 2 3 3" xfId="476" xr:uid="{00000000-0005-0000-0000-0000BF0B0000}"/>
    <cellStyle name="Standard 3 4 3 2 3 3 2" xfId="896" xr:uid="{00000000-0005-0000-0000-0000C00B0000}"/>
    <cellStyle name="Standard 3 4 3 2 3 3 2 2" xfId="2878" xr:uid="{00000000-0005-0000-0000-0000C10B0000}"/>
    <cellStyle name="Standard 3 4 3 2 3 3 3" xfId="1372" xr:uid="{00000000-0005-0000-0000-0000C20B0000}"/>
    <cellStyle name="Standard 3 4 3 2 3 3 3 2" xfId="3354" xr:uid="{00000000-0005-0000-0000-0000C30B0000}"/>
    <cellStyle name="Standard 3 4 3 2 3 3 4" xfId="1848" xr:uid="{00000000-0005-0000-0000-0000C40B0000}"/>
    <cellStyle name="Standard 3 4 3 2 3 3 4 2" xfId="3830" xr:uid="{00000000-0005-0000-0000-0000C50B0000}"/>
    <cellStyle name="Standard 3 4 3 2 3 3 5" xfId="2460" xr:uid="{00000000-0005-0000-0000-0000C60B0000}"/>
    <cellStyle name="Standard 3 4 3 2 3 4" xfId="687" xr:uid="{00000000-0005-0000-0000-0000C70B0000}"/>
    <cellStyle name="Standard 3 4 3 2 3 4 2" xfId="2669" xr:uid="{00000000-0005-0000-0000-0000C80B0000}"/>
    <cellStyle name="Standard 3 4 3 2 3 5" xfId="1168" xr:uid="{00000000-0005-0000-0000-0000C90B0000}"/>
    <cellStyle name="Standard 3 4 3 2 3 5 2" xfId="3150" xr:uid="{00000000-0005-0000-0000-0000CA0B0000}"/>
    <cellStyle name="Standard 3 4 3 2 3 6" xfId="1644" xr:uid="{00000000-0005-0000-0000-0000CB0B0000}"/>
    <cellStyle name="Standard 3 4 3 2 3 6 2" xfId="3626" xr:uid="{00000000-0005-0000-0000-0000CC0B0000}"/>
    <cellStyle name="Standard 3 4 3 2 3 7" xfId="4170" xr:uid="{00000000-0005-0000-0000-0000CD0B0000}"/>
    <cellStyle name="Standard 3 4 3 2 3 8" xfId="4510" xr:uid="{00000000-0005-0000-0000-0000CE0B0000}"/>
    <cellStyle name="Standard 3 4 3 2 3 9" xfId="2188" xr:uid="{00000000-0005-0000-0000-0000CF0B0000}"/>
    <cellStyle name="Standard 3 4 3 2 4" xfId="133" xr:uid="{00000000-0005-0000-0000-0000D00B0000}"/>
    <cellStyle name="Standard 3 4 3 2 4 2" xfId="408" xr:uid="{00000000-0005-0000-0000-0000D10B0000}"/>
    <cellStyle name="Standard 3 4 3 2 4 2 2" xfId="2392" xr:uid="{00000000-0005-0000-0000-0000D20B0000}"/>
    <cellStyle name="Standard 3 4 3 2 4 3" xfId="828" xr:uid="{00000000-0005-0000-0000-0000D30B0000}"/>
    <cellStyle name="Standard 3 4 3 2 4 3 2" xfId="2810" xr:uid="{00000000-0005-0000-0000-0000D40B0000}"/>
    <cellStyle name="Standard 3 4 3 2 4 4" xfId="1304" xr:uid="{00000000-0005-0000-0000-0000D50B0000}"/>
    <cellStyle name="Standard 3 4 3 2 4 4 2" xfId="3286" xr:uid="{00000000-0005-0000-0000-0000D60B0000}"/>
    <cellStyle name="Standard 3 4 3 2 4 5" xfId="1780" xr:uid="{00000000-0005-0000-0000-0000D70B0000}"/>
    <cellStyle name="Standard 3 4 3 2 4 5 2" xfId="3762" xr:uid="{00000000-0005-0000-0000-0000D80B0000}"/>
    <cellStyle name="Standard 3 4 3 2 4 6" xfId="4102" xr:uid="{00000000-0005-0000-0000-0000D90B0000}"/>
    <cellStyle name="Standard 3 4 3 2 4 7" xfId="4442" xr:uid="{00000000-0005-0000-0000-0000DA0B0000}"/>
    <cellStyle name="Standard 3 4 3 2 4 8" xfId="2120" xr:uid="{00000000-0005-0000-0000-0000DB0B0000}"/>
    <cellStyle name="Standard 3 4 3 2 5" xfId="340" xr:uid="{00000000-0005-0000-0000-0000DC0B0000}"/>
    <cellStyle name="Standard 3 4 3 2 5 2" xfId="964" xr:uid="{00000000-0005-0000-0000-0000DD0B0000}"/>
    <cellStyle name="Standard 3 4 3 2 5 2 2" xfId="2946" xr:uid="{00000000-0005-0000-0000-0000DE0B0000}"/>
    <cellStyle name="Standard 3 4 3 2 5 3" xfId="1440" xr:uid="{00000000-0005-0000-0000-0000DF0B0000}"/>
    <cellStyle name="Standard 3 4 3 2 5 3 2" xfId="3422" xr:uid="{00000000-0005-0000-0000-0000E00B0000}"/>
    <cellStyle name="Standard 3 4 3 2 5 4" xfId="1916" xr:uid="{00000000-0005-0000-0000-0000E10B0000}"/>
    <cellStyle name="Standard 3 4 3 2 5 4 2" xfId="3898" xr:uid="{00000000-0005-0000-0000-0000E20B0000}"/>
    <cellStyle name="Standard 3 4 3 2 5 5" xfId="4238" xr:uid="{00000000-0005-0000-0000-0000E30B0000}"/>
    <cellStyle name="Standard 3 4 3 2 5 6" xfId="4578" xr:uid="{00000000-0005-0000-0000-0000E40B0000}"/>
    <cellStyle name="Standard 3 4 3 2 5 7" xfId="2324" xr:uid="{00000000-0005-0000-0000-0000E50B0000}"/>
    <cellStyle name="Standard 3 4 3 2 6" xfId="760" xr:uid="{00000000-0005-0000-0000-0000E60B0000}"/>
    <cellStyle name="Standard 3 4 3 2 6 2" xfId="1236" xr:uid="{00000000-0005-0000-0000-0000E70B0000}"/>
    <cellStyle name="Standard 3 4 3 2 6 2 2" xfId="3218" xr:uid="{00000000-0005-0000-0000-0000E80B0000}"/>
    <cellStyle name="Standard 3 4 3 2 6 3" xfId="1712" xr:uid="{00000000-0005-0000-0000-0000E90B0000}"/>
    <cellStyle name="Standard 3 4 3 2 6 3 2" xfId="3694" xr:uid="{00000000-0005-0000-0000-0000EA0B0000}"/>
    <cellStyle name="Standard 3 4 3 2 6 4" xfId="2742" xr:uid="{00000000-0005-0000-0000-0000EB0B0000}"/>
    <cellStyle name="Standard 3 4 3 2 7" xfId="619" xr:uid="{00000000-0005-0000-0000-0000EC0B0000}"/>
    <cellStyle name="Standard 3 4 3 2 7 2" xfId="2601" xr:uid="{00000000-0005-0000-0000-0000ED0B0000}"/>
    <cellStyle name="Standard 3 4 3 2 8" xfId="1100" xr:uid="{00000000-0005-0000-0000-0000EE0B0000}"/>
    <cellStyle name="Standard 3 4 3 2 8 2" xfId="3082" xr:uid="{00000000-0005-0000-0000-0000EF0B0000}"/>
    <cellStyle name="Standard 3 4 3 2 9" xfId="1576" xr:uid="{00000000-0005-0000-0000-0000F00B0000}"/>
    <cellStyle name="Standard 3 4 3 2 9 2" xfId="3558" xr:uid="{00000000-0005-0000-0000-0000F10B0000}"/>
    <cellStyle name="Standard 3 4 3 3" xfId="82" xr:uid="{00000000-0005-0000-0000-0000F20B0000}"/>
    <cellStyle name="Standard 3 4 3 3 10" xfId="4391" xr:uid="{00000000-0005-0000-0000-0000F30B0000}"/>
    <cellStyle name="Standard 3 4 3 3 11" xfId="2069" xr:uid="{00000000-0005-0000-0000-0000F40B0000}"/>
    <cellStyle name="Standard 3 4 3 3 2" xfId="218" xr:uid="{00000000-0005-0000-0000-0000F50B0000}"/>
    <cellStyle name="Standard 3 4 3 3 2 2" xfId="282" xr:uid="{00000000-0005-0000-0000-0000F60B0000}"/>
    <cellStyle name="Standard 3 4 3 3 2 2 2" xfId="557" xr:uid="{00000000-0005-0000-0000-0000F70B0000}"/>
    <cellStyle name="Standard 3 4 3 3 2 2 2 2" xfId="2541" xr:uid="{00000000-0005-0000-0000-0000F80B0000}"/>
    <cellStyle name="Standard 3 4 3 3 2 2 3" xfId="1049" xr:uid="{00000000-0005-0000-0000-0000F90B0000}"/>
    <cellStyle name="Standard 3 4 3 3 2 2 3 2" xfId="3031" xr:uid="{00000000-0005-0000-0000-0000FA0B0000}"/>
    <cellStyle name="Standard 3 4 3 3 2 2 4" xfId="1525" xr:uid="{00000000-0005-0000-0000-0000FB0B0000}"/>
    <cellStyle name="Standard 3 4 3 3 2 2 4 2" xfId="3507" xr:uid="{00000000-0005-0000-0000-0000FC0B0000}"/>
    <cellStyle name="Standard 3 4 3 3 2 2 5" xfId="2001" xr:uid="{00000000-0005-0000-0000-0000FD0B0000}"/>
    <cellStyle name="Standard 3 4 3 3 2 2 5 2" xfId="3983" xr:uid="{00000000-0005-0000-0000-0000FE0B0000}"/>
    <cellStyle name="Standard 3 4 3 3 2 2 6" xfId="4323" xr:uid="{00000000-0005-0000-0000-0000FF0B0000}"/>
    <cellStyle name="Standard 3 4 3 3 2 2 7" xfId="4663" xr:uid="{00000000-0005-0000-0000-0000000C0000}"/>
    <cellStyle name="Standard 3 4 3 3 2 2 8" xfId="2269" xr:uid="{00000000-0005-0000-0000-0000010C0000}"/>
    <cellStyle name="Standard 3 4 3 3 2 3" xfId="493" xr:uid="{00000000-0005-0000-0000-0000020C0000}"/>
    <cellStyle name="Standard 3 4 3 3 2 3 2" xfId="913" xr:uid="{00000000-0005-0000-0000-0000030C0000}"/>
    <cellStyle name="Standard 3 4 3 3 2 3 2 2" xfId="2895" xr:uid="{00000000-0005-0000-0000-0000040C0000}"/>
    <cellStyle name="Standard 3 4 3 3 2 3 3" xfId="1389" xr:uid="{00000000-0005-0000-0000-0000050C0000}"/>
    <cellStyle name="Standard 3 4 3 3 2 3 3 2" xfId="3371" xr:uid="{00000000-0005-0000-0000-0000060C0000}"/>
    <cellStyle name="Standard 3 4 3 3 2 3 4" xfId="1865" xr:uid="{00000000-0005-0000-0000-0000070C0000}"/>
    <cellStyle name="Standard 3 4 3 3 2 3 4 2" xfId="3847" xr:uid="{00000000-0005-0000-0000-0000080C0000}"/>
    <cellStyle name="Standard 3 4 3 3 2 3 5" xfId="2477" xr:uid="{00000000-0005-0000-0000-0000090C0000}"/>
    <cellStyle name="Standard 3 4 3 3 2 4" xfId="704" xr:uid="{00000000-0005-0000-0000-00000A0C0000}"/>
    <cellStyle name="Standard 3 4 3 3 2 4 2" xfId="2686" xr:uid="{00000000-0005-0000-0000-00000B0C0000}"/>
    <cellStyle name="Standard 3 4 3 3 2 5" xfId="1185" xr:uid="{00000000-0005-0000-0000-00000C0C0000}"/>
    <cellStyle name="Standard 3 4 3 3 2 5 2" xfId="3167" xr:uid="{00000000-0005-0000-0000-00000D0C0000}"/>
    <cellStyle name="Standard 3 4 3 3 2 6" xfId="1661" xr:uid="{00000000-0005-0000-0000-00000E0C0000}"/>
    <cellStyle name="Standard 3 4 3 3 2 6 2" xfId="3643" xr:uid="{00000000-0005-0000-0000-00000F0C0000}"/>
    <cellStyle name="Standard 3 4 3 3 2 7" xfId="4187" xr:uid="{00000000-0005-0000-0000-0000100C0000}"/>
    <cellStyle name="Standard 3 4 3 3 2 8" xfId="4527" xr:uid="{00000000-0005-0000-0000-0000110C0000}"/>
    <cellStyle name="Standard 3 4 3 3 2 9" xfId="2205" xr:uid="{00000000-0005-0000-0000-0000120C0000}"/>
    <cellStyle name="Standard 3 4 3 3 3" xfId="150" xr:uid="{00000000-0005-0000-0000-0000130C0000}"/>
    <cellStyle name="Standard 3 4 3 3 3 2" xfId="425" xr:uid="{00000000-0005-0000-0000-0000140C0000}"/>
    <cellStyle name="Standard 3 4 3 3 3 2 2" xfId="2409" xr:uid="{00000000-0005-0000-0000-0000150C0000}"/>
    <cellStyle name="Standard 3 4 3 3 3 3" xfId="845" xr:uid="{00000000-0005-0000-0000-0000160C0000}"/>
    <cellStyle name="Standard 3 4 3 3 3 3 2" xfId="2827" xr:uid="{00000000-0005-0000-0000-0000170C0000}"/>
    <cellStyle name="Standard 3 4 3 3 3 4" xfId="1321" xr:uid="{00000000-0005-0000-0000-0000180C0000}"/>
    <cellStyle name="Standard 3 4 3 3 3 4 2" xfId="3303" xr:uid="{00000000-0005-0000-0000-0000190C0000}"/>
    <cellStyle name="Standard 3 4 3 3 3 5" xfId="1797" xr:uid="{00000000-0005-0000-0000-00001A0C0000}"/>
    <cellStyle name="Standard 3 4 3 3 3 5 2" xfId="3779" xr:uid="{00000000-0005-0000-0000-00001B0C0000}"/>
    <cellStyle name="Standard 3 4 3 3 3 6" xfId="4119" xr:uid="{00000000-0005-0000-0000-00001C0C0000}"/>
    <cellStyle name="Standard 3 4 3 3 3 7" xfId="4459" xr:uid="{00000000-0005-0000-0000-00001D0C0000}"/>
    <cellStyle name="Standard 3 4 3 3 3 8" xfId="2137" xr:uid="{00000000-0005-0000-0000-00001E0C0000}"/>
    <cellStyle name="Standard 3 4 3 3 4" xfId="357" xr:uid="{00000000-0005-0000-0000-00001F0C0000}"/>
    <cellStyle name="Standard 3 4 3 3 4 2" xfId="981" xr:uid="{00000000-0005-0000-0000-0000200C0000}"/>
    <cellStyle name="Standard 3 4 3 3 4 2 2" xfId="2963" xr:uid="{00000000-0005-0000-0000-0000210C0000}"/>
    <cellStyle name="Standard 3 4 3 3 4 3" xfId="1457" xr:uid="{00000000-0005-0000-0000-0000220C0000}"/>
    <cellStyle name="Standard 3 4 3 3 4 3 2" xfId="3439" xr:uid="{00000000-0005-0000-0000-0000230C0000}"/>
    <cellStyle name="Standard 3 4 3 3 4 4" xfId="1933" xr:uid="{00000000-0005-0000-0000-0000240C0000}"/>
    <cellStyle name="Standard 3 4 3 3 4 4 2" xfId="3915" xr:uid="{00000000-0005-0000-0000-0000250C0000}"/>
    <cellStyle name="Standard 3 4 3 3 4 5" xfId="4255" xr:uid="{00000000-0005-0000-0000-0000260C0000}"/>
    <cellStyle name="Standard 3 4 3 3 4 6" xfId="4595" xr:uid="{00000000-0005-0000-0000-0000270C0000}"/>
    <cellStyle name="Standard 3 4 3 3 4 7" xfId="2341" xr:uid="{00000000-0005-0000-0000-0000280C0000}"/>
    <cellStyle name="Standard 3 4 3 3 5" xfId="777" xr:uid="{00000000-0005-0000-0000-0000290C0000}"/>
    <cellStyle name="Standard 3 4 3 3 5 2" xfId="1253" xr:uid="{00000000-0005-0000-0000-00002A0C0000}"/>
    <cellStyle name="Standard 3 4 3 3 5 2 2" xfId="3235" xr:uid="{00000000-0005-0000-0000-00002B0C0000}"/>
    <cellStyle name="Standard 3 4 3 3 5 3" xfId="1729" xr:uid="{00000000-0005-0000-0000-00002C0C0000}"/>
    <cellStyle name="Standard 3 4 3 3 5 3 2" xfId="3711" xr:uid="{00000000-0005-0000-0000-00002D0C0000}"/>
    <cellStyle name="Standard 3 4 3 3 5 4" xfId="2759" xr:uid="{00000000-0005-0000-0000-00002E0C0000}"/>
    <cellStyle name="Standard 3 4 3 3 6" xfId="636" xr:uid="{00000000-0005-0000-0000-00002F0C0000}"/>
    <cellStyle name="Standard 3 4 3 3 6 2" xfId="2618" xr:uid="{00000000-0005-0000-0000-0000300C0000}"/>
    <cellStyle name="Standard 3 4 3 3 7" xfId="1117" xr:uid="{00000000-0005-0000-0000-0000310C0000}"/>
    <cellStyle name="Standard 3 4 3 3 7 2" xfId="3099" xr:uid="{00000000-0005-0000-0000-0000320C0000}"/>
    <cellStyle name="Standard 3 4 3 3 8" xfId="1593" xr:uid="{00000000-0005-0000-0000-0000330C0000}"/>
    <cellStyle name="Standard 3 4 3 3 8 2" xfId="3575" xr:uid="{00000000-0005-0000-0000-0000340C0000}"/>
    <cellStyle name="Standard 3 4 3 3 9" xfId="4051" xr:uid="{00000000-0005-0000-0000-0000350C0000}"/>
    <cellStyle name="Standard 3 4 3 4" xfId="184" xr:uid="{00000000-0005-0000-0000-0000360C0000}"/>
    <cellStyle name="Standard 3 4 3 4 2" xfId="283" xr:uid="{00000000-0005-0000-0000-0000370C0000}"/>
    <cellStyle name="Standard 3 4 3 4 2 2" xfId="558" xr:uid="{00000000-0005-0000-0000-0000380C0000}"/>
    <cellStyle name="Standard 3 4 3 4 2 2 2" xfId="2542" xr:uid="{00000000-0005-0000-0000-0000390C0000}"/>
    <cellStyle name="Standard 3 4 3 4 2 3" xfId="1015" xr:uid="{00000000-0005-0000-0000-00003A0C0000}"/>
    <cellStyle name="Standard 3 4 3 4 2 3 2" xfId="2997" xr:uid="{00000000-0005-0000-0000-00003B0C0000}"/>
    <cellStyle name="Standard 3 4 3 4 2 4" xfId="1491" xr:uid="{00000000-0005-0000-0000-00003C0C0000}"/>
    <cellStyle name="Standard 3 4 3 4 2 4 2" xfId="3473" xr:uid="{00000000-0005-0000-0000-00003D0C0000}"/>
    <cellStyle name="Standard 3 4 3 4 2 5" xfId="1967" xr:uid="{00000000-0005-0000-0000-00003E0C0000}"/>
    <cellStyle name="Standard 3 4 3 4 2 5 2" xfId="3949" xr:uid="{00000000-0005-0000-0000-00003F0C0000}"/>
    <cellStyle name="Standard 3 4 3 4 2 6" xfId="4289" xr:uid="{00000000-0005-0000-0000-0000400C0000}"/>
    <cellStyle name="Standard 3 4 3 4 2 7" xfId="4629" xr:uid="{00000000-0005-0000-0000-0000410C0000}"/>
    <cellStyle name="Standard 3 4 3 4 2 8" xfId="2270" xr:uid="{00000000-0005-0000-0000-0000420C0000}"/>
    <cellStyle name="Standard 3 4 3 4 3" xfId="459" xr:uid="{00000000-0005-0000-0000-0000430C0000}"/>
    <cellStyle name="Standard 3 4 3 4 3 2" xfId="879" xr:uid="{00000000-0005-0000-0000-0000440C0000}"/>
    <cellStyle name="Standard 3 4 3 4 3 2 2" xfId="2861" xr:uid="{00000000-0005-0000-0000-0000450C0000}"/>
    <cellStyle name="Standard 3 4 3 4 3 3" xfId="1355" xr:uid="{00000000-0005-0000-0000-0000460C0000}"/>
    <cellStyle name="Standard 3 4 3 4 3 3 2" xfId="3337" xr:uid="{00000000-0005-0000-0000-0000470C0000}"/>
    <cellStyle name="Standard 3 4 3 4 3 4" xfId="1831" xr:uid="{00000000-0005-0000-0000-0000480C0000}"/>
    <cellStyle name="Standard 3 4 3 4 3 4 2" xfId="3813" xr:uid="{00000000-0005-0000-0000-0000490C0000}"/>
    <cellStyle name="Standard 3 4 3 4 3 5" xfId="2443" xr:uid="{00000000-0005-0000-0000-00004A0C0000}"/>
    <cellStyle name="Standard 3 4 3 4 4" xfId="670" xr:uid="{00000000-0005-0000-0000-00004B0C0000}"/>
    <cellStyle name="Standard 3 4 3 4 4 2" xfId="2652" xr:uid="{00000000-0005-0000-0000-00004C0C0000}"/>
    <cellStyle name="Standard 3 4 3 4 5" xfId="1151" xr:uid="{00000000-0005-0000-0000-00004D0C0000}"/>
    <cellStyle name="Standard 3 4 3 4 5 2" xfId="3133" xr:uid="{00000000-0005-0000-0000-00004E0C0000}"/>
    <cellStyle name="Standard 3 4 3 4 6" xfId="1627" xr:uid="{00000000-0005-0000-0000-00004F0C0000}"/>
    <cellStyle name="Standard 3 4 3 4 6 2" xfId="3609" xr:uid="{00000000-0005-0000-0000-0000500C0000}"/>
    <cellStyle name="Standard 3 4 3 4 7" xfId="4153" xr:uid="{00000000-0005-0000-0000-0000510C0000}"/>
    <cellStyle name="Standard 3 4 3 4 8" xfId="4493" xr:uid="{00000000-0005-0000-0000-0000520C0000}"/>
    <cellStyle name="Standard 3 4 3 4 9" xfId="2171" xr:uid="{00000000-0005-0000-0000-0000530C0000}"/>
    <cellStyle name="Standard 3 4 3 5" xfId="116" xr:uid="{00000000-0005-0000-0000-0000540C0000}"/>
    <cellStyle name="Standard 3 4 3 5 2" xfId="391" xr:uid="{00000000-0005-0000-0000-0000550C0000}"/>
    <cellStyle name="Standard 3 4 3 5 2 2" xfId="2375" xr:uid="{00000000-0005-0000-0000-0000560C0000}"/>
    <cellStyle name="Standard 3 4 3 5 3" xfId="811" xr:uid="{00000000-0005-0000-0000-0000570C0000}"/>
    <cellStyle name="Standard 3 4 3 5 3 2" xfId="2793" xr:uid="{00000000-0005-0000-0000-0000580C0000}"/>
    <cellStyle name="Standard 3 4 3 5 4" xfId="1287" xr:uid="{00000000-0005-0000-0000-0000590C0000}"/>
    <cellStyle name="Standard 3 4 3 5 4 2" xfId="3269" xr:uid="{00000000-0005-0000-0000-00005A0C0000}"/>
    <cellStyle name="Standard 3 4 3 5 5" xfId="1763" xr:uid="{00000000-0005-0000-0000-00005B0C0000}"/>
    <cellStyle name="Standard 3 4 3 5 5 2" xfId="3745" xr:uid="{00000000-0005-0000-0000-00005C0C0000}"/>
    <cellStyle name="Standard 3 4 3 5 6" xfId="4085" xr:uid="{00000000-0005-0000-0000-00005D0C0000}"/>
    <cellStyle name="Standard 3 4 3 5 7" xfId="4425" xr:uid="{00000000-0005-0000-0000-00005E0C0000}"/>
    <cellStyle name="Standard 3 4 3 5 8" xfId="2103" xr:uid="{00000000-0005-0000-0000-00005F0C0000}"/>
    <cellStyle name="Standard 3 4 3 6" xfId="323" xr:uid="{00000000-0005-0000-0000-0000600C0000}"/>
    <cellStyle name="Standard 3 4 3 6 2" xfId="947" xr:uid="{00000000-0005-0000-0000-0000610C0000}"/>
    <cellStyle name="Standard 3 4 3 6 2 2" xfId="2929" xr:uid="{00000000-0005-0000-0000-0000620C0000}"/>
    <cellStyle name="Standard 3 4 3 6 3" xfId="1423" xr:uid="{00000000-0005-0000-0000-0000630C0000}"/>
    <cellStyle name="Standard 3 4 3 6 3 2" xfId="3405" xr:uid="{00000000-0005-0000-0000-0000640C0000}"/>
    <cellStyle name="Standard 3 4 3 6 4" xfId="1899" xr:uid="{00000000-0005-0000-0000-0000650C0000}"/>
    <cellStyle name="Standard 3 4 3 6 4 2" xfId="3881" xr:uid="{00000000-0005-0000-0000-0000660C0000}"/>
    <cellStyle name="Standard 3 4 3 6 5" xfId="4221" xr:uid="{00000000-0005-0000-0000-0000670C0000}"/>
    <cellStyle name="Standard 3 4 3 6 6" xfId="4561" xr:uid="{00000000-0005-0000-0000-0000680C0000}"/>
    <cellStyle name="Standard 3 4 3 6 7" xfId="2307" xr:uid="{00000000-0005-0000-0000-0000690C0000}"/>
    <cellStyle name="Standard 3 4 3 7" xfId="743" xr:uid="{00000000-0005-0000-0000-00006A0C0000}"/>
    <cellStyle name="Standard 3 4 3 7 2" xfId="1219" xr:uid="{00000000-0005-0000-0000-00006B0C0000}"/>
    <cellStyle name="Standard 3 4 3 7 2 2" xfId="3201" xr:uid="{00000000-0005-0000-0000-00006C0C0000}"/>
    <cellStyle name="Standard 3 4 3 7 3" xfId="1695" xr:uid="{00000000-0005-0000-0000-00006D0C0000}"/>
    <cellStyle name="Standard 3 4 3 7 3 2" xfId="3677" xr:uid="{00000000-0005-0000-0000-00006E0C0000}"/>
    <cellStyle name="Standard 3 4 3 7 4" xfId="2725" xr:uid="{00000000-0005-0000-0000-00006F0C0000}"/>
    <cellStyle name="Standard 3 4 3 8" xfId="602" xr:uid="{00000000-0005-0000-0000-0000700C0000}"/>
    <cellStyle name="Standard 3 4 3 8 2" xfId="2584" xr:uid="{00000000-0005-0000-0000-0000710C0000}"/>
    <cellStyle name="Standard 3 4 3 9" xfId="1083" xr:uid="{00000000-0005-0000-0000-0000720C0000}"/>
    <cellStyle name="Standard 3 4 3 9 2" xfId="3065" xr:uid="{00000000-0005-0000-0000-0000730C0000}"/>
    <cellStyle name="Standard 3 4 4" xfId="55" xr:uid="{00000000-0005-0000-0000-0000740C0000}"/>
    <cellStyle name="Standard 3 4 4 10" xfId="4024" xr:uid="{00000000-0005-0000-0000-0000750C0000}"/>
    <cellStyle name="Standard 3 4 4 11" xfId="4364" xr:uid="{00000000-0005-0000-0000-0000760C0000}"/>
    <cellStyle name="Standard 3 4 4 12" xfId="2042" xr:uid="{00000000-0005-0000-0000-0000770C0000}"/>
    <cellStyle name="Standard 3 4 4 2" xfId="89" xr:uid="{00000000-0005-0000-0000-0000780C0000}"/>
    <cellStyle name="Standard 3 4 4 2 10" xfId="4398" xr:uid="{00000000-0005-0000-0000-0000790C0000}"/>
    <cellStyle name="Standard 3 4 4 2 11" xfId="2076" xr:uid="{00000000-0005-0000-0000-00007A0C0000}"/>
    <cellStyle name="Standard 3 4 4 2 2" xfId="225" xr:uid="{00000000-0005-0000-0000-00007B0C0000}"/>
    <cellStyle name="Standard 3 4 4 2 2 2" xfId="284" xr:uid="{00000000-0005-0000-0000-00007C0C0000}"/>
    <cellStyle name="Standard 3 4 4 2 2 2 2" xfId="559" xr:uid="{00000000-0005-0000-0000-00007D0C0000}"/>
    <cellStyle name="Standard 3 4 4 2 2 2 2 2" xfId="2543" xr:uid="{00000000-0005-0000-0000-00007E0C0000}"/>
    <cellStyle name="Standard 3 4 4 2 2 2 3" xfId="1056" xr:uid="{00000000-0005-0000-0000-00007F0C0000}"/>
    <cellStyle name="Standard 3 4 4 2 2 2 3 2" xfId="3038" xr:uid="{00000000-0005-0000-0000-0000800C0000}"/>
    <cellStyle name="Standard 3 4 4 2 2 2 4" xfId="1532" xr:uid="{00000000-0005-0000-0000-0000810C0000}"/>
    <cellStyle name="Standard 3 4 4 2 2 2 4 2" xfId="3514" xr:uid="{00000000-0005-0000-0000-0000820C0000}"/>
    <cellStyle name="Standard 3 4 4 2 2 2 5" xfId="2008" xr:uid="{00000000-0005-0000-0000-0000830C0000}"/>
    <cellStyle name="Standard 3 4 4 2 2 2 5 2" xfId="3990" xr:uid="{00000000-0005-0000-0000-0000840C0000}"/>
    <cellStyle name="Standard 3 4 4 2 2 2 6" xfId="4330" xr:uid="{00000000-0005-0000-0000-0000850C0000}"/>
    <cellStyle name="Standard 3 4 4 2 2 2 7" xfId="4670" xr:uid="{00000000-0005-0000-0000-0000860C0000}"/>
    <cellStyle name="Standard 3 4 4 2 2 2 8" xfId="2271" xr:uid="{00000000-0005-0000-0000-0000870C0000}"/>
    <cellStyle name="Standard 3 4 4 2 2 3" xfId="500" xr:uid="{00000000-0005-0000-0000-0000880C0000}"/>
    <cellStyle name="Standard 3 4 4 2 2 3 2" xfId="920" xr:uid="{00000000-0005-0000-0000-0000890C0000}"/>
    <cellStyle name="Standard 3 4 4 2 2 3 2 2" xfId="2902" xr:uid="{00000000-0005-0000-0000-00008A0C0000}"/>
    <cellStyle name="Standard 3 4 4 2 2 3 3" xfId="1396" xr:uid="{00000000-0005-0000-0000-00008B0C0000}"/>
    <cellStyle name="Standard 3 4 4 2 2 3 3 2" xfId="3378" xr:uid="{00000000-0005-0000-0000-00008C0C0000}"/>
    <cellStyle name="Standard 3 4 4 2 2 3 4" xfId="1872" xr:uid="{00000000-0005-0000-0000-00008D0C0000}"/>
    <cellStyle name="Standard 3 4 4 2 2 3 4 2" xfId="3854" xr:uid="{00000000-0005-0000-0000-00008E0C0000}"/>
    <cellStyle name="Standard 3 4 4 2 2 3 5" xfId="2484" xr:uid="{00000000-0005-0000-0000-00008F0C0000}"/>
    <cellStyle name="Standard 3 4 4 2 2 4" xfId="711" xr:uid="{00000000-0005-0000-0000-0000900C0000}"/>
    <cellStyle name="Standard 3 4 4 2 2 4 2" xfId="2693" xr:uid="{00000000-0005-0000-0000-0000910C0000}"/>
    <cellStyle name="Standard 3 4 4 2 2 5" xfId="1192" xr:uid="{00000000-0005-0000-0000-0000920C0000}"/>
    <cellStyle name="Standard 3 4 4 2 2 5 2" xfId="3174" xr:uid="{00000000-0005-0000-0000-0000930C0000}"/>
    <cellStyle name="Standard 3 4 4 2 2 6" xfId="1668" xr:uid="{00000000-0005-0000-0000-0000940C0000}"/>
    <cellStyle name="Standard 3 4 4 2 2 6 2" xfId="3650" xr:uid="{00000000-0005-0000-0000-0000950C0000}"/>
    <cellStyle name="Standard 3 4 4 2 2 7" xfId="4194" xr:uid="{00000000-0005-0000-0000-0000960C0000}"/>
    <cellStyle name="Standard 3 4 4 2 2 8" xfId="4534" xr:uid="{00000000-0005-0000-0000-0000970C0000}"/>
    <cellStyle name="Standard 3 4 4 2 2 9" xfId="2212" xr:uid="{00000000-0005-0000-0000-0000980C0000}"/>
    <cellStyle name="Standard 3 4 4 2 3" xfId="157" xr:uid="{00000000-0005-0000-0000-0000990C0000}"/>
    <cellStyle name="Standard 3 4 4 2 3 2" xfId="432" xr:uid="{00000000-0005-0000-0000-00009A0C0000}"/>
    <cellStyle name="Standard 3 4 4 2 3 2 2" xfId="2416" xr:uid="{00000000-0005-0000-0000-00009B0C0000}"/>
    <cellStyle name="Standard 3 4 4 2 3 3" xfId="852" xr:uid="{00000000-0005-0000-0000-00009C0C0000}"/>
    <cellStyle name="Standard 3 4 4 2 3 3 2" xfId="2834" xr:uid="{00000000-0005-0000-0000-00009D0C0000}"/>
    <cellStyle name="Standard 3 4 4 2 3 4" xfId="1328" xr:uid="{00000000-0005-0000-0000-00009E0C0000}"/>
    <cellStyle name="Standard 3 4 4 2 3 4 2" xfId="3310" xr:uid="{00000000-0005-0000-0000-00009F0C0000}"/>
    <cellStyle name="Standard 3 4 4 2 3 5" xfId="1804" xr:uid="{00000000-0005-0000-0000-0000A00C0000}"/>
    <cellStyle name="Standard 3 4 4 2 3 5 2" xfId="3786" xr:uid="{00000000-0005-0000-0000-0000A10C0000}"/>
    <cellStyle name="Standard 3 4 4 2 3 6" xfId="4126" xr:uid="{00000000-0005-0000-0000-0000A20C0000}"/>
    <cellStyle name="Standard 3 4 4 2 3 7" xfId="4466" xr:uid="{00000000-0005-0000-0000-0000A30C0000}"/>
    <cellStyle name="Standard 3 4 4 2 3 8" xfId="2144" xr:uid="{00000000-0005-0000-0000-0000A40C0000}"/>
    <cellStyle name="Standard 3 4 4 2 4" xfId="364" xr:uid="{00000000-0005-0000-0000-0000A50C0000}"/>
    <cellStyle name="Standard 3 4 4 2 4 2" xfId="988" xr:uid="{00000000-0005-0000-0000-0000A60C0000}"/>
    <cellStyle name="Standard 3 4 4 2 4 2 2" xfId="2970" xr:uid="{00000000-0005-0000-0000-0000A70C0000}"/>
    <cellStyle name="Standard 3 4 4 2 4 3" xfId="1464" xr:uid="{00000000-0005-0000-0000-0000A80C0000}"/>
    <cellStyle name="Standard 3 4 4 2 4 3 2" xfId="3446" xr:uid="{00000000-0005-0000-0000-0000A90C0000}"/>
    <cellStyle name="Standard 3 4 4 2 4 4" xfId="1940" xr:uid="{00000000-0005-0000-0000-0000AA0C0000}"/>
    <cellStyle name="Standard 3 4 4 2 4 4 2" xfId="3922" xr:uid="{00000000-0005-0000-0000-0000AB0C0000}"/>
    <cellStyle name="Standard 3 4 4 2 4 5" xfId="4262" xr:uid="{00000000-0005-0000-0000-0000AC0C0000}"/>
    <cellStyle name="Standard 3 4 4 2 4 6" xfId="4602" xr:uid="{00000000-0005-0000-0000-0000AD0C0000}"/>
    <cellStyle name="Standard 3 4 4 2 4 7" xfId="2348" xr:uid="{00000000-0005-0000-0000-0000AE0C0000}"/>
    <cellStyle name="Standard 3 4 4 2 5" xfId="784" xr:uid="{00000000-0005-0000-0000-0000AF0C0000}"/>
    <cellStyle name="Standard 3 4 4 2 5 2" xfId="1260" xr:uid="{00000000-0005-0000-0000-0000B00C0000}"/>
    <cellStyle name="Standard 3 4 4 2 5 2 2" xfId="3242" xr:uid="{00000000-0005-0000-0000-0000B10C0000}"/>
    <cellStyle name="Standard 3 4 4 2 5 3" xfId="1736" xr:uid="{00000000-0005-0000-0000-0000B20C0000}"/>
    <cellStyle name="Standard 3 4 4 2 5 3 2" xfId="3718" xr:uid="{00000000-0005-0000-0000-0000B30C0000}"/>
    <cellStyle name="Standard 3 4 4 2 5 4" xfId="2766" xr:uid="{00000000-0005-0000-0000-0000B40C0000}"/>
    <cellStyle name="Standard 3 4 4 2 6" xfId="643" xr:uid="{00000000-0005-0000-0000-0000B50C0000}"/>
    <cellStyle name="Standard 3 4 4 2 6 2" xfId="2625" xr:uid="{00000000-0005-0000-0000-0000B60C0000}"/>
    <cellStyle name="Standard 3 4 4 2 7" xfId="1124" xr:uid="{00000000-0005-0000-0000-0000B70C0000}"/>
    <cellStyle name="Standard 3 4 4 2 7 2" xfId="3106" xr:uid="{00000000-0005-0000-0000-0000B80C0000}"/>
    <cellStyle name="Standard 3 4 4 2 8" xfId="1600" xr:uid="{00000000-0005-0000-0000-0000B90C0000}"/>
    <cellStyle name="Standard 3 4 4 2 8 2" xfId="3582" xr:uid="{00000000-0005-0000-0000-0000BA0C0000}"/>
    <cellStyle name="Standard 3 4 4 2 9" xfId="4058" xr:uid="{00000000-0005-0000-0000-0000BB0C0000}"/>
    <cellStyle name="Standard 3 4 4 3" xfId="191" xr:uid="{00000000-0005-0000-0000-0000BC0C0000}"/>
    <cellStyle name="Standard 3 4 4 3 2" xfId="285" xr:uid="{00000000-0005-0000-0000-0000BD0C0000}"/>
    <cellStyle name="Standard 3 4 4 3 2 2" xfId="560" xr:uid="{00000000-0005-0000-0000-0000BE0C0000}"/>
    <cellStyle name="Standard 3 4 4 3 2 2 2" xfId="2544" xr:uid="{00000000-0005-0000-0000-0000BF0C0000}"/>
    <cellStyle name="Standard 3 4 4 3 2 3" xfId="1022" xr:uid="{00000000-0005-0000-0000-0000C00C0000}"/>
    <cellStyle name="Standard 3 4 4 3 2 3 2" xfId="3004" xr:uid="{00000000-0005-0000-0000-0000C10C0000}"/>
    <cellStyle name="Standard 3 4 4 3 2 4" xfId="1498" xr:uid="{00000000-0005-0000-0000-0000C20C0000}"/>
    <cellStyle name="Standard 3 4 4 3 2 4 2" xfId="3480" xr:uid="{00000000-0005-0000-0000-0000C30C0000}"/>
    <cellStyle name="Standard 3 4 4 3 2 5" xfId="1974" xr:uid="{00000000-0005-0000-0000-0000C40C0000}"/>
    <cellStyle name="Standard 3 4 4 3 2 5 2" xfId="3956" xr:uid="{00000000-0005-0000-0000-0000C50C0000}"/>
    <cellStyle name="Standard 3 4 4 3 2 6" xfId="4296" xr:uid="{00000000-0005-0000-0000-0000C60C0000}"/>
    <cellStyle name="Standard 3 4 4 3 2 7" xfId="4636" xr:uid="{00000000-0005-0000-0000-0000C70C0000}"/>
    <cellStyle name="Standard 3 4 4 3 2 8" xfId="2272" xr:uid="{00000000-0005-0000-0000-0000C80C0000}"/>
    <cellStyle name="Standard 3 4 4 3 3" xfId="466" xr:uid="{00000000-0005-0000-0000-0000C90C0000}"/>
    <cellStyle name="Standard 3 4 4 3 3 2" xfId="886" xr:uid="{00000000-0005-0000-0000-0000CA0C0000}"/>
    <cellStyle name="Standard 3 4 4 3 3 2 2" xfId="2868" xr:uid="{00000000-0005-0000-0000-0000CB0C0000}"/>
    <cellStyle name="Standard 3 4 4 3 3 3" xfId="1362" xr:uid="{00000000-0005-0000-0000-0000CC0C0000}"/>
    <cellStyle name="Standard 3 4 4 3 3 3 2" xfId="3344" xr:uid="{00000000-0005-0000-0000-0000CD0C0000}"/>
    <cellStyle name="Standard 3 4 4 3 3 4" xfId="1838" xr:uid="{00000000-0005-0000-0000-0000CE0C0000}"/>
    <cellStyle name="Standard 3 4 4 3 3 4 2" xfId="3820" xr:uid="{00000000-0005-0000-0000-0000CF0C0000}"/>
    <cellStyle name="Standard 3 4 4 3 3 5" xfId="2450" xr:uid="{00000000-0005-0000-0000-0000D00C0000}"/>
    <cellStyle name="Standard 3 4 4 3 4" xfId="677" xr:uid="{00000000-0005-0000-0000-0000D10C0000}"/>
    <cellStyle name="Standard 3 4 4 3 4 2" xfId="2659" xr:uid="{00000000-0005-0000-0000-0000D20C0000}"/>
    <cellStyle name="Standard 3 4 4 3 5" xfId="1158" xr:uid="{00000000-0005-0000-0000-0000D30C0000}"/>
    <cellStyle name="Standard 3 4 4 3 5 2" xfId="3140" xr:uid="{00000000-0005-0000-0000-0000D40C0000}"/>
    <cellStyle name="Standard 3 4 4 3 6" xfId="1634" xr:uid="{00000000-0005-0000-0000-0000D50C0000}"/>
    <cellStyle name="Standard 3 4 4 3 6 2" xfId="3616" xr:uid="{00000000-0005-0000-0000-0000D60C0000}"/>
    <cellStyle name="Standard 3 4 4 3 7" xfId="4160" xr:uid="{00000000-0005-0000-0000-0000D70C0000}"/>
    <cellStyle name="Standard 3 4 4 3 8" xfId="4500" xr:uid="{00000000-0005-0000-0000-0000D80C0000}"/>
    <cellStyle name="Standard 3 4 4 3 9" xfId="2178" xr:uid="{00000000-0005-0000-0000-0000D90C0000}"/>
    <cellStyle name="Standard 3 4 4 4" xfId="123" xr:uid="{00000000-0005-0000-0000-0000DA0C0000}"/>
    <cellStyle name="Standard 3 4 4 4 2" xfId="398" xr:uid="{00000000-0005-0000-0000-0000DB0C0000}"/>
    <cellStyle name="Standard 3 4 4 4 2 2" xfId="2382" xr:uid="{00000000-0005-0000-0000-0000DC0C0000}"/>
    <cellStyle name="Standard 3 4 4 4 3" xfId="818" xr:uid="{00000000-0005-0000-0000-0000DD0C0000}"/>
    <cellStyle name="Standard 3 4 4 4 3 2" xfId="2800" xr:uid="{00000000-0005-0000-0000-0000DE0C0000}"/>
    <cellStyle name="Standard 3 4 4 4 4" xfId="1294" xr:uid="{00000000-0005-0000-0000-0000DF0C0000}"/>
    <cellStyle name="Standard 3 4 4 4 4 2" xfId="3276" xr:uid="{00000000-0005-0000-0000-0000E00C0000}"/>
    <cellStyle name="Standard 3 4 4 4 5" xfId="1770" xr:uid="{00000000-0005-0000-0000-0000E10C0000}"/>
    <cellStyle name="Standard 3 4 4 4 5 2" xfId="3752" xr:uid="{00000000-0005-0000-0000-0000E20C0000}"/>
    <cellStyle name="Standard 3 4 4 4 6" xfId="4092" xr:uid="{00000000-0005-0000-0000-0000E30C0000}"/>
    <cellStyle name="Standard 3 4 4 4 7" xfId="4432" xr:uid="{00000000-0005-0000-0000-0000E40C0000}"/>
    <cellStyle name="Standard 3 4 4 4 8" xfId="2110" xr:uid="{00000000-0005-0000-0000-0000E50C0000}"/>
    <cellStyle name="Standard 3 4 4 5" xfId="330" xr:uid="{00000000-0005-0000-0000-0000E60C0000}"/>
    <cellStyle name="Standard 3 4 4 5 2" xfId="954" xr:uid="{00000000-0005-0000-0000-0000E70C0000}"/>
    <cellStyle name="Standard 3 4 4 5 2 2" xfId="2936" xr:uid="{00000000-0005-0000-0000-0000E80C0000}"/>
    <cellStyle name="Standard 3 4 4 5 3" xfId="1430" xr:uid="{00000000-0005-0000-0000-0000E90C0000}"/>
    <cellStyle name="Standard 3 4 4 5 3 2" xfId="3412" xr:uid="{00000000-0005-0000-0000-0000EA0C0000}"/>
    <cellStyle name="Standard 3 4 4 5 4" xfId="1906" xr:uid="{00000000-0005-0000-0000-0000EB0C0000}"/>
    <cellStyle name="Standard 3 4 4 5 4 2" xfId="3888" xr:uid="{00000000-0005-0000-0000-0000EC0C0000}"/>
    <cellStyle name="Standard 3 4 4 5 5" xfId="4228" xr:uid="{00000000-0005-0000-0000-0000ED0C0000}"/>
    <cellStyle name="Standard 3 4 4 5 6" xfId="4568" xr:uid="{00000000-0005-0000-0000-0000EE0C0000}"/>
    <cellStyle name="Standard 3 4 4 5 7" xfId="2314" xr:uid="{00000000-0005-0000-0000-0000EF0C0000}"/>
    <cellStyle name="Standard 3 4 4 6" xfId="750" xr:uid="{00000000-0005-0000-0000-0000F00C0000}"/>
    <cellStyle name="Standard 3 4 4 6 2" xfId="1226" xr:uid="{00000000-0005-0000-0000-0000F10C0000}"/>
    <cellStyle name="Standard 3 4 4 6 2 2" xfId="3208" xr:uid="{00000000-0005-0000-0000-0000F20C0000}"/>
    <cellStyle name="Standard 3 4 4 6 3" xfId="1702" xr:uid="{00000000-0005-0000-0000-0000F30C0000}"/>
    <cellStyle name="Standard 3 4 4 6 3 2" xfId="3684" xr:uid="{00000000-0005-0000-0000-0000F40C0000}"/>
    <cellStyle name="Standard 3 4 4 6 4" xfId="2732" xr:uid="{00000000-0005-0000-0000-0000F50C0000}"/>
    <cellStyle name="Standard 3 4 4 7" xfId="609" xr:uid="{00000000-0005-0000-0000-0000F60C0000}"/>
    <cellStyle name="Standard 3 4 4 7 2" xfId="2591" xr:uid="{00000000-0005-0000-0000-0000F70C0000}"/>
    <cellStyle name="Standard 3 4 4 8" xfId="1090" xr:uid="{00000000-0005-0000-0000-0000F80C0000}"/>
    <cellStyle name="Standard 3 4 4 8 2" xfId="3072" xr:uid="{00000000-0005-0000-0000-0000F90C0000}"/>
    <cellStyle name="Standard 3 4 4 9" xfId="1566" xr:uid="{00000000-0005-0000-0000-0000FA0C0000}"/>
    <cellStyle name="Standard 3 4 4 9 2" xfId="3548" xr:uid="{00000000-0005-0000-0000-0000FB0C0000}"/>
    <cellStyle name="Standard 3 4 5" xfId="72" xr:uid="{00000000-0005-0000-0000-0000FC0C0000}"/>
    <cellStyle name="Standard 3 4 5 10" xfId="4381" xr:uid="{00000000-0005-0000-0000-0000FD0C0000}"/>
    <cellStyle name="Standard 3 4 5 11" xfId="2059" xr:uid="{00000000-0005-0000-0000-0000FE0C0000}"/>
    <cellStyle name="Standard 3 4 5 2" xfId="208" xr:uid="{00000000-0005-0000-0000-0000FF0C0000}"/>
    <cellStyle name="Standard 3 4 5 2 2" xfId="286" xr:uid="{00000000-0005-0000-0000-0000000D0000}"/>
    <cellStyle name="Standard 3 4 5 2 2 2" xfId="561" xr:uid="{00000000-0005-0000-0000-0000010D0000}"/>
    <cellStyle name="Standard 3 4 5 2 2 2 2" xfId="2545" xr:uid="{00000000-0005-0000-0000-0000020D0000}"/>
    <cellStyle name="Standard 3 4 5 2 2 3" xfId="1039" xr:uid="{00000000-0005-0000-0000-0000030D0000}"/>
    <cellStyle name="Standard 3 4 5 2 2 3 2" xfId="3021" xr:uid="{00000000-0005-0000-0000-0000040D0000}"/>
    <cellStyle name="Standard 3 4 5 2 2 4" xfId="1515" xr:uid="{00000000-0005-0000-0000-0000050D0000}"/>
    <cellStyle name="Standard 3 4 5 2 2 4 2" xfId="3497" xr:uid="{00000000-0005-0000-0000-0000060D0000}"/>
    <cellStyle name="Standard 3 4 5 2 2 5" xfId="1991" xr:uid="{00000000-0005-0000-0000-0000070D0000}"/>
    <cellStyle name="Standard 3 4 5 2 2 5 2" xfId="3973" xr:uid="{00000000-0005-0000-0000-0000080D0000}"/>
    <cellStyle name="Standard 3 4 5 2 2 6" xfId="4313" xr:uid="{00000000-0005-0000-0000-0000090D0000}"/>
    <cellStyle name="Standard 3 4 5 2 2 7" xfId="4653" xr:uid="{00000000-0005-0000-0000-00000A0D0000}"/>
    <cellStyle name="Standard 3 4 5 2 2 8" xfId="2273" xr:uid="{00000000-0005-0000-0000-00000B0D0000}"/>
    <cellStyle name="Standard 3 4 5 2 3" xfId="483" xr:uid="{00000000-0005-0000-0000-00000C0D0000}"/>
    <cellStyle name="Standard 3 4 5 2 3 2" xfId="903" xr:uid="{00000000-0005-0000-0000-00000D0D0000}"/>
    <cellStyle name="Standard 3 4 5 2 3 2 2" xfId="2885" xr:uid="{00000000-0005-0000-0000-00000E0D0000}"/>
    <cellStyle name="Standard 3 4 5 2 3 3" xfId="1379" xr:uid="{00000000-0005-0000-0000-00000F0D0000}"/>
    <cellStyle name="Standard 3 4 5 2 3 3 2" xfId="3361" xr:uid="{00000000-0005-0000-0000-0000100D0000}"/>
    <cellStyle name="Standard 3 4 5 2 3 4" xfId="1855" xr:uid="{00000000-0005-0000-0000-0000110D0000}"/>
    <cellStyle name="Standard 3 4 5 2 3 4 2" xfId="3837" xr:uid="{00000000-0005-0000-0000-0000120D0000}"/>
    <cellStyle name="Standard 3 4 5 2 3 5" xfId="2467" xr:uid="{00000000-0005-0000-0000-0000130D0000}"/>
    <cellStyle name="Standard 3 4 5 2 4" xfId="694" xr:uid="{00000000-0005-0000-0000-0000140D0000}"/>
    <cellStyle name="Standard 3 4 5 2 4 2" xfId="2676" xr:uid="{00000000-0005-0000-0000-0000150D0000}"/>
    <cellStyle name="Standard 3 4 5 2 5" xfId="1175" xr:uid="{00000000-0005-0000-0000-0000160D0000}"/>
    <cellStyle name="Standard 3 4 5 2 5 2" xfId="3157" xr:uid="{00000000-0005-0000-0000-0000170D0000}"/>
    <cellStyle name="Standard 3 4 5 2 6" xfId="1651" xr:uid="{00000000-0005-0000-0000-0000180D0000}"/>
    <cellStyle name="Standard 3 4 5 2 6 2" xfId="3633" xr:uid="{00000000-0005-0000-0000-0000190D0000}"/>
    <cellStyle name="Standard 3 4 5 2 7" xfId="4177" xr:uid="{00000000-0005-0000-0000-00001A0D0000}"/>
    <cellStyle name="Standard 3 4 5 2 8" xfId="4517" xr:uid="{00000000-0005-0000-0000-00001B0D0000}"/>
    <cellStyle name="Standard 3 4 5 2 9" xfId="2195" xr:uid="{00000000-0005-0000-0000-00001C0D0000}"/>
    <cellStyle name="Standard 3 4 5 3" xfId="140" xr:uid="{00000000-0005-0000-0000-00001D0D0000}"/>
    <cellStyle name="Standard 3 4 5 3 2" xfId="415" xr:uid="{00000000-0005-0000-0000-00001E0D0000}"/>
    <cellStyle name="Standard 3 4 5 3 2 2" xfId="2399" xr:uid="{00000000-0005-0000-0000-00001F0D0000}"/>
    <cellStyle name="Standard 3 4 5 3 3" xfId="835" xr:uid="{00000000-0005-0000-0000-0000200D0000}"/>
    <cellStyle name="Standard 3 4 5 3 3 2" xfId="2817" xr:uid="{00000000-0005-0000-0000-0000210D0000}"/>
    <cellStyle name="Standard 3 4 5 3 4" xfId="1311" xr:uid="{00000000-0005-0000-0000-0000220D0000}"/>
    <cellStyle name="Standard 3 4 5 3 4 2" xfId="3293" xr:uid="{00000000-0005-0000-0000-0000230D0000}"/>
    <cellStyle name="Standard 3 4 5 3 5" xfId="1787" xr:uid="{00000000-0005-0000-0000-0000240D0000}"/>
    <cellStyle name="Standard 3 4 5 3 5 2" xfId="3769" xr:uid="{00000000-0005-0000-0000-0000250D0000}"/>
    <cellStyle name="Standard 3 4 5 3 6" xfId="4109" xr:uid="{00000000-0005-0000-0000-0000260D0000}"/>
    <cellStyle name="Standard 3 4 5 3 7" xfId="4449" xr:uid="{00000000-0005-0000-0000-0000270D0000}"/>
    <cellStyle name="Standard 3 4 5 3 8" xfId="2127" xr:uid="{00000000-0005-0000-0000-0000280D0000}"/>
    <cellStyle name="Standard 3 4 5 4" xfId="347" xr:uid="{00000000-0005-0000-0000-0000290D0000}"/>
    <cellStyle name="Standard 3 4 5 4 2" xfId="971" xr:uid="{00000000-0005-0000-0000-00002A0D0000}"/>
    <cellStyle name="Standard 3 4 5 4 2 2" xfId="2953" xr:uid="{00000000-0005-0000-0000-00002B0D0000}"/>
    <cellStyle name="Standard 3 4 5 4 3" xfId="1447" xr:uid="{00000000-0005-0000-0000-00002C0D0000}"/>
    <cellStyle name="Standard 3 4 5 4 3 2" xfId="3429" xr:uid="{00000000-0005-0000-0000-00002D0D0000}"/>
    <cellStyle name="Standard 3 4 5 4 4" xfId="1923" xr:uid="{00000000-0005-0000-0000-00002E0D0000}"/>
    <cellStyle name="Standard 3 4 5 4 4 2" xfId="3905" xr:uid="{00000000-0005-0000-0000-00002F0D0000}"/>
    <cellStyle name="Standard 3 4 5 4 5" xfId="4245" xr:uid="{00000000-0005-0000-0000-0000300D0000}"/>
    <cellStyle name="Standard 3 4 5 4 6" xfId="4585" xr:uid="{00000000-0005-0000-0000-0000310D0000}"/>
    <cellStyle name="Standard 3 4 5 4 7" xfId="2331" xr:uid="{00000000-0005-0000-0000-0000320D0000}"/>
    <cellStyle name="Standard 3 4 5 5" xfId="767" xr:uid="{00000000-0005-0000-0000-0000330D0000}"/>
    <cellStyle name="Standard 3 4 5 5 2" xfId="1243" xr:uid="{00000000-0005-0000-0000-0000340D0000}"/>
    <cellStyle name="Standard 3 4 5 5 2 2" xfId="3225" xr:uid="{00000000-0005-0000-0000-0000350D0000}"/>
    <cellStyle name="Standard 3 4 5 5 3" xfId="1719" xr:uid="{00000000-0005-0000-0000-0000360D0000}"/>
    <cellStyle name="Standard 3 4 5 5 3 2" xfId="3701" xr:uid="{00000000-0005-0000-0000-0000370D0000}"/>
    <cellStyle name="Standard 3 4 5 5 4" xfId="2749" xr:uid="{00000000-0005-0000-0000-0000380D0000}"/>
    <cellStyle name="Standard 3 4 5 6" xfId="626" xr:uid="{00000000-0005-0000-0000-0000390D0000}"/>
    <cellStyle name="Standard 3 4 5 6 2" xfId="2608" xr:uid="{00000000-0005-0000-0000-00003A0D0000}"/>
    <cellStyle name="Standard 3 4 5 7" xfId="1107" xr:uid="{00000000-0005-0000-0000-00003B0D0000}"/>
    <cellStyle name="Standard 3 4 5 7 2" xfId="3089" xr:uid="{00000000-0005-0000-0000-00003C0D0000}"/>
    <cellStyle name="Standard 3 4 5 8" xfId="1583" xr:uid="{00000000-0005-0000-0000-00003D0D0000}"/>
    <cellStyle name="Standard 3 4 5 8 2" xfId="3565" xr:uid="{00000000-0005-0000-0000-00003E0D0000}"/>
    <cellStyle name="Standard 3 4 5 9" xfId="4041" xr:uid="{00000000-0005-0000-0000-00003F0D0000}"/>
    <cellStyle name="Standard 3 4 6" xfId="174" xr:uid="{00000000-0005-0000-0000-0000400D0000}"/>
    <cellStyle name="Standard 3 4 6 2" xfId="287" xr:uid="{00000000-0005-0000-0000-0000410D0000}"/>
    <cellStyle name="Standard 3 4 6 2 2" xfId="562" xr:uid="{00000000-0005-0000-0000-0000420D0000}"/>
    <cellStyle name="Standard 3 4 6 2 2 2" xfId="2546" xr:uid="{00000000-0005-0000-0000-0000430D0000}"/>
    <cellStyle name="Standard 3 4 6 2 3" xfId="1005" xr:uid="{00000000-0005-0000-0000-0000440D0000}"/>
    <cellStyle name="Standard 3 4 6 2 3 2" xfId="2987" xr:uid="{00000000-0005-0000-0000-0000450D0000}"/>
    <cellStyle name="Standard 3 4 6 2 4" xfId="1481" xr:uid="{00000000-0005-0000-0000-0000460D0000}"/>
    <cellStyle name="Standard 3 4 6 2 4 2" xfId="3463" xr:uid="{00000000-0005-0000-0000-0000470D0000}"/>
    <cellStyle name="Standard 3 4 6 2 5" xfId="1957" xr:uid="{00000000-0005-0000-0000-0000480D0000}"/>
    <cellStyle name="Standard 3 4 6 2 5 2" xfId="3939" xr:uid="{00000000-0005-0000-0000-0000490D0000}"/>
    <cellStyle name="Standard 3 4 6 2 6" xfId="4279" xr:uid="{00000000-0005-0000-0000-00004A0D0000}"/>
    <cellStyle name="Standard 3 4 6 2 7" xfId="4619" xr:uid="{00000000-0005-0000-0000-00004B0D0000}"/>
    <cellStyle name="Standard 3 4 6 2 8" xfId="2274" xr:uid="{00000000-0005-0000-0000-00004C0D0000}"/>
    <cellStyle name="Standard 3 4 6 3" xfId="449" xr:uid="{00000000-0005-0000-0000-00004D0D0000}"/>
    <cellStyle name="Standard 3 4 6 3 2" xfId="869" xr:uid="{00000000-0005-0000-0000-00004E0D0000}"/>
    <cellStyle name="Standard 3 4 6 3 2 2" xfId="2851" xr:uid="{00000000-0005-0000-0000-00004F0D0000}"/>
    <cellStyle name="Standard 3 4 6 3 3" xfId="1345" xr:uid="{00000000-0005-0000-0000-0000500D0000}"/>
    <cellStyle name="Standard 3 4 6 3 3 2" xfId="3327" xr:uid="{00000000-0005-0000-0000-0000510D0000}"/>
    <cellStyle name="Standard 3 4 6 3 4" xfId="1821" xr:uid="{00000000-0005-0000-0000-0000520D0000}"/>
    <cellStyle name="Standard 3 4 6 3 4 2" xfId="3803" xr:uid="{00000000-0005-0000-0000-0000530D0000}"/>
    <cellStyle name="Standard 3 4 6 3 5" xfId="2433" xr:uid="{00000000-0005-0000-0000-0000540D0000}"/>
    <cellStyle name="Standard 3 4 6 4" xfId="660" xr:uid="{00000000-0005-0000-0000-0000550D0000}"/>
    <cellStyle name="Standard 3 4 6 4 2" xfId="2642" xr:uid="{00000000-0005-0000-0000-0000560D0000}"/>
    <cellStyle name="Standard 3 4 6 5" xfId="1141" xr:uid="{00000000-0005-0000-0000-0000570D0000}"/>
    <cellStyle name="Standard 3 4 6 5 2" xfId="3123" xr:uid="{00000000-0005-0000-0000-0000580D0000}"/>
    <cellStyle name="Standard 3 4 6 6" xfId="1617" xr:uid="{00000000-0005-0000-0000-0000590D0000}"/>
    <cellStyle name="Standard 3 4 6 6 2" xfId="3599" xr:uid="{00000000-0005-0000-0000-00005A0D0000}"/>
    <cellStyle name="Standard 3 4 6 7" xfId="4143" xr:uid="{00000000-0005-0000-0000-00005B0D0000}"/>
    <cellStyle name="Standard 3 4 6 8" xfId="4483" xr:uid="{00000000-0005-0000-0000-00005C0D0000}"/>
    <cellStyle name="Standard 3 4 6 9" xfId="2161" xr:uid="{00000000-0005-0000-0000-00005D0D0000}"/>
    <cellStyle name="Standard 3 4 7" xfId="106" xr:uid="{00000000-0005-0000-0000-00005E0D0000}"/>
    <cellStyle name="Standard 3 4 7 2" xfId="381" xr:uid="{00000000-0005-0000-0000-00005F0D0000}"/>
    <cellStyle name="Standard 3 4 7 2 2" xfId="801" xr:uid="{00000000-0005-0000-0000-0000600D0000}"/>
    <cellStyle name="Standard 3 4 7 2 2 2" xfId="2783" xr:uid="{00000000-0005-0000-0000-0000610D0000}"/>
    <cellStyle name="Standard 3 4 7 2 3" xfId="2365" xr:uid="{00000000-0005-0000-0000-0000620D0000}"/>
    <cellStyle name="Standard 3 4 7 3" xfId="592" xr:uid="{00000000-0005-0000-0000-0000630D0000}"/>
    <cellStyle name="Standard 3 4 7 3 2" xfId="2574" xr:uid="{00000000-0005-0000-0000-0000640D0000}"/>
    <cellStyle name="Standard 3 4 7 4" xfId="1277" xr:uid="{00000000-0005-0000-0000-0000650D0000}"/>
    <cellStyle name="Standard 3 4 7 4 2" xfId="3259" xr:uid="{00000000-0005-0000-0000-0000660D0000}"/>
    <cellStyle name="Standard 3 4 7 5" xfId="1753" xr:uid="{00000000-0005-0000-0000-0000670D0000}"/>
    <cellStyle name="Standard 3 4 7 5 2" xfId="3735" xr:uid="{00000000-0005-0000-0000-0000680D0000}"/>
    <cellStyle name="Standard 3 4 7 6" xfId="4075" xr:uid="{00000000-0005-0000-0000-0000690D0000}"/>
    <cellStyle name="Standard 3 4 7 7" xfId="4415" xr:uid="{00000000-0005-0000-0000-00006A0D0000}"/>
    <cellStyle name="Standard 3 4 7 8" xfId="2093" xr:uid="{00000000-0005-0000-0000-00006B0D0000}"/>
    <cellStyle name="Standard 3 4 8" xfId="313" xr:uid="{00000000-0005-0000-0000-00006C0D0000}"/>
    <cellStyle name="Standard 3 4 8 2" xfId="937" xr:uid="{00000000-0005-0000-0000-00006D0D0000}"/>
    <cellStyle name="Standard 3 4 8 2 2" xfId="2919" xr:uid="{00000000-0005-0000-0000-00006E0D0000}"/>
    <cellStyle name="Standard 3 4 8 3" xfId="726" xr:uid="{00000000-0005-0000-0000-00006F0D0000}"/>
    <cellStyle name="Standard 3 4 8 3 2" xfId="2708" xr:uid="{00000000-0005-0000-0000-0000700D0000}"/>
    <cellStyle name="Standard 3 4 8 4" xfId="1413" xr:uid="{00000000-0005-0000-0000-0000710D0000}"/>
    <cellStyle name="Standard 3 4 8 4 2" xfId="3395" xr:uid="{00000000-0005-0000-0000-0000720D0000}"/>
    <cellStyle name="Standard 3 4 8 5" xfId="1889" xr:uid="{00000000-0005-0000-0000-0000730D0000}"/>
    <cellStyle name="Standard 3 4 8 5 2" xfId="3871" xr:uid="{00000000-0005-0000-0000-0000740D0000}"/>
    <cellStyle name="Standard 3 4 8 6" xfId="4211" xr:uid="{00000000-0005-0000-0000-0000750D0000}"/>
    <cellStyle name="Standard 3 4 8 7" xfId="4551" xr:uid="{00000000-0005-0000-0000-0000760D0000}"/>
    <cellStyle name="Standard 3 4 8 8" xfId="2297" xr:uid="{00000000-0005-0000-0000-0000770D0000}"/>
    <cellStyle name="Standard 3 4 9" xfId="731" xr:uid="{00000000-0005-0000-0000-0000780D0000}"/>
    <cellStyle name="Standard 3 4 9 2" xfId="1209" xr:uid="{00000000-0005-0000-0000-0000790D0000}"/>
    <cellStyle name="Standard 3 4 9 2 2" xfId="3191" xr:uid="{00000000-0005-0000-0000-00007A0D0000}"/>
    <cellStyle name="Standard 3 4 9 3" xfId="1685" xr:uid="{00000000-0005-0000-0000-00007B0D0000}"/>
    <cellStyle name="Standard 3 4 9 3 2" xfId="3667" xr:uid="{00000000-0005-0000-0000-00007C0D0000}"/>
    <cellStyle name="Standard 3 4 9 4" xfId="2713" xr:uid="{00000000-0005-0000-0000-00007D0D0000}"/>
    <cellStyle name="Standard 3 5" xfId="36" xr:uid="{00000000-0005-0000-0000-00007E0D0000}"/>
    <cellStyle name="Standard 3 5 10" xfId="593" xr:uid="{00000000-0005-0000-0000-00007F0D0000}"/>
    <cellStyle name="Standard 3 5 10 2" xfId="2575" xr:uid="{00000000-0005-0000-0000-0000800D0000}"/>
    <cellStyle name="Standard 3 5 11" xfId="1074" xr:uid="{00000000-0005-0000-0000-0000810D0000}"/>
    <cellStyle name="Standard 3 5 11 2" xfId="3056" xr:uid="{00000000-0005-0000-0000-0000820D0000}"/>
    <cellStyle name="Standard 3 5 12" xfId="1550" xr:uid="{00000000-0005-0000-0000-0000830D0000}"/>
    <cellStyle name="Standard 3 5 12 2" xfId="3532" xr:uid="{00000000-0005-0000-0000-0000840D0000}"/>
    <cellStyle name="Standard 3 5 13" xfId="4008" xr:uid="{00000000-0005-0000-0000-0000850D0000}"/>
    <cellStyle name="Standard 3 5 14" xfId="4348" xr:uid="{00000000-0005-0000-0000-0000860D0000}"/>
    <cellStyle name="Standard 3 5 15" xfId="2026" xr:uid="{00000000-0005-0000-0000-0000870D0000}"/>
    <cellStyle name="Standard 3 5 2" xfId="42" xr:uid="{00000000-0005-0000-0000-0000880D0000}"/>
    <cellStyle name="Standard 3 5 2 10" xfId="1555" xr:uid="{00000000-0005-0000-0000-0000890D0000}"/>
    <cellStyle name="Standard 3 5 2 10 2" xfId="3537" xr:uid="{00000000-0005-0000-0000-00008A0D0000}"/>
    <cellStyle name="Standard 3 5 2 11" xfId="4013" xr:uid="{00000000-0005-0000-0000-00008B0D0000}"/>
    <cellStyle name="Standard 3 5 2 12" xfId="4353" xr:uid="{00000000-0005-0000-0000-00008C0D0000}"/>
    <cellStyle name="Standard 3 5 2 13" xfId="2031" xr:uid="{00000000-0005-0000-0000-00008D0D0000}"/>
    <cellStyle name="Standard 3 5 2 2" xfId="61" xr:uid="{00000000-0005-0000-0000-00008E0D0000}"/>
    <cellStyle name="Standard 3 5 2 2 10" xfId="4030" xr:uid="{00000000-0005-0000-0000-00008F0D0000}"/>
    <cellStyle name="Standard 3 5 2 2 11" xfId="4370" xr:uid="{00000000-0005-0000-0000-0000900D0000}"/>
    <cellStyle name="Standard 3 5 2 2 12" xfId="2048" xr:uid="{00000000-0005-0000-0000-0000910D0000}"/>
    <cellStyle name="Standard 3 5 2 2 2" xfId="95" xr:uid="{00000000-0005-0000-0000-0000920D0000}"/>
    <cellStyle name="Standard 3 5 2 2 2 10" xfId="4404" xr:uid="{00000000-0005-0000-0000-0000930D0000}"/>
    <cellStyle name="Standard 3 5 2 2 2 11" xfId="2082" xr:uid="{00000000-0005-0000-0000-0000940D0000}"/>
    <cellStyle name="Standard 3 5 2 2 2 2" xfId="231" xr:uid="{00000000-0005-0000-0000-0000950D0000}"/>
    <cellStyle name="Standard 3 5 2 2 2 2 2" xfId="288" xr:uid="{00000000-0005-0000-0000-0000960D0000}"/>
    <cellStyle name="Standard 3 5 2 2 2 2 2 2" xfId="563" xr:uid="{00000000-0005-0000-0000-0000970D0000}"/>
    <cellStyle name="Standard 3 5 2 2 2 2 2 2 2" xfId="2547" xr:uid="{00000000-0005-0000-0000-0000980D0000}"/>
    <cellStyle name="Standard 3 5 2 2 2 2 2 3" xfId="1062" xr:uid="{00000000-0005-0000-0000-0000990D0000}"/>
    <cellStyle name="Standard 3 5 2 2 2 2 2 3 2" xfId="3044" xr:uid="{00000000-0005-0000-0000-00009A0D0000}"/>
    <cellStyle name="Standard 3 5 2 2 2 2 2 4" xfId="1538" xr:uid="{00000000-0005-0000-0000-00009B0D0000}"/>
    <cellStyle name="Standard 3 5 2 2 2 2 2 4 2" xfId="3520" xr:uid="{00000000-0005-0000-0000-00009C0D0000}"/>
    <cellStyle name="Standard 3 5 2 2 2 2 2 5" xfId="2014" xr:uid="{00000000-0005-0000-0000-00009D0D0000}"/>
    <cellStyle name="Standard 3 5 2 2 2 2 2 5 2" xfId="3996" xr:uid="{00000000-0005-0000-0000-00009E0D0000}"/>
    <cellStyle name="Standard 3 5 2 2 2 2 2 6" xfId="4336" xr:uid="{00000000-0005-0000-0000-00009F0D0000}"/>
    <cellStyle name="Standard 3 5 2 2 2 2 2 7" xfId="4676" xr:uid="{00000000-0005-0000-0000-0000A00D0000}"/>
    <cellStyle name="Standard 3 5 2 2 2 2 2 8" xfId="2275" xr:uid="{00000000-0005-0000-0000-0000A10D0000}"/>
    <cellStyle name="Standard 3 5 2 2 2 2 3" xfId="506" xr:uid="{00000000-0005-0000-0000-0000A20D0000}"/>
    <cellStyle name="Standard 3 5 2 2 2 2 3 2" xfId="926" xr:uid="{00000000-0005-0000-0000-0000A30D0000}"/>
    <cellStyle name="Standard 3 5 2 2 2 2 3 2 2" xfId="2908" xr:uid="{00000000-0005-0000-0000-0000A40D0000}"/>
    <cellStyle name="Standard 3 5 2 2 2 2 3 3" xfId="1402" xr:uid="{00000000-0005-0000-0000-0000A50D0000}"/>
    <cellStyle name="Standard 3 5 2 2 2 2 3 3 2" xfId="3384" xr:uid="{00000000-0005-0000-0000-0000A60D0000}"/>
    <cellStyle name="Standard 3 5 2 2 2 2 3 4" xfId="1878" xr:uid="{00000000-0005-0000-0000-0000A70D0000}"/>
    <cellStyle name="Standard 3 5 2 2 2 2 3 4 2" xfId="3860" xr:uid="{00000000-0005-0000-0000-0000A80D0000}"/>
    <cellStyle name="Standard 3 5 2 2 2 2 3 5" xfId="2490" xr:uid="{00000000-0005-0000-0000-0000A90D0000}"/>
    <cellStyle name="Standard 3 5 2 2 2 2 4" xfId="717" xr:uid="{00000000-0005-0000-0000-0000AA0D0000}"/>
    <cellStyle name="Standard 3 5 2 2 2 2 4 2" xfId="2699" xr:uid="{00000000-0005-0000-0000-0000AB0D0000}"/>
    <cellStyle name="Standard 3 5 2 2 2 2 5" xfId="1198" xr:uid="{00000000-0005-0000-0000-0000AC0D0000}"/>
    <cellStyle name="Standard 3 5 2 2 2 2 5 2" xfId="3180" xr:uid="{00000000-0005-0000-0000-0000AD0D0000}"/>
    <cellStyle name="Standard 3 5 2 2 2 2 6" xfId="1674" xr:uid="{00000000-0005-0000-0000-0000AE0D0000}"/>
    <cellStyle name="Standard 3 5 2 2 2 2 6 2" xfId="3656" xr:uid="{00000000-0005-0000-0000-0000AF0D0000}"/>
    <cellStyle name="Standard 3 5 2 2 2 2 7" xfId="4200" xr:uid="{00000000-0005-0000-0000-0000B00D0000}"/>
    <cellStyle name="Standard 3 5 2 2 2 2 8" xfId="4540" xr:uid="{00000000-0005-0000-0000-0000B10D0000}"/>
    <cellStyle name="Standard 3 5 2 2 2 2 9" xfId="2218" xr:uid="{00000000-0005-0000-0000-0000B20D0000}"/>
    <cellStyle name="Standard 3 5 2 2 2 3" xfId="163" xr:uid="{00000000-0005-0000-0000-0000B30D0000}"/>
    <cellStyle name="Standard 3 5 2 2 2 3 2" xfId="438" xr:uid="{00000000-0005-0000-0000-0000B40D0000}"/>
    <cellStyle name="Standard 3 5 2 2 2 3 2 2" xfId="2422" xr:uid="{00000000-0005-0000-0000-0000B50D0000}"/>
    <cellStyle name="Standard 3 5 2 2 2 3 3" xfId="858" xr:uid="{00000000-0005-0000-0000-0000B60D0000}"/>
    <cellStyle name="Standard 3 5 2 2 2 3 3 2" xfId="2840" xr:uid="{00000000-0005-0000-0000-0000B70D0000}"/>
    <cellStyle name="Standard 3 5 2 2 2 3 4" xfId="1334" xr:uid="{00000000-0005-0000-0000-0000B80D0000}"/>
    <cellStyle name="Standard 3 5 2 2 2 3 4 2" xfId="3316" xr:uid="{00000000-0005-0000-0000-0000B90D0000}"/>
    <cellStyle name="Standard 3 5 2 2 2 3 5" xfId="1810" xr:uid="{00000000-0005-0000-0000-0000BA0D0000}"/>
    <cellStyle name="Standard 3 5 2 2 2 3 5 2" xfId="3792" xr:uid="{00000000-0005-0000-0000-0000BB0D0000}"/>
    <cellStyle name="Standard 3 5 2 2 2 3 6" xfId="4132" xr:uid="{00000000-0005-0000-0000-0000BC0D0000}"/>
    <cellStyle name="Standard 3 5 2 2 2 3 7" xfId="4472" xr:uid="{00000000-0005-0000-0000-0000BD0D0000}"/>
    <cellStyle name="Standard 3 5 2 2 2 3 8" xfId="2150" xr:uid="{00000000-0005-0000-0000-0000BE0D0000}"/>
    <cellStyle name="Standard 3 5 2 2 2 4" xfId="370" xr:uid="{00000000-0005-0000-0000-0000BF0D0000}"/>
    <cellStyle name="Standard 3 5 2 2 2 4 2" xfId="994" xr:uid="{00000000-0005-0000-0000-0000C00D0000}"/>
    <cellStyle name="Standard 3 5 2 2 2 4 2 2" xfId="2976" xr:uid="{00000000-0005-0000-0000-0000C10D0000}"/>
    <cellStyle name="Standard 3 5 2 2 2 4 3" xfId="1470" xr:uid="{00000000-0005-0000-0000-0000C20D0000}"/>
    <cellStyle name="Standard 3 5 2 2 2 4 3 2" xfId="3452" xr:uid="{00000000-0005-0000-0000-0000C30D0000}"/>
    <cellStyle name="Standard 3 5 2 2 2 4 4" xfId="1946" xr:uid="{00000000-0005-0000-0000-0000C40D0000}"/>
    <cellStyle name="Standard 3 5 2 2 2 4 4 2" xfId="3928" xr:uid="{00000000-0005-0000-0000-0000C50D0000}"/>
    <cellStyle name="Standard 3 5 2 2 2 4 5" xfId="4268" xr:uid="{00000000-0005-0000-0000-0000C60D0000}"/>
    <cellStyle name="Standard 3 5 2 2 2 4 6" xfId="4608" xr:uid="{00000000-0005-0000-0000-0000C70D0000}"/>
    <cellStyle name="Standard 3 5 2 2 2 4 7" xfId="2354" xr:uid="{00000000-0005-0000-0000-0000C80D0000}"/>
    <cellStyle name="Standard 3 5 2 2 2 5" xfId="790" xr:uid="{00000000-0005-0000-0000-0000C90D0000}"/>
    <cellStyle name="Standard 3 5 2 2 2 5 2" xfId="1266" xr:uid="{00000000-0005-0000-0000-0000CA0D0000}"/>
    <cellStyle name="Standard 3 5 2 2 2 5 2 2" xfId="3248" xr:uid="{00000000-0005-0000-0000-0000CB0D0000}"/>
    <cellStyle name="Standard 3 5 2 2 2 5 3" xfId="1742" xr:uid="{00000000-0005-0000-0000-0000CC0D0000}"/>
    <cellStyle name="Standard 3 5 2 2 2 5 3 2" xfId="3724" xr:uid="{00000000-0005-0000-0000-0000CD0D0000}"/>
    <cellStyle name="Standard 3 5 2 2 2 5 4" xfId="2772" xr:uid="{00000000-0005-0000-0000-0000CE0D0000}"/>
    <cellStyle name="Standard 3 5 2 2 2 6" xfId="649" xr:uid="{00000000-0005-0000-0000-0000CF0D0000}"/>
    <cellStyle name="Standard 3 5 2 2 2 6 2" xfId="2631" xr:uid="{00000000-0005-0000-0000-0000D00D0000}"/>
    <cellStyle name="Standard 3 5 2 2 2 7" xfId="1130" xr:uid="{00000000-0005-0000-0000-0000D10D0000}"/>
    <cellStyle name="Standard 3 5 2 2 2 7 2" xfId="3112" xr:uid="{00000000-0005-0000-0000-0000D20D0000}"/>
    <cellStyle name="Standard 3 5 2 2 2 8" xfId="1606" xr:uid="{00000000-0005-0000-0000-0000D30D0000}"/>
    <cellStyle name="Standard 3 5 2 2 2 8 2" xfId="3588" xr:uid="{00000000-0005-0000-0000-0000D40D0000}"/>
    <cellStyle name="Standard 3 5 2 2 2 9" xfId="4064" xr:uid="{00000000-0005-0000-0000-0000D50D0000}"/>
    <cellStyle name="Standard 3 5 2 2 3" xfId="197" xr:uid="{00000000-0005-0000-0000-0000D60D0000}"/>
    <cellStyle name="Standard 3 5 2 2 3 2" xfId="289" xr:uid="{00000000-0005-0000-0000-0000D70D0000}"/>
    <cellStyle name="Standard 3 5 2 2 3 2 2" xfId="564" xr:uid="{00000000-0005-0000-0000-0000D80D0000}"/>
    <cellStyle name="Standard 3 5 2 2 3 2 2 2" xfId="2548" xr:uid="{00000000-0005-0000-0000-0000D90D0000}"/>
    <cellStyle name="Standard 3 5 2 2 3 2 3" xfId="1028" xr:uid="{00000000-0005-0000-0000-0000DA0D0000}"/>
    <cellStyle name="Standard 3 5 2 2 3 2 3 2" xfId="3010" xr:uid="{00000000-0005-0000-0000-0000DB0D0000}"/>
    <cellStyle name="Standard 3 5 2 2 3 2 4" xfId="1504" xr:uid="{00000000-0005-0000-0000-0000DC0D0000}"/>
    <cellStyle name="Standard 3 5 2 2 3 2 4 2" xfId="3486" xr:uid="{00000000-0005-0000-0000-0000DD0D0000}"/>
    <cellStyle name="Standard 3 5 2 2 3 2 5" xfId="1980" xr:uid="{00000000-0005-0000-0000-0000DE0D0000}"/>
    <cellStyle name="Standard 3 5 2 2 3 2 5 2" xfId="3962" xr:uid="{00000000-0005-0000-0000-0000DF0D0000}"/>
    <cellStyle name="Standard 3 5 2 2 3 2 6" xfId="4302" xr:uid="{00000000-0005-0000-0000-0000E00D0000}"/>
    <cellStyle name="Standard 3 5 2 2 3 2 7" xfId="4642" xr:uid="{00000000-0005-0000-0000-0000E10D0000}"/>
    <cellStyle name="Standard 3 5 2 2 3 2 8" xfId="2276" xr:uid="{00000000-0005-0000-0000-0000E20D0000}"/>
    <cellStyle name="Standard 3 5 2 2 3 3" xfId="472" xr:uid="{00000000-0005-0000-0000-0000E30D0000}"/>
    <cellStyle name="Standard 3 5 2 2 3 3 2" xfId="892" xr:uid="{00000000-0005-0000-0000-0000E40D0000}"/>
    <cellStyle name="Standard 3 5 2 2 3 3 2 2" xfId="2874" xr:uid="{00000000-0005-0000-0000-0000E50D0000}"/>
    <cellStyle name="Standard 3 5 2 2 3 3 3" xfId="1368" xr:uid="{00000000-0005-0000-0000-0000E60D0000}"/>
    <cellStyle name="Standard 3 5 2 2 3 3 3 2" xfId="3350" xr:uid="{00000000-0005-0000-0000-0000E70D0000}"/>
    <cellStyle name="Standard 3 5 2 2 3 3 4" xfId="1844" xr:uid="{00000000-0005-0000-0000-0000E80D0000}"/>
    <cellStyle name="Standard 3 5 2 2 3 3 4 2" xfId="3826" xr:uid="{00000000-0005-0000-0000-0000E90D0000}"/>
    <cellStyle name="Standard 3 5 2 2 3 3 5" xfId="2456" xr:uid="{00000000-0005-0000-0000-0000EA0D0000}"/>
    <cellStyle name="Standard 3 5 2 2 3 4" xfId="683" xr:uid="{00000000-0005-0000-0000-0000EB0D0000}"/>
    <cellStyle name="Standard 3 5 2 2 3 4 2" xfId="2665" xr:uid="{00000000-0005-0000-0000-0000EC0D0000}"/>
    <cellStyle name="Standard 3 5 2 2 3 5" xfId="1164" xr:uid="{00000000-0005-0000-0000-0000ED0D0000}"/>
    <cellStyle name="Standard 3 5 2 2 3 5 2" xfId="3146" xr:uid="{00000000-0005-0000-0000-0000EE0D0000}"/>
    <cellStyle name="Standard 3 5 2 2 3 6" xfId="1640" xr:uid="{00000000-0005-0000-0000-0000EF0D0000}"/>
    <cellStyle name="Standard 3 5 2 2 3 6 2" xfId="3622" xr:uid="{00000000-0005-0000-0000-0000F00D0000}"/>
    <cellStyle name="Standard 3 5 2 2 3 7" xfId="4166" xr:uid="{00000000-0005-0000-0000-0000F10D0000}"/>
    <cellStyle name="Standard 3 5 2 2 3 8" xfId="4506" xr:uid="{00000000-0005-0000-0000-0000F20D0000}"/>
    <cellStyle name="Standard 3 5 2 2 3 9" xfId="2184" xr:uid="{00000000-0005-0000-0000-0000F30D0000}"/>
    <cellStyle name="Standard 3 5 2 2 4" xfId="129" xr:uid="{00000000-0005-0000-0000-0000F40D0000}"/>
    <cellStyle name="Standard 3 5 2 2 4 2" xfId="404" xr:uid="{00000000-0005-0000-0000-0000F50D0000}"/>
    <cellStyle name="Standard 3 5 2 2 4 2 2" xfId="2388" xr:uid="{00000000-0005-0000-0000-0000F60D0000}"/>
    <cellStyle name="Standard 3 5 2 2 4 3" xfId="824" xr:uid="{00000000-0005-0000-0000-0000F70D0000}"/>
    <cellStyle name="Standard 3 5 2 2 4 3 2" xfId="2806" xr:uid="{00000000-0005-0000-0000-0000F80D0000}"/>
    <cellStyle name="Standard 3 5 2 2 4 4" xfId="1300" xr:uid="{00000000-0005-0000-0000-0000F90D0000}"/>
    <cellStyle name="Standard 3 5 2 2 4 4 2" xfId="3282" xr:uid="{00000000-0005-0000-0000-0000FA0D0000}"/>
    <cellStyle name="Standard 3 5 2 2 4 5" xfId="1776" xr:uid="{00000000-0005-0000-0000-0000FB0D0000}"/>
    <cellStyle name="Standard 3 5 2 2 4 5 2" xfId="3758" xr:uid="{00000000-0005-0000-0000-0000FC0D0000}"/>
    <cellStyle name="Standard 3 5 2 2 4 6" xfId="4098" xr:uid="{00000000-0005-0000-0000-0000FD0D0000}"/>
    <cellStyle name="Standard 3 5 2 2 4 7" xfId="4438" xr:uid="{00000000-0005-0000-0000-0000FE0D0000}"/>
    <cellStyle name="Standard 3 5 2 2 4 8" xfId="2116" xr:uid="{00000000-0005-0000-0000-0000FF0D0000}"/>
    <cellStyle name="Standard 3 5 2 2 5" xfId="336" xr:uid="{00000000-0005-0000-0000-0000000E0000}"/>
    <cellStyle name="Standard 3 5 2 2 5 2" xfId="960" xr:uid="{00000000-0005-0000-0000-0000010E0000}"/>
    <cellStyle name="Standard 3 5 2 2 5 2 2" xfId="2942" xr:uid="{00000000-0005-0000-0000-0000020E0000}"/>
    <cellStyle name="Standard 3 5 2 2 5 3" xfId="1436" xr:uid="{00000000-0005-0000-0000-0000030E0000}"/>
    <cellStyle name="Standard 3 5 2 2 5 3 2" xfId="3418" xr:uid="{00000000-0005-0000-0000-0000040E0000}"/>
    <cellStyle name="Standard 3 5 2 2 5 4" xfId="1912" xr:uid="{00000000-0005-0000-0000-0000050E0000}"/>
    <cellStyle name="Standard 3 5 2 2 5 4 2" xfId="3894" xr:uid="{00000000-0005-0000-0000-0000060E0000}"/>
    <cellStyle name="Standard 3 5 2 2 5 5" xfId="4234" xr:uid="{00000000-0005-0000-0000-0000070E0000}"/>
    <cellStyle name="Standard 3 5 2 2 5 6" xfId="4574" xr:uid="{00000000-0005-0000-0000-0000080E0000}"/>
    <cellStyle name="Standard 3 5 2 2 5 7" xfId="2320" xr:uid="{00000000-0005-0000-0000-0000090E0000}"/>
    <cellStyle name="Standard 3 5 2 2 6" xfId="756" xr:uid="{00000000-0005-0000-0000-00000A0E0000}"/>
    <cellStyle name="Standard 3 5 2 2 6 2" xfId="1232" xr:uid="{00000000-0005-0000-0000-00000B0E0000}"/>
    <cellStyle name="Standard 3 5 2 2 6 2 2" xfId="3214" xr:uid="{00000000-0005-0000-0000-00000C0E0000}"/>
    <cellStyle name="Standard 3 5 2 2 6 3" xfId="1708" xr:uid="{00000000-0005-0000-0000-00000D0E0000}"/>
    <cellStyle name="Standard 3 5 2 2 6 3 2" xfId="3690" xr:uid="{00000000-0005-0000-0000-00000E0E0000}"/>
    <cellStyle name="Standard 3 5 2 2 6 4" xfId="2738" xr:uid="{00000000-0005-0000-0000-00000F0E0000}"/>
    <cellStyle name="Standard 3 5 2 2 7" xfId="615" xr:uid="{00000000-0005-0000-0000-0000100E0000}"/>
    <cellStyle name="Standard 3 5 2 2 7 2" xfId="2597" xr:uid="{00000000-0005-0000-0000-0000110E0000}"/>
    <cellStyle name="Standard 3 5 2 2 8" xfId="1096" xr:uid="{00000000-0005-0000-0000-0000120E0000}"/>
    <cellStyle name="Standard 3 5 2 2 8 2" xfId="3078" xr:uid="{00000000-0005-0000-0000-0000130E0000}"/>
    <cellStyle name="Standard 3 5 2 2 9" xfId="1572" xr:uid="{00000000-0005-0000-0000-0000140E0000}"/>
    <cellStyle name="Standard 3 5 2 2 9 2" xfId="3554" xr:uid="{00000000-0005-0000-0000-0000150E0000}"/>
    <cellStyle name="Standard 3 5 2 3" xfId="78" xr:uid="{00000000-0005-0000-0000-0000160E0000}"/>
    <cellStyle name="Standard 3 5 2 3 10" xfId="4387" xr:uid="{00000000-0005-0000-0000-0000170E0000}"/>
    <cellStyle name="Standard 3 5 2 3 11" xfId="2065" xr:uid="{00000000-0005-0000-0000-0000180E0000}"/>
    <cellStyle name="Standard 3 5 2 3 2" xfId="214" xr:uid="{00000000-0005-0000-0000-0000190E0000}"/>
    <cellStyle name="Standard 3 5 2 3 2 2" xfId="290" xr:uid="{00000000-0005-0000-0000-00001A0E0000}"/>
    <cellStyle name="Standard 3 5 2 3 2 2 2" xfId="565" xr:uid="{00000000-0005-0000-0000-00001B0E0000}"/>
    <cellStyle name="Standard 3 5 2 3 2 2 2 2" xfId="2549" xr:uid="{00000000-0005-0000-0000-00001C0E0000}"/>
    <cellStyle name="Standard 3 5 2 3 2 2 3" xfId="1045" xr:uid="{00000000-0005-0000-0000-00001D0E0000}"/>
    <cellStyle name="Standard 3 5 2 3 2 2 3 2" xfId="3027" xr:uid="{00000000-0005-0000-0000-00001E0E0000}"/>
    <cellStyle name="Standard 3 5 2 3 2 2 4" xfId="1521" xr:uid="{00000000-0005-0000-0000-00001F0E0000}"/>
    <cellStyle name="Standard 3 5 2 3 2 2 4 2" xfId="3503" xr:uid="{00000000-0005-0000-0000-0000200E0000}"/>
    <cellStyle name="Standard 3 5 2 3 2 2 5" xfId="1997" xr:uid="{00000000-0005-0000-0000-0000210E0000}"/>
    <cellStyle name="Standard 3 5 2 3 2 2 5 2" xfId="3979" xr:uid="{00000000-0005-0000-0000-0000220E0000}"/>
    <cellStyle name="Standard 3 5 2 3 2 2 6" xfId="4319" xr:uid="{00000000-0005-0000-0000-0000230E0000}"/>
    <cellStyle name="Standard 3 5 2 3 2 2 7" xfId="4659" xr:uid="{00000000-0005-0000-0000-0000240E0000}"/>
    <cellStyle name="Standard 3 5 2 3 2 2 8" xfId="2277" xr:uid="{00000000-0005-0000-0000-0000250E0000}"/>
    <cellStyle name="Standard 3 5 2 3 2 3" xfId="489" xr:uid="{00000000-0005-0000-0000-0000260E0000}"/>
    <cellStyle name="Standard 3 5 2 3 2 3 2" xfId="909" xr:uid="{00000000-0005-0000-0000-0000270E0000}"/>
    <cellStyle name="Standard 3 5 2 3 2 3 2 2" xfId="2891" xr:uid="{00000000-0005-0000-0000-0000280E0000}"/>
    <cellStyle name="Standard 3 5 2 3 2 3 3" xfId="1385" xr:uid="{00000000-0005-0000-0000-0000290E0000}"/>
    <cellStyle name="Standard 3 5 2 3 2 3 3 2" xfId="3367" xr:uid="{00000000-0005-0000-0000-00002A0E0000}"/>
    <cellStyle name="Standard 3 5 2 3 2 3 4" xfId="1861" xr:uid="{00000000-0005-0000-0000-00002B0E0000}"/>
    <cellStyle name="Standard 3 5 2 3 2 3 4 2" xfId="3843" xr:uid="{00000000-0005-0000-0000-00002C0E0000}"/>
    <cellStyle name="Standard 3 5 2 3 2 3 5" xfId="2473" xr:uid="{00000000-0005-0000-0000-00002D0E0000}"/>
    <cellStyle name="Standard 3 5 2 3 2 4" xfId="700" xr:uid="{00000000-0005-0000-0000-00002E0E0000}"/>
    <cellStyle name="Standard 3 5 2 3 2 4 2" xfId="2682" xr:uid="{00000000-0005-0000-0000-00002F0E0000}"/>
    <cellStyle name="Standard 3 5 2 3 2 5" xfId="1181" xr:uid="{00000000-0005-0000-0000-0000300E0000}"/>
    <cellStyle name="Standard 3 5 2 3 2 5 2" xfId="3163" xr:uid="{00000000-0005-0000-0000-0000310E0000}"/>
    <cellStyle name="Standard 3 5 2 3 2 6" xfId="1657" xr:uid="{00000000-0005-0000-0000-0000320E0000}"/>
    <cellStyle name="Standard 3 5 2 3 2 6 2" xfId="3639" xr:uid="{00000000-0005-0000-0000-0000330E0000}"/>
    <cellStyle name="Standard 3 5 2 3 2 7" xfId="4183" xr:uid="{00000000-0005-0000-0000-0000340E0000}"/>
    <cellStyle name="Standard 3 5 2 3 2 8" xfId="4523" xr:uid="{00000000-0005-0000-0000-0000350E0000}"/>
    <cellStyle name="Standard 3 5 2 3 2 9" xfId="2201" xr:uid="{00000000-0005-0000-0000-0000360E0000}"/>
    <cellStyle name="Standard 3 5 2 3 3" xfId="146" xr:uid="{00000000-0005-0000-0000-0000370E0000}"/>
    <cellStyle name="Standard 3 5 2 3 3 2" xfId="421" xr:uid="{00000000-0005-0000-0000-0000380E0000}"/>
    <cellStyle name="Standard 3 5 2 3 3 2 2" xfId="2405" xr:uid="{00000000-0005-0000-0000-0000390E0000}"/>
    <cellStyle name="Standard 3 5 2 3 3 3" xfId="841" xr:uid="{00000000-0005-0000-0000-00003A0E0000}"/>
    <cellStyle name="Standard 3 5 2 3 3 3 2" xfId="2823" xr:uid="{00000000-0005-0000-0000-00003B0E0000}"/>
    <cellStyle name="Standard 3 5 2 3 3 4" xfId="1317" xr:uid="{00000000-0005-0000-0000-00003C0E0000}"/>
    <cellStyle name="Standard 3 5 2 3 3 4 2" xfId="3299" xr:uid="{00000000-0005-0000-0000-00003D0E0000}"/>
    <cellStyle name="Standard 3 5 2 3 3 5" xfId="1793" xr:uid="{00000000-0005-0000-0000-00003E0E0000}"/>
    <cellStyle name="Standard 3 5 2 3 3 5 2" xfId="3775" xr:uid="{00000000-0005-0000-0000-00003F0E0000}"/>
    <cellStyle name="Standard 3 5 2 3 3 6" xfId="4115" xr:uid="{00000000-0005-0000-0000-0000400E0000}"/>
    <cellStyle name="Standard 3 5 2 3 3 7" xfId="4455" xr:uid="{00000000-0005-0000-0000-0000410E0000}"/>
    <cellStyle name="Standard 3 5 2 3 3 8" xfId="2133" xr:uid="{00000000-0005-0000-0000-0000420E0000}"/>
    <cellStyle name="Standard 3 5 2 3 4" xfId="353" xr:uid="{00000000-0005-0000-0000-0000430E0000}"/>
    <cellStyle name="Standard 3 5 2 3 4 2" xfId="977" xr:uid="{00000000-0005-0000-0000-0000440E0000}"/>
    <cellStyle name="Standard 3 5 2 3 4 2 2" xfId="2959" xr:uid="{00000000-0005-0000-0000-0000450E0000}"/>
    <cellStyle name="Standard 3 5 2 3 4 3" xfId="1453" xr:uid="{00000000-0005-0000-0000-0000460E0000}"/>
    <cellStyle name="Standard 3 5 2 3 4 3 2" xfId="3435" xr:uid="{00000000-0005-0000-0000-0000470E0000}"/>
    <cellStyle name="Standard 3 5 2 3 4 4" xfId="1929" xr:uid="{00000000-0005-0000-0000-0000480E0000}"/>
    <cellStyle name="Standard 3 5 2 3 4 4 2" xfId="3911" xr:uid="{00000000-0005-0000-0000-0000490E0000}"/>
    <cellStyle name="Standard 3 5 2 3 4 5" xfId="4251" xr:uid="{00000000-0005-0000-0000-00004A0E0000}"/>
    <cellStyle name="Standard 3 5 2 3 4 6" xfId="4591" xr:uid="{00000000-0005-0000-0000-00004B0E0000}"/>
    <cellStyle name="Standard 3 5 2 3 4 7" xfId="2337" xr:uid="{00000000-0005-0000-0000-00004C0E0000}"/>
    <cellStyle name="Standard 3 5 2 3 5" xfId="773" xr:uid="{00000000-0005-0000-0000-00004D0E0000}"/>
    <cellStyle name="Standard 3 5 2 3 5 2" xfId="1249" xr:uid="{00000000-0005-0000-0000-00004E0E0000}"/>
    <cellStyle name="Standard 3 5 2 3 5 2 2" xfId="3231" xr:uid="{00000000-0005-0000-0000-00004F0E0000}"/>
    <cellStyle name="Standard 3 5 2 3 5 3" xfId="1725" xr:uid="{00000000-0005-0000-0000-0000500E0000}"/>
    <cellStyle name="Standard 3 5 2 3 5 3 2" xfId="3707" xr:uid="{00000000-0005-0000-0000-0000510E0000}"/>
    <cellStyle name="Standard 3 5 2 3 5 4" xfId="2755" xr:uid="{00000000-0005-0000-0000-0000520E0000}"/>
    <cellStyle name="Standard 3 5 2 3 6" xfId="632" xr:uid="{00000000-0005-0000-0000-0000530E0000}"/>
    <cellStyle name="Standard 3 5 2 3 6 2" xfId="2614" xr:uid="{00000000-0005-0000-0000-0000540E0000}"/>
    <cellStyle name="Standard 3 5 2 3 7" xfId="1113" xr:uid="{00000000-0005-0000-0000-0000550E0000}"/>
    <cellStyle name="Standard 3 5 2 3 7 2" xfId="3095" xr:uid="{00000000-0005-0000-0000-0000560E0000}"/>
    <cellStyle name="Standard 3 5 2 3 8" xfId="1589" xr:uid="{00000000-0005-0000-0000-0000570E0000}"/>
    <cellStyle name="Standard 3 5 2 3 8 2" xfId="3571" xr:uid="{00000000-0005-0000-0000-0000580E0000}"/>
    <cellStyle name="Standard 3 5 2 3 9" xfId="4047" xr:uid="{00000000-0005-0000-0000-0000590E0000}"/>
    <cellStyle name="Standard 3 5 2 4" xfId="180" xr:uid="{00000000-0005-0000-0000-00005A0E0000}"/>
    <cellStyle name="Standard 3 5 2 4 2" xfId="291" xr:uid="{00000000-0005-0000-0000-00005B0E0000}"/>
    <cellStyle name="Standard 3 5 2 4 2 2" xfId="566" xr:uid="{00000000-0005-0000-0000-00005C0E0000}"/>
    <cellStyle name="Standard 3 5 2 4 2 2 2" xfId="2550" xr:uid="{00000000-0005-0000-0000-00005D0E0000}"/>
    <cellStyle name="Standard 3 5 2 4 2 3" xfId="1011" xr:uid="{00000000-0005-0000-0000-00005E0E0000}"/>
    <cellStyle name="Standard 3 5 2 4 2 3 2" xfId="2993" xr:uid="{00000000-0005-0000-0000-00005F0E0000}"/>
    <cellStyle name="Standard 3 5 2 4 2 4" xfId="1487" xr:uid="{00000000-0005-0000-0000-0000600E0000}"/>
    <cellStyle name="Standard 3 5 2 4 2 4 2" xfId="3469" xr:uid="{00000000-0005-0000-0000-0000610E0000}"/>
    <cellStyle name="Standard 3 5 2 4 2 5" xfId="1963" xr:uid="{00000000-0005-0000-0000-0000620E0000}"/>
    <cellStyle name="Standard 3 5 2 4 2 5 2" xfId="3945" xr:uid="{00000000-0005-0000-0000-0000630E0000}"/>
    <cellStyle name="Standard 3 5 2 4 2 6" xfId="4285" xr:uid="{00000000-0005-0000-0000-0000640E0000}"/>
    <cellStyle name="Standard 3 5 2 4 2 7" xfId="4625" xr:uid="{00000000-0005-0000-0000-0000650E0000}"/>
    <cellStyle name="Standard 3 5 2 4 2 8" xfId="2278" xr:uid="{00000000-0005-0000-0000-0000660E0000}"/>
    <cellStyle name="Standard 3 5 2 4 3" xfId="455" xr:uid="{00000000-0005-0000-0000-0000670E0000}"/>
    <cellStyle name="Standard 3 5 2 4 3 2" xfId="875" xr:uid="{00000000-0005-0000-0000-0000680E0000}"/>
    <cellStyle name="Standard 3 5 2 4 3 2 2" xfId="2857" xr:uid="{00000000-0005-0000-0000-0000690E0000}"/>
    <cellStyle name="Standard 3 5 2 4 3 3" xfId="1351" xr:uid="{00000000-0005-0000-0000-00006A0E0000}"/>
    <cellStyle name="Standard 3 5 2 4 3 3 2" xfId="3333" xr:uid="{00000000-0005-0000-0000-00006B0E0000}"/>
    <cellStyle name="Standard 3 5 2 4 3 4" xfId="1827" xr:uid="{00000000-0005-0000-0000-00006C0E0000}"/>
    <cellStyle name="Standard 3 5 2 4 3 4 2" xfId="3809" xr:uid="{00000000-0005-0000-0000-00006D0E0000}"/>
    <cellStyle name="Standard 3 5 2 4 3 5" xfId="2439" xr:uid="{00000000-0005-0000-0000-00006E0E0000}"/>
    <cellStyle name="Standard 3 5 2 4 4" xfId="666" xr:uid="{00000000-0005-0000-0000-00006F0E0000}"/>
    <cellStyle name="Standard 3 5 2 4 4 2" xfId="2648" xr:uid="{00000000-0005-0000-0000-0000700E0000}"/>
    <cellStyle name="Standard 3 5 2 4 5" xfId="1147" xr:uid="{00000000-0005-0000-0000-0000710E0000}"/>
    <cellStyle name="Standard 3 5 2 4 5 2" xfId="3129" xr:uid="{00000000-0005-0000-0000-0000720E0000}"/>
    <cellStyle name="Standard 3 5 2 4 6" xfId="1623" xr:uid="{00000000-0005-0000-0000-0000730E0000}"/>
    <cellStyle name="Standard 3 5 2 4 6 2" xfId="3605" xr:uid="{00000000-0005-0000-0000-0000740E0000}"/>
    <cellStyle name="Standard 3 5 2 4 7" xfId="4149" xr:uid="{00000000-0005-0000-0000-0000750E0000}"/>
    <cellStyle name="Standard 3 5 2 4 8" xfId="4489" xr:uid="{00000000-0005-0000-0000-0000760E0000}"/>
    <cellStyle name="Standard 3 5 2 4 9" xfId="2167" xr:uid="{00000000-0005-0000-0000-0000770E0000}"/>
    <cellStyle name="Standard 3 5 2 5" xfId="112" xr:uid="{00000000-0005-0000-0000-0000780E0000}"/>
    <cellStyle name="Standard 3 5 2 5 2" xfId="387" xr:uid="{00000000-0005-0000-0000-0000790E0000}"/>
    <cellStyle name="Standard 3 5 2 5 2 2" xfId="2371" xr:uid="{00000000-0005-0000-0000-00007A0E0000}"/>
    <cellStyle name="Standard 3 5 2 5 3" xfId="807" xr:uid="{00000000-0005-0000-0000-00007B0E0000}"/>
    <cellStyle name="Standard 3 5 2 5 3 2" xfId="2789" xr:uid="{00000000-0005-0000-0000-00007C0E0000}"/>
    <cellStyle name="Standard 3 5 2 5 4" xfId="1283" xr:uid="{00000000-0005-0000-0000-00007D0E0000}"/>
    <cellStyle name="Standard 3 5 2 5 4 2" xfId="3265" xr:uid="{00000000-0005-0000-0000-00007E0E0000}"/>
    <cellStyle name="Standard 3 5 2 5 5" xfId="1759" xr:uid="{00000000-0005-0000-0000-00007F0E0000}"/>
    <cellStyle name="Standard 3 5 2 5 5 2" xfId="3741" xr:uid="{00000000-0005-0000-0000-0000800E0000}"/>
    <cellStyle name="Standard 3 5 2 5 6" xfId="4081" xr:uid="{00000000-0005-0000-0000-0000810E0000}"/>
    <cellStyle name="Standard 3 5 2 5 7" xfId="4421" xr:uid="{00000000-0005-0000-0000-0000820E0000}"/>
    <cellStyle name="Standard 3 5 2 5 8" xfId="2099" xr:uid="{00000000-0005-0000-0000-0000830E0000}"/>
    <cellStyle name="Standard 3 5 2 6" xfId="319" xr:uid="{00000000-0005-0000-0000-0000840E0000}"/>
    <cellStyle name="Standard 3 5 2 6 2" xfId="943" xr:uid="{00000000-0005-0000-0000-0000850E0000}"/>
    <cellStyle name="Standard 3 5 2 6 2 2" xfId="2925" xr:uid="{00000000-0005-0000-0000-0000860E0000}"/>
    <cellStyle name="Standard 3 5 2 6 3" xfId="1419" xr:uid="{00000000-0005-0000-0000-0000870E0000}"/>
    <cellStyle name="Standard 3 5 2 6 3 2" xfId="3401" xr:uid="{00000000-0005-0000-0000-0000880E0000}"/>
    <cellStyle name="Standard 3 5 2 6 4" xfId="1895" xr:uid="{00000000-0005-0000-0000-0000890E0000}"/>
    <cellStyle name="Standard 3 5 2 6 4 2" xfId="3877" xr:uid="{00000000-0005-0000-0000-00008A0E0000}"/>
    <cellStyle name="Standard 3 5 2 6 5" xfId="4217" xr:uid="{00000000-0005-0000-0000-00008B0E0000}"/>
    <cellStyle name="Standard 3 5 2 6 6" xfId="4557" xr:uid="{00000000-0005-0000-0000-00008C0E0000}"/>
    <cellStyle name="Standard 3 5 2 6 7" xfId="2303" xr:uid="{00000000-0005-0000-0000-00008D0E0000}"/>
    <cellStyle name="Standard 3 5 2 7" xfId="739" xr:uid="{00000000-0005-0000-0000-00008E0E0000}"/>
    <cellStyle name="Standard 3 5 2 7 2" xfId="1215" xr:uid="{00000000-0005-0000-0000-00008F0E0000}"/>
    <cellStyle name="Standard 3 5 2 7 2 2" xfId="3197" xr:uid="{00000000-0005-0000-0000-0000900E0000}"/>
    <cellStyle name="Standard 3 5 2 7 3" xfId="1691" xr:uid="{00000000-0005-0000-0000-0000910E0000}"/>
    <cellStyle name="Standard 3 5 2 7 3 2" xfId="3673" xr:uid="{00000000-0005-0000-0000-0000920E0000}"/>
    <cellStyle name="Standard 3 5 2 7 4" xfId="2721" xr:uid="{00000000-0005-0000-0000-0000930E0000}"/>
    <cellStyle name="Standard 3 5 2 8" xfId="598" xr:uid="{00000000-0005-0000-0000-0000940E0000}"/>
    <cellStyle name="Standard 3 5 2 8 2" xfId="2580" xr:uid="{00000000-0005-0000-0000-0000950E0000}"/>
    <cellStyle name="Standard 3 5 2 9" xfId="1079" xr:uid="{00000000-0005-0000-0000-0000960E0000}"/>
    <cellStyle name="Standard 3 5 2 9 2" xfId="3061" xr:uid="{00000000-0005-0000-0000-0000970E0000}"/>
    <cellStyle name="Standard 3 5 3" xfId="48" xr:uid="{00000000-0005-0000-0000-0000980E0000}"/>
    <cellStyle name="Standard 3 5 3 10" xfId="1560" xr:uid="{00000000-0005-0000-0000-0000990E0000}"/>
    <cellStyle name="Standard 3 5 3 10 2" xfId="3542" xr:uid="{00000000-0005-0000-0000-00009A0E0000}"/>
    <cellStyle name="Standard 3 5 3 11" xfId="4018" xr:uid="{00000000-0005-0000-0000-00009B0E0000}"/>
    <cellStyle name="Standard 3 5 3 12" xfId="4358" xr:uid="{00000000-0005-0000-0000-00009C0E0000}"/>
    <cellStyle name="Standard 3 5 3 13" xfId="2036" xr:uid="{00000000-0005-0000-0000-00009D0E0000}"/>
    <cellStyle name="Standard 3 5 3 2" xfId="66" xr:uid="{00000000-0005-0000-0000-00009E0E0000}"/>
    <cellStyle name="Standard 3 5 3 2 10" xfId="4035" xr:uid="{00000000-0005-0000-0000-00009F0E0000}"/>
    <cellStyle name="Standard 3 5 3 2 11" xfId="4375" xr:uid="{00000000-0005-0000-0000-0000A00E0000}"/>
    <cellStyle name="Standard 3 5 3 2 12" xfId="2053" xr:uid="{00000000-0005-0000-0000-0000A10E0000}"/>
    <cellStyle name="Standard 3 5 3 2 2" xfId="100" xr:uid="{00000000-0005-0000-0000-0000A20E0000}"/>
    <cellStyle name="Standard 3 5 3 2 2 10" xfId="4409" xr:uid="{00000000-0005-0000-0000-0000A30E0000}"/>
    <cellStyle name="Standard 3 5 3 2 2 11" xfId="2087" xr:uid="{00000000-0005-0000-0000-0000A40E0000}"/>
    <cellStyle name="Standard 3 5 3 2 2 2" xfId="236" xr:uid="{00000000-0005-0000-0000-0000A50E0000}"/>
    <cellStyle name="Standard 3 5 3 2 2 2 2" xfId="292" xr:uid="{00000000-0005-0000-0000-0000A60E0000}"/>
    <cellStyle name="Standard 3 5 3 2 2 2 2 2" xfId="567" xr:uid="{00000000-0005-0000-0000-0000A70E0000}"/>
    <cellStyle name="Standard 3 5 3 2 2 2 2 2 2" xfId="2551" xr:uid="{00000000-0005-0000-0000-0000A80E0000}"/>
    <cellStyle name="Standard 3 5 3 2 2 2 2 3" xfId="1067" xr:uid="{00000000-0005-0000-0000-0000A90E0000}"/>
    <cellStyle name="Standard 3 5 3 2 2 2 2 3 2" xfId="3049" xr:uid="{00000000-0005-0000-0000-0000AA0E0000}"/>
    <cellStyle name="Standard 3 5 3 2 2 2 2 4" xfId="1543" xr:uid="{00000000-0005-0000-0000-0000AB0E0000}"/>
    <cellStyle name="Standard 3 5 3 2 2 2 2 4 2" xfId="3525" xr:uid="{00000000-0005-0000-0000-0000AC0E0000}"/>
    <cellStyle name="Standard 3 5 3 2 2 2 2 5" xfId="2019" xr:uid="{00000000-0005-0000-0000-0000AD0E0000}"/>
    <cellStyle name="Standard 3 5 3 2 2 2 2 5 2" xfId="4001" xr:uid="{00000000-0005-0000-0000-0000AE0E0000}"/>
    <cellStyle name="Standard 3 5 3 2 2 2 2 6" xfId="4341" xr:uid="{00000000-0005-0000-0000-0000AF0E0000}"/>
    <cellStyle name="Standard 3 5 3 2 2 2 2 7" xfId="4681" xr:uid="{00000000-0005-0000-0000-0000B00E0000}"/>
    <cellStyle name="Standard 3 5 3 2 2 2 2 8" xfId="2279" xr:uid="{00000000-0005-0000-0000-0000B10E0000}"/>
    <cellStyle name="Standard 3 5 3 2 2 2 3" xfId="511" xr:uid="{00000000-0005-0000-0000-0000B20E0000}"/>
    <cellStyle name="Standard 3 5 3 2 2 2 3 2" xfId="931" xr:uid="{00000000-0005-0000-0000-0000B30E0000}"/>
    <cellStyle name="Standard 3 5 3 2 2 2 3 2 2" xfId="2913" xr:uid="{00000000-0005-0000-0000-0000B40E0000}"/>
    <cellStyle name="Standard 3 5 3 2 2 2 3 3" xfId="1407" xr:uid="{00000000-0005-0000-0000-0000B50E0000}"/>
    <cellStyle name="Standard 3 5 3 2 2 2 3 3 2" xfId="3389" xr:uid="{00000000-0005-0000-0000-0000B60E0000}"/>
    <cellStyle name="Standard 3 5 3 2 2 2 3 4" xfId="1883" xr:uid="{00000000-0005-0000-0000-0000B70E0000}"/>
    <cellStyle name="Standard 3 5 3 2 2 2 3 4 2" xfId="3865" xr:uid="{00000000-0005-0000-0000-0000B80E0000}"/>
    <cellStyle name="Standard 3 5 3 2 2 2 3 5" xfId="2495" xr:uid="{00000000-0005-0000-0000-0000B90E0000}"/>
    <cellStyle name="Standard 3 5 3 2 2 2 4" xfId="722" xr:uid="{00000000-0005-0000-0000-0000BA0E0000}"/>
    <cellStyle name="Standard 3 5 3 2 2 2 4 2" xfId="2704" xr:uid="{00000000-0005-0000-0000-0000BB0E0000}"/>
    <cellStyle name="Standard 3 5 3 2 2 2 5" xfId="1203" xr:uid="{00000000-0005-0000-0000-0000BC0E0000}"/>
    <cellStyle name="Standard 3 5 3 2 2 2 5 2" xfId="3185" xr:uid="{00000000-0005-0000-0000-0000BD0E0000}"/>
    <cellStyle name="Standard 3 5 3 2 2 2 6" xfId="1679" xr:uid="{00000000-0005-0000-0000-0000BE0E0000}"/>
    <cellStyle name="Standard 3 5 3 2 2 2 6 2" xfId="3661" xr:uid="{00000000-0005-0000-0000-0000BF0E0000}"/>
    <cellStyle name="Standard 3 5 3 2 2 2 7" xfId="4205" xr:uid="{00000000-0005-0000-0000-0000C00E0000}"/>
    <cellStyle name="Standard 3 5 3 2 2 2 8" xfId="4545" xr:uid="{00000000-0005-0000-0000-0000C10E0000}"/>
    <cellStyle name="Standard 3 5 3 2 2 2 9" xfId="2223" xr:uid="{00000000-0005-0000-0000-0000C20E0000}"/>
    <cellStyle name="Standard 3 5 3 2 2 3" xfId="168" xr:uid="{00000000-0005-0000-0000-0000C30E0000}"/>
    <cellStyle name="Standard 3 5 3 2 2 3 2" xfId="443" xr:uid="{00000000-0005-0000-0000-0000C40E0000}"/>
    <cellStyle name="Standard 3 5 3 2 2 3 2 2" xfId="2427" xr:uid="{00000000-0005-0000-0000-0000C50E0000}"/>
    <cellStyle name="Standard 3 5 3 2 2 3 3" xfId="863" xr:uid="{00000000-0005-0000-0000-0000C60E0000}"/>
    <cellStyle name="Standard 3 5 3 2 2 3 3 2" xfId="2845" xr:uid="{00000000-0005-0000-0000-0000C70E0000}"/>
    <cellStyle name="Standard 3 5 3 2 2 3 4" xfId="1339" xr:uid="{00000000-0005-0000-0000-0000C80E0000}"/>
    <cellStyle name="Standard 3 5 3 2 2 3 4 2" xfId="3321" xr:uid="{00000000-0005-0000-0000-0000C90E0000}"/>
    <cellStyle name="Standard 3 5 3 2 2 3 5" xfId="1815" xr:uid="{00000000-0005-0000-0000-0000CA0E0000}"/>
    <cellStyle name="Standard 3 5 3 2 2 3 5 2" xfId="3797" xr:uid="{00000000-0005-0000-0000-0000CB0E0000}"/>
    <cellStyle name="Standard 3 5 3 2 2 3 6" xfId="4137" xr:uid="{00000000-0005-0000-0000-0000CC0E0000}"/>
    <cellStyle name="Standard 3 5 3 2 2 3 7" xfId="4477" xr:uid="{00000000-0005-0000-0000-0000CD0E0000}"/>
    <cellStyle name="Standard 3 5 3 2 2 3 8" xfId="2155" xr:uid="{00000000-0005-0000-0000-0000CE0E0000}"/>
    <cellStyle name="Standard 3 5 3 2 2 4" xfId="375" xr:uid="{00000000-0005-0000-0000-0000CF0E0000}"/>
    <cellStyle name="Standard 3 5 3 2 2 4 2" xfId="999" xr:uid="{00000000-0005-0000-0000-0000D00E0000}"/>
    <cellStyle name="Standard 3 5 3 2 2 4 2 2" xfId="2981" xr:uid="{00000000-0005-0000-0000-0000D10E0000}"/>
    <cellStyle name="Standard 3 5 3 2 2 4 3" xfId="1475" xr:uid="{00000000-0005-0000-0000-0000D20E0000}"/>
    <cellStyle name="Standard 3 5 3 2 2 4 3 2" xfId="3457" xr:uid="{00000000-0005-0000-0000-0000D30E0000}"/>
    <cellStyle name="Standard 3 5 3 2 2 4 4" xfId="1951" xr:uid="{00000000-0005-0000-0000-0000D40E0000}"/>
    <cellStyle name="Standard 3 5 3 2 2 4 4 2" xfId="3933" xr:uid="{00000000-0005-0000-0000-0000D50E0000}"/>
    <cellStyle name="Standard 3 5 3 2 2 4 5" xfId="4273" xr:uid="{00000000-0005-0000-0000-0000D60E0000}"/>
    <cellStyle name="Standard 3 5 3 2 2 4 6" xfId="4613" xr:uid="{00000000-0005-0000-0000-0000D70E0000}"/>
    <cellStyle name="Standard 3 5 3 2 2 4 7" xfId="2359" xr:uid="{00000000-0005-0000-0000-0000D80E0000}"/>
    <cellStyle name="Standard 3 5 3 2 2 5" xfId="795" xr:uid="{00000000-0005-0000-0000-0000D90E0000}"/>
    <cellStyle name="Standard 3 5 3 2 2 5 2" xfId="1271" xr:uid="{00000000-0005-0000-0000-0000DA0E0000}"/>
    <cellStyle name="Standard 3 5 3 2 2 5 2 2" xfId="3253" xr:uid="{00000000-0005-0000-0000-0000DB0E0000}"/>
    <cellStyle name="Standard 3 5 3 2 2 5 3" xfId="1747" xr:uid="{00000000-0005-0000-0000-0000DC0E0000}"/>
    <cellStyle name="Standard 3 5 3 2 2 5 3 2" xfId="3729" xr:uid="{00000000-0005-0000-0000-0000DD0E0000}"/>
    <cellStyle name="Standard 3 5 3 2 2 5 4" xfId="2777" xr:uid="{00000000-0005-0000-0000-0000DE0E0000}"/>
    <cellStyle name="Standard 3 5 3 2 2 6" xfId="654" xr:uid="{00000000-0005-0000-0000-0000DF0E0000}"/>
    <cellStyle name="Standard 3 5 3 2 2 6 2" xfId="2636" xr:uid="{00000000-0005-0000-0000-0000E00E0000}"/>
    <cellStyle name="Standard 3 5 3 2 2 7" xfId="1135" xr:uid="{00000000-0005-0000-0000-0000E10E0000}"/>
    <cellStyle name="Standard 3 5 3 2 2 7 2" xfId="3117" xr:uid="{00000000-0005-0000-0000-0000E20E0000}"/>
    <cellStyle name="Standard 3 5 3 2 2 8" xfId="1611" xr:uid="{00000000-0005-0000-0000-0000E30E0000}"/>
    <cellStyle name="Standard 3 5 3 2 2 8 2" xfId="3593" xr:uid="{00000000-0005-0000-0000-0000E40E0000}"/>
    <cellStyle name="Standard 3 5 3 2 2 9" xfId="4069" xr:uid="{00000000-0005-0000-0000-0000E50E0000}"/>
    <cellStyle name="Standard 3 5 3 2 3" xfId="202" xr:uid="{00000000-0005-0000-0000-0000E60E0000}"/>
    <cellStyle name="Standard 3 5 3 2 3 2" xfId="293" xr:uid="{00000000-0005-0000-0000-0000E70E0000}"/>
    <cellStyle name="Standard 3 5 3 2 3 2 2" xfId="568" xr:uid="{00000000-0005-0000-0000-0000E80E0000}"/>
    <cellStyle name="Standard 3 5 3 2 3 2 2 2" xfId="2552" xr:uid="{00000000-0005-0000-0000-0000E90E0000}"/>
    <cellStyle name="Standard 3 5 3 2 3 2 3" xfId="1033" xr:uid="{00000000-0005-0000-0000-0000EA0E0000}"/>
    <cellStyle name="Standard 3 5 3 2 3 2 3 2" xfId="3015" xr:uid="{00000000-0005-0000-0000-0000EB0E0000}"/>
    <cellStyle name="Standard 3 5 3 2 3 2 4" xfId="1509" xr:uid="{00000000-0005-0000-0000-0000EC0E0000}"/>
    <cellStyle name="Standard 3 5 3 2 3 2 4 2" xfId="3491" xr:uid="{00000000-0005-0000-0000-0000ED0E0000}"/>
    <cellStyle name="Standard 3 5 3 2 3 2 5" xfId="1985" xr:uid="{00000000-0005-0000-0000-0000EE0E0000}"/>
    <cellStyle name="Standard 3 5 3 2 3 2 5 2" xfId="3967" xr:uid="{00000000-0005-0000-0000-0000EF0E0000}"/>
    <cellStyle name="Standard 3 5 3 2 3 2 6" xfId="4307" xr:uid="{00000000-0005-0000-0000-0000F00E0000}"/>
    <cellStyle name="Standard 3 5 3 2 3 2 7" xfId="4647" xr:uid="{00000000-0005-0000-0000-0000F10E0000}"/>
    <cellStyle name="Standard 3 5 3 2 3 2 8" xfId="2280" xr:uid="{00000000-0005-0000-0000-0000F20E0000}"/>
    <cellStyle name="Standard 3 5 3 2 3 3" xfId="477" xr:uid="{00000000-0005-0000-0000-0000F30E0000}"/>
    <cellStyle name="Standard 3 5 3 2 3 3 2" xfId="897" xr:uid="{00000000-0005-0000-0000-0000F40E0000}"/>
    <cellStyle name="Standard 3 5 3 2 3 3 2 2" xfId="2879" xr:uid="{00000000-0005-0000-0000-0000F50E0000}"/>
    <cellStyle name="Standard 3 5 3 2 3 3 3" xfId="1373" xr:uid="{00000000-0005-0000-0000-0000F60E0000}"/>
    <cellStyle name="Standard 3 5 3 2 3 3 3 2" xfId="3355" xr:uid="{00000000-0005-0000-0000-0000F70E0000}"/>
    <cellStyle name="Standard 3 5 3 2 3 3 4" xfId="1849" xr:uid="{00000000-0005-0000-0000-0000F80E0000}"/>
    <cellStyle name="Standard 3 5 3 2 3 3 4 2" xfId="3831" xr:uid="{00000000-0005-0000-0000-0000F90E0000}"/>
    <cellStyle name="Standard 3 5 3 2 3 3 5" xfId="2461" xr:uid="{00000000-0005-0000-0000-0000FA0E0000}"/>
    <cellStyle name="Standard 3 5 3 2 3 4" xfId="688" xr:uid="{00000000-0005-0000-0000-0000FB0E0000}"/>
    <cellStyle name="Standard 3 5 3 2 3 4 2" xfId="2670" xr:uid="{00000000-0005-0000-0000-0000FC0E0000}"/>
    <cellStyle name="Standard 3 5 3 2 3 5" xfId="1169" xr:uid="{00000000-0005-0000-0000-0000FD0E0000}"/>
    <cellStyle name="Standard 3 5 3 2 3 5 2" xfId="3151" xr:uid="{00000000-0005-0000-0000-0000FE0E0000}"/>
    <cellStyle name="Standard 3 5 3 2 3 6" xfId="1645" xr:uid="{00000000-0005-0000-0000-0000FF0E0000}"/>
    <cellStyle name="Standard 3 5 3 2 3 6 2" xfId="3627" xr:uid="{00000000-0005-0000-0000-0000000F0000}"/>
    <cellStyle name="Standard 3 5 3 2 3 7" xfId="4171" xr:uid="{00000000-0005-0000-0000-0000010F0000}"/>
    <cellStyle name="Standard 3 5 3 2 3 8" xfId="4511" xr:uid="{00000000-0005-0000-0000-0000020F0000}"/>
    <cellStyle name="Standard 3 5 3 2 3 9" xfId="2189" xr:uid="{00000000-0005-0000-0000-0000030F0000}"/>
    <cellStyle name="Standard 3 5 3 2 4" xfId="134" xr:uid="{00000000-0005-0000-0000-0000040F0000}"/>
    <cellStyle name="Standard 3 5 3 2 4 2" xfId="409" xr:uid="{00000000-0005-0000-0000-0000050F0000}"/>
    <cellStyle name="Standard 3 5 3 2 4 2 2" xfId="2393" xr:uid="{00000000-0005-0000-0000-0000060F0000}"/>
    <cellStyle name="Standard 3 5 3 2 4 3" xfId="829" xr:uid="{00000000-0005-0000-0000-0000070F0000}"/>
    <cellStyle name="Standard 3 5 3 2 4 3 2" xfId="2811" xr:uid="{00000000-0005-0000-0000-0000080F0000}"/>
    <cellStyle name="Standard 3 5 3 2 4 4" xfId="1305" xr:uid="{00000000-0005-0000-0000-0000090F0000}"/>
    <cellStyle name="Standard 3 5 3 2 4 4 2" xfId="3287" xr:uid="{00000000-0005-0000-0000-00000A0F0000}"/>
    <cellStyle name="Standard 3 5 3 2 4 5" xfId="1781" xr:uid="{00000000-0005-0000-0000-00000B0F0000}"/>
    <cellStyle name="Standard 3 5 3 2 4 5 2" xfId="3763" xr:uid="{00000000-0005-0000-0000-00000C0F0000}"/>
    <cellStyle name="Standard 3 5 3 2 4 6" xfId="4103" xr:uid="{00000000-0005-0000-0000-00000D0F0000}"/>
    <cellStyle name="Standard 3 5 3 2 4 7" xfId="4443" xr:uid="{00000000-0005-0000-0000-00000E0F0000}"/>
    <cellStyle name="Standard 3 5 3 2 4 8" xfId="2121" xr:uid="{00000000-0005-0000-0000-00000F0F0000}"/>
    <cellStyle name="Standard 3 5 3 2 5" xfId="341" xr:uid="{00000000-0005-0000-0000-0000100F0000}"/>
    <cellStyle name="Standard 3 5 3 2 5 2" xfId="965" xr:uid="{00000000-0005-0000-0000-0000110F0000}"/>
    <cellStyle name="Standard 3 5 3 2 5 2 2" xfId="2947" xr:uid="{00000000-0005-0000-0000-0000120F0000}"/>
    <cellStyle name="Standard 3 5 3 2 5 3" xfId="1441" xr:uid="{00000000-0005-0000-0000-0000130F0000}"/>
    <cellStyle name="Standard 3 5 3 2 5 3 2" xfId="3423" xr:uid="{00000000-0005-0000-0000-0000140F0000}"/>
    <cellStyle name="Standard 3 5 3 2 5 4" xfId="1917" xr:uid="{00000000-0005-0000-0000-0000150F0000}"/>
    <cellStyle name="Standard 3 5 3 2 5 4 2" xfId="3899" xr:uid="{00000000-0005-0000-0000-0000160F0000}"/>
    <cellStyle name="Standard 3 5 3 2 5 5" xfId="4239" xr:uid="{00000000-0005-0000-0000-0000170F0000}"/>
    <cellStyle name="Standard 3 5 3 2 5 6" xfId="4579" xr:uid="{00000000-0005-0000-0000-0000180F0000}"/>
    <cellStyle name="Standard 3 5 3 2 5 7" xfId="2325" xr:uid="{00000000-0005-0000-0000-0000190F0000}"/>
    <cellStyle name="Standard 3 5 3 2 6" xfId="761" xr:uid="{00000000-0005-0000-0000-00001A0F0000}"/>
    <cellStyle name="Standard 3 5 3 2 6 2" xfId="1237" xr:uid="{00000000-0005-0000-0000-00001B0F0000}"/>
    <cellStyle name="Standard 3 5 3 2 6 2 2" xfId="3219" xr:uid="{00000000-0005-0000-0000-00001C0F0000}"/>
    <cellStyle name="Standard 3 5 3 2 6 3" xfId="1713" xr:uid="{00000000-0005-0000-0000-00001D0F0000}"/>
    <cellStyle name="Standard 3 5 3 2 6 3 2" xfId="3695" xr:uid="{00000000-0005-0000-0000-00001E0F0000}"/>
    <cellStyle name="Standard 3 5 3 2 6 4" xfId="2743" xr:uid="{00000000-0005-0000-0000-00001F0F0000}"/>
    <cellStyle name="Standard 3 5 3 2 7" xfId="620" xr:uid="{00000000-0005-0000-0000-0000200F0000}"/>
    <cellStyle name="Standard 3 5 3 2 7 2" xfId="2602" xr:uid="{00000000-0005-0000-0000-0000210F0000}"/>
    <cellStyle name="Standard 3 5 3 2 8" xfId="1101" xr:uid="{00000000-0005-0000-0000-0000220F0000}"/>
    <cellStyle name="Standard 3 5 3 2 8 2" xfId="3083" xr:uid="{00000000-0005-0000-0000-0000230F0000}"/>
    <cellStyle name="Standard 3 5 3 2 9" xfId="1577" xr:uid="{00000000-0005-0000-0000-0000240F0000}"/>
    <cellStyle name="Standard 3 5 3 2 9 2" xfId="3559" xr:uid="{00000000-0005-0000-0000-0000250F0000}"/>
    <cellStyle name="Standard 3 5 3 3" xfId="83" xr:uid="{00000000-0005-0000-0000-0000260F0000}"/>
    <cellStyle name="Standard 3 5 3 3 10" xfId="4392" xr:uid="{00000000-0005-0000-0000-0000270F0000}"/>
    <cellStyle name="Standard 3 5 3 3 11" xfId="2070" xr:uid="{00000000-0005-0000-0000-0000280F0000}"/>
    <cellStyle name="Standard 3 5 3 3 2" xfId="219" xr:uid="{00000000-0005-0000-0000-0000290F0000}"/>
    <cellStyle name="Standard 3 5 3 3 2 2" xfId="294" xr:uid="{00000000-0005-0000-0000-00002A0F0000}"/>
    <cellStyle name="Standard 3 5 3 3 2 2 2" xfId="569" xr:uid="{00000000-0005-0000-0000-00002B0F0000}"/>
    <cellStyle name="Standard 3 5 3 3 2 2 2 2" xfId="2553" xr:uid="{00000000-0005-0000-0000-00002C0F0000}"/>
    <cellStyle name="Standard 3 5 3 3 2 2 3" xfId="1050" xr:uid="{00000000-0005-0000-0000-00002D0F0000}"/>
    <cellStyle name="Standard 3 5 3 3 2 2 3 2" xfId="3032" xr:uid="{00000000-0005-0000-0000-00002E0F0000}"/>
    <cellStyle name="Standard 3 5 3 3 2 2 4" xfId="1526" xr:uid="{00000000-0005-0000-0000-00002F0F0000}"/>
    <cellStyle name="Standard 3 5 3 3 2 2 4 2" xfId="3508" xr:uid="{00000000-0005-0000-0000-0000300F0000}"/>
    <cellStyle name="Standard 3 5 3 3 2 2 5" xfId="2002" xr:uid="{00000000-0005-0000-0000-0000310F0000}"/>
    <cellStyle name="Standard 3 5 3 3 2 2 5 2" xfId="3984" xr:uid="{00000000-0005-0000-0000-0000320F0000}"/>
    <cellStyle name="Standard 3 5 3 3 2 2 6" xfId="4324" xr:uid="{00000000-0005-0000-0000-0000330F0000}"/>
    <cellStyle name="Standard 3 5 3 3 2 2 7" xfId="4664" xr:uid="{00000000-0005-0000-0000-0000340F0000}"/>
    <cellStyle name="Standard 3 5 3 3 2 2 8" xfId="2281" xr:uid="{00000000-0005-0000-0000-0000350F0000}"/>
    <cellStyle name="Standard 3 5 3 3 2 3" xfId="494" xr:uid="{00000000-0005-0000-0000-0000360F0000}"/>
    <cellStyle name="Standard 3 5 3 3 2 3 2" xfId="914" xr:uid="{00000000-0005-0000-0000-0000370F0000}"/>
    <cellStyle name="Standard 3 5 3 3 2 3 2 2" xfId="2896" xr:uid="{00000000-0005-0000-0000-0000380F0000}"/>
    <cellStyle name="Standard 3 5 3 3 2 3 3" xfId="1390" xr:uid="{00000000-0005-0000-0000-0000390F0000}"/>
    <cellStyle name="Standard 3 5 3 3 2 3 3 2" xfId="3372" xr:uid="{00000000-0005-0000-0000-00003A0F0000}"/>
    <cellStyle name="Standard 3 5 3 3 2 3 4" xfId="1866" xr:uid="{00000000-0005-0000-0000-00003B0F0000}"/>
    <cellStyle name="Standard 3 5 3 3 2 3 4 2" xfId="3848" xr:uid="{00000000-0005-0000-0000-00003C0F0000}"/>
    <cellStyle name="Standard 3 5 3 3 2 3 5" xfId="2478" xr:uid="{00000000-0005-0000-0000-00003D0F0000}"/>
    <cellStyle name="Standard 3 5 3 3 2 4" xfId="705" xr:uid="{00000000-0005-0000-0000-00003E0F0000}"/>
    <cellStyle name="Standard 3 5 3 3 2 4 2" xfId="2687" xr:uid="{00000000-0005-0000-0000-00003F0F0000}"/>
    <cellStyle name="Standard 3 5 3 3 2 5" xfId="1186" xr:uid="{00000000-0005-0000-0000-0000400F0000}"/>
    <cellStyle name="Standard 3 5 3 3 2 5 2" xfId="3168" xr:uid="{00000000-0005-0000-0000-0000410F0000}"/>
    <cellStyle name="Standard 3 5 3 3 2 6" xfId="1662" xr:uid="{00000000-0005-0000-0000-0000420F0000}"/>
    <cellStyle name="Standard 3 5 3 3 2 6 2" xfId="3644" xr:uid="{00000000-0005-0000-0000-0000430F0000}"/>
    <cellStyle name="Standard 3 5 3 3 2 7" xfId="4188" xr:uid="{00000000-0005-0000-0000-0000440F0000}"/>
    <cellStyle name="Standard 3 5 3 3 2 8" xfId="4528" xr:uid="{00000000-0005-0000-0000-0000450F0000}"/>
    <cellStyle name="Standard 3 5 3 3 2 9" xfId="2206" xr:uid="{00000000-0005-0000-0000-0000460F0000}"/>
    <cellStyle name="Standard 3 5 3 3 3" xfId="151" xr:uid="{00000000-0005-0000-0000-0000470F0000}"/>
    <cellStyle name="Standard 3 5 3 3 3 2" xfId="426" xr:uid="{00000000-0005-0000-0000-0000480F0000}"/>
    <cellStyle name="Standard 3 5 3 3 3 2 2" xfId="2410" xr:uid="{00000000-0005-0000-0000-0000490F0000}"/>
    <cellStyle name="Standard 3 5 3 3 3 3" xfId="846" xr:uid="{00000000-0005-0000-0000-00004A0F0000}"/>
    <cellStyle name="Standard 3 5 3 3 3 3 2" xfId="2828" xr:uid="{00000000-0005-0000-0000-00004B0F0000}"/>
    <cellStyle name="Standard 3 5 3 3 3 4" xfId="1322" xr:uid="{00000000-0005-0000-0000-00004C0F0000}"/>
    <cellStyle name="Standard 3 5 3 3 3 4 2" xfId="3304" xr:uid="{00000000-0005-0000-0000-00004D0F0000}"/>
    <cellStyle name="Standard 3 5 3 3 3 5" xfId="1798" xr:uid="{00000000-0005-0000-0000-00004E0F0000}"/>
    <cellStyle name="Standard 3 5 3 3 3 5 2" xfId="3780" xr:uid="{00000000-0005-0000-0000-00004F0F0000}"/>
    <cellStyle name="Standard 3 5 3 3 3 6" xfId="4120" xr:uid="{00000000-0005-0000-0000-0000500F0000}"/>
    <cellStyle name="Standard 3 5 3 3 3 7" xfId="4460" xr:uid="{00000000-0005-0000-0000-0000510F0000}"/>
    <cellStyle name="Standard 3 5 3 3 3 8" xfId="2138" xr:uid="{00000000-0005-0000-0000-0000520F0000}"/>
    <cellStyle name="Standard 3 5 3 3 4" xfId="358" xr:uid="{00000000-0005-0000-0000-0000530F0000}"/>
    <cellStyle name="Standard 3 5 3 3 4 2" xfId="982" xr:uid="{00000000-0005-0000-0000-0000540F0000}"/>
    <cellStyle name="Standard 3 5 3 3 4 2 2" xfId="2964" xr:uid="{00000000-0005-0000-0000-0000550F0000}"/>
    <cellStyle name="Standard 3 5 3 3 4 3" xfId="1458" xr:uid="{00000000-0005-0000-0000-0000560F0000}"/>
    <cellStyle name="Standard 3 5 3 3 4 3 2" xfId="3440" xr:uid="{00000000-0005-0000-0000-0000570F0000}"/>
    <cellStyle name="Standard 3 5 3 3 4 4" xfId="1934" xr:uid="{00000000-0005-0000-0000-0000580F0000}"/>
    <cellStyle name="Standard 3 5 3 3 4 4 2" xfId="3916" xr:uid="{00000000-0005-0000-0000-0000590F0000}"/>
    <cellStyle name="Standard 3 5 3 3 4 5" xfId="4256" xr:uid="{00000000-0005-0000-0000-00005A0F0000}"/>
    <cellStyle name="Standard 3 5 3 3 4 6" xfId="4596" xr:uid="{00000000-0005-0000-0000-00005B0F0000}"/>
    <cellStyle name="Standard 3 5 3 3 4 7" xfId="2342" xr:uid="{00000000-0005-0000-0000-00005C0F0000}"/>
    <cellStyle name="Standard 3 5 3 3 5" xfId="778" xr:uid="{00000000-0005-0000-0000-00005D0F0000}"/>
    <cellStyle name="Standard 3 5 3 3 5 2" xfId="1254" xr:uid="{00000000-0005-0000-0000-00005E0F0000}"/>
    <cellStyle name="Standard 3 5 3 3 5 2 2" xfId="3236" xr:uid="{00000000-0005-0000-0000-00005F0F0000}"/>
    <cellStyle name="Standard 3 5 3 3 5 3" xfId="1730" xr:uid="{00000000-0005-0000-0000-0000600F0000}"/>
    <cellStyle name="Standard 3 5 3 3 5 3 2" xfId="3712" xr:uid="{00000000-0005-0000-0000-0000610F0000}"/>
    <cellStyle name="Standard 3 5 3 3 5 4" xfId="2760" xr:uid="{00000000-0005-0000-0000-0000620F0000}"/>
    <cellStyle name="Standard 3 5 3 3 6" xfId="637" xr:uid="{00000000-0005-0000-0000-0000630F0000}"/>
    <cellStyle name="Standard 3 5 3 3 6 2" xfId="2619" xr:uid="{00000000-0005-0000-0000-0000640F0000}"/>
    <cellStyle name="Standard 3 5 3 3 7" xfId="1118" xr:uid="{00000000-0005-0000-0000-0000650F0000}"/>
    <cellStyle name="Standard 3 5 3 3 7 2" xfId="3100" xr:uid="{00000000-0005-0000-0000-0000660F0000}"/>
    <cellStyle name="Standard 3 5 3 3 8" xfId="1594" xr:uid="{00000000-0005-0000-0000-0000670F0000}"/>
    <cellStyle name="Standard 3 5 3 3 8 2" xfId="3576" xr:uid="{00000000-0005-0000-0000-0000680F0000}"/>
    <cellStyle name="Standard 3 5 3 3 9" xfId="4052" xr:uid="{00000000-0005-0000-0000-0000690F0000}"/>
    <cellStyle name="Standard 3 5 3 4" xfId="185" xr:uid="{00000000-0005-0000-0000-00006A0F0000}"/>
    <cellStyle name="Standard 3 5 3 4 2" xfId="295" xr:uid="{00000000-0005-0000-0000-00006B0F0000}"/>
    <cellStyle name="Standard 3 5 3 4 2 2" xfId="570" xr:uid="{00000000-0005-0000-0000-00006C0F0000}"/>
    <cellStyle name="Standard 3 5 3 4 2 2 2" xfId="2554" xr:uid="{00000000-0005-0000-0000-00006D0F0000}"/>
    <cellStyle name="Standard 3 5 3 4 2 3" xfId="1016" xr:uid="{00000000-0005-0000-0000-00006E0F0000}"/>
    <cellStyle name="Standard 3 5 3 4 2 3 2" xfId="2998" xr:uid="{00000000-0005-0000-0000-00006F0F0000}"/>
    <cellStyle name="Standard 3 5 3 4 2 4" xfId="1492" xr:uid="{00000000-0005-0000-0000-0000700F0000}"/>
    <cellStyle name="Standard 3 5 3 4 2 4 2" xfId="3474" xr:uid="{00000000-0005-0000-0000-0000710F0000}"/>
    <cellStyle name="Standard 3 5 3 4 2 5" xfId="1968" xr:uid="{00000000-0005-0000-0000-0000720F0000}"/>
    <cellStyle name="Standard 3 5 3 4 2 5 2" xfId="3950" xr:uid="{00000000-0005-0000-0000-0000730F0000}"/>
    <cellStyle name="Standard 3 5 3 4 2 6" xfId="4290" xr:uid="{00000000-0005-0000-0000-0000740F0000}"/>
    <cellStyle name="Standard 3 5 3 4 2 7" xfId="4630" xr:uid="{00000000-0005-0000-0000-0000750F0000}"/>
    <cellStyle name="Standard 3 5 3 4 2 8" xfId="2282" xr:uid="{00000000-0005-0000-0000-0000760F0000}"/>
    <cellStyle name="Standard 3 5 3 4 3" xfId="460" xr:uid="{00000000-0005-0000-0000-0000770F0000}"/>
    <cellStyle name="Standard 3 5 3 4 3 2" xfId="880" xr:uid="{00000000-0005-0000-0000-0000780F0000}"/>
    <cellStyle name="Standard 3 5 3 4 3 2 2" xfId="2862" xr:uid="{00000000-0005-0000-0000-0000790F0000}"/>
    <cellStyle name="Standard 3 5 3 4 3 3" xfId="1356" xr:uid="{00000000-0005-0000-0000-00007A0F0000}"/>
    <cellStyle name="Standard 3 5 3 4 3 3 2" xfId="3338" xr:uid="{00000000-0005-0000-0000-00007B0F0000}"/>
    <cellStyle name="Standard 3 5 3 4 3 4" xfId="1832" xr:uid="{00000000-0005-0000-0000-00007C0F0000}"/>
    <cellStyle name="Standard 3 5 3 4 3 4 2" xfId="3814" xr:uid="{00000000-0005-0000-0000-00007D0F0000}"/>
    <cellStyle name="Standard 3 5 3 4 3 5" xfId="2444" xr:uid="{00000000-0005-0000-0000-00007E0F0000}"/>
    <cellStyle name="Standard 3 5 3 4 4" xfId="671" xr:uid="{00000000-0005-0000-0000-00007F0F0000}"/>
    <cellStyle name="Standard 3 5 3 4 4 2" xfId="2653" xr:uid="{00000000-0005-0000-0000-0000800F0000}"/>
    <cellStyle name="Standard 3 5 3 4 5" xfId="1152" xr:uid="{00000000-0005-0000-0000-0000810F0000}"/>
    <cellStyle name="Standard 3 5 3 4 5 2" xfId="3134" xr:uid="{00000000-0005-0000-0000-0000820F0000}"/>
    <cellStyle name="Standard 3 5 3 4 6" xfId="1628" xr:uid="{00000000-0005-0000-0000-0000830F0000}"/>
    <cellStyle name="Standard 3 5 3 4 6 2" xfId="3610" xr:uid="{00000000-0005-0000-0000-0000840F0000}"/>
    <cellStyle name="Standard 3 5 3 4 7" xfId="4154" xr:uid="{00000000-0005-0000-0000-0000850F0000}"/>
    <cellStyle name="Standard 3 5 3 4 8" xfId="4494" xr:uid="{00000000-0005-0000-0000-0000860F0000}"/>
    <cellStyle name="Standard 3 5 3 4 9" xfId="2172" xr:uid="{00000000-0005-0000-0000-0000870F0000}"/>
    <cellStyle name="Standard 3 5 3 5" xfId="117" xr:uid="{00000000-0005-0000-0000-0000880F0000}"/>
    <cellStyle name="Standard 3 5 3 5 2" xfId="392" xr:uid="{00000000-0005-0000-0000-0000890F0000}"/>
    <cellStyle name="Standard 3 5 3 5 2 2" xfId="2376" xr:uid="{00000000-0005-0000-0000-00008A0F0000}"/>
    <cellStyle name="Standard 3 5 3 5 3" xfId="812" xr:uid="{00000000-0005-0000-0000-00008B0F0000}"/>
    <cellStyle name="Standard 3 5 3 5 3 2" xfId="2794" xr:uid="{00000000-0005-0000-0000-00008C0F0000}"/>
    <cellStyle name="Standard 3 5 3 5 4" xfId="1288" xr:uid="{00000000-0005-0000-0000-00008D0F0000}"/>
    <cellStyle name="Standard 3 5 3 5 4 2" xfId="3270" xr:uid="{00000000-0005-0000-0000-00008E0F0000}"/>
    <cellStyle name="Standard 3 5 3 5 5" xfId="1764" xr:uid="{00000000-0005-0000-0000-00008F0F0000}"/>
    <cellStyle name="Standard 3 5 3 5 5 2" xfId="3746" xr:uid="{00000000-0005-0000-0000-0000900F0000}"/>
    <cellStyle name="Standard 3 5 3 5 6" xfId="4086" xr:uid="{00000000-0005-0000-0000-0000910F0000}"/>
    <cellStyle name="Standard 3 5 3 5 7" xfId="4426" xr:uid="{00000000-0005-0000-0000-0000920F0000}"/>
    <cellStyle name="Standard 3 5 3 5 8" xfId="2104" xr:uid="{00000000-0005-0000-0000-0000930F0000}"/>
    <cellStyle name="Standard 3 5 3 6" xfId="324" xr:uid="{00000000-0005-0000-0000-0000940F0000}"/>
    <cellStyle name="Standard 3 5 3 6 2" xfId="948" xr:uid="{00000000-0005-0000-0000-0000950F0000}"/>
    <cellStyle name="Standard 3 5 3 6 2 2" xfId="2930" xr:uid="{00000000-0005-0000-0000-0000960F0000}"/>
    <cellStyle name="Standard 3 5 3 6 3" xfId="1424" xr:uid="{00000000-0005-0000-0000-0000970F0000}"/>
    <cellStyle name="Standard 3 5 3 6 3 2" xfId="3406" xr:uid="{00000000-0005-0000-0000-0000980F0000}"/>
    <cellStyle name="Standard 3 5 3 6 4" xfId="1900" xr:uid="{00000000-0005-0000-0000-0000990F0000}"/>
    <cellStyle name="Standard 3 5 3 6 4 2" xfId="3882" xr:uid="{00000000-0005-0000-0000-00009A0F0000}"/>
    <cellStyle name="Standard 3 5 3 6 5" xfId="4222" xr:uid="{00000000-0005-0000-0000-00009B0F0000}"/>
    <cellStyle name="Standard 3 5 3 6 6" xfId="4562" xr:uid="{00000000-0005-0000-0000-00009C0F0000}"/>
    <cellStyle name="Standard 3 5 3 6 7" xfId="2308" xr:uid="{00000000-0005-0000-0000-00009D0F0000}"/>
    <cellStyle name="Standard 3 5 3 7" xfId="744" xr:uid="{00000000-0005-0000-0000-00009E0F0000}"/>
    <cellStyle name="Standard 3 5 3 7 2" xfId="1220" xr:uid="{00000000-0005-0000-0000-00009F0F0000}"/>
    <cellStyle name="Standard 3 5 3 7 2 2" xfId="3202" xr:uid="{00000000-0005-0000-0000-0000A00F0000}"/>
    <cellStyle name="Standard 3 5 3 7 3" xfId="1696" xr:uid="{00000000-0005-0000-0000-0000A10F0000}"/>
    <cellStyle name="Standard 3 5 3 7 3 2" xfId="3678" xr:uid="{00000000-0005-0000-0000-0000A20F0000}"/>
    <cellStyle name="Standard 3 5 3 7 4" xfId="2726" xr:uid="{00000000-0005-0000-0000-0000A30F0000}"/>
    <cellStyle name="Standard 3 5 3 8" xfId="603" xr:uid="{00000000-0005-0000-0000-0000A40F0000}"/>
    <cellStyle name="Standard 3 5 3 8 2" xfId="2585" xr:uid="{00000000-0005-0000-0000-0000A50F0000}"/>
    <cellStyle name="Standard 3 5 3 9" xfId="1084" xr:uid="{00000000-0005-0000-0000-0000A60F0000}"/>
    <cellStyle name="Standard 3 5 3 9 2" xfId="3066" xr:uid="{00000000-0005-0000-0000-0000A70F0000}"/>
    <cellStyle name="Standard 3 5 4" xfId="56" xr:uid="{00000000-0005-0000-0000-0000A80F0000}"/>
    <cellStyle name="Standard 3 5 4 10" xfId="4025" xr:uid="{00000000-0005-0000-0000-0000A90F0000}"/>
    <cellStyle name="Standard 3 5 4 11" xfId="4365" xr:uid="{00000000-0005-0000-0000-0000AA0F0000}"/>
    <cellStyle name="Standard 3 5 4 12" xfId="2043" xr:uid="{00000000-0005-0000-0000-0000AB0F0000}"/>
    <cellStyle name="Standard 3 5 4 2" xfId="90" xr:uid="{00000000-0005-0000-0000-0000AC0F0000}"/>
    <cellStyle name="Standard 3 5 4 2 10" xfId="4399" xr:uid="{00000000-0005-0000-0000-0000AD0F0000}"/>
    <cellStyle name="Standard 3 5 4 2 11" xfId="2077" xr:uid="{00000000-0005-0000-0000-0000AE0F0000}"/>
    <cellStyle name="Standard 3 5 4 2 2" xfId="226" xr:uid="{00000000-0005-0000-0000-0000AF0F0000}"/>
    <cellStyle name="Standard 3 5 4 2 2 2" xfId="296" xr:uid="{00000000-0005-0000-0000-0000B00F0000}"/>
    <cellStyle name="Standard 3 5 4 2 2 2 2" xfId="571" xr:uid="{00000000-0005-0000-0000-0000B10F0000}"/>
    <cellStyle name="Standard 3 5 4 2 2 2 2 2" xfId="2555" xr:uid="{00000000-0005-0000-0000-0000B20F0000}"/>
    <cellStyle name="Standard 3 5 4 2 2 2 3" xfId="1057" xr:uid="{00000000-0005-0000-0000-0000B30F0000}"/>
    <cellStyle name="Standard 3 5 4 2 2 2 3 2" xfId="3039" xr:uid="{00000000-0005-0000-0000-0000B40F0000}"/>
    <cellStyle name="Standard 3 5 4 2 2 2 4" xfId="1533" xr:uid="{00000000-0005-0000-0000-0000B50F0000}"/>
    <cellStyle name="Standard 3 5 4 2 2 2 4 2" xfId="3515" xr:uid="{00000000-0005-0000-0000-0000B60F0000}"/>
    <cellStyle name="Standard 3 5 4 2 2 2 5" xfId="2009" xr:uid="{00000000-0005-0000-0000-0000B70F0000}"/>
    <cellStyle name="Standard 3 5 4 2 2 2 5 2" xfId="3991" xr:uid="{00000000-0005-0000-0000-0000B80F0000}"/>
    <cellStyle name="Standard 3 5 4 2 2 2 6" xfId="4331" xr:uid="{00000000-0005-0000-0000-0000B90F0000}"/>
    <cellStyle name="Standard 3 5 4 2 2 2 7" xfId="4671" xr:uid="{00000000-0005-0000-0000-0000BA0F0000}"/>
    <cellStyle name="Standard 3 5 4 2 2 2 8" xfId="2283" xr:uid="{00000000-0005-0000-0000-0000BB0F0000}"/>
    <cellStyle name="Standard 3 5 4 2 2 3" xfId="501" xr:uid="{00000000-0005-0000-0000-0000BC0F0000}"/>
    <cellStyle name="Standard 3 5 4 2 2 3 2" xfId="921" xr:uid="{00000000-0005-0000-0000-0000BD0F0000}"/>
    <cellStyle name="Standard 3 5 4 2 2 3 2 2" xfId="2903" xr:uid="{00000000-0005-0000-0000-0000BE0F0000}"/>
    <cellStyle name="Standard 3 5 4 2 2 3 3" xfId="1397" xr:uid="{00000000-0005-0000-0000-0000BF0F0000}"/>
    <cellStyle name="Standard 3 5 4 2 2 3 3 2" xfId="3379" xr:uid="{00000000-0005-0000-0000-0000C00F0000}"/>
    <cellStyle name="Standard 3 5 4 2 2 3 4" xfId="1873" xr:uid="{00000000-0005-0000-0000-0000C10F0000}"/>
    <cellStyle name="Standard 3 5 4 2 2 3 4 2" xfId="3855" xr:uid="{00000000-0005-0000-0000-0000C20F0000}"/>
    <cellStyle name="Standard 3 5 4 2 2 3 5" xfId="2485" xr:uid="{00000000-0005-0000-0000-0000C30F0000}"/>
    <cellStyle name="Standard 3 5 4 2 2 4" xfId="712" xr:uid="{00000000-0005-0000-0000-0000C40F0000}"/>
    <cellStyle name="Standard 3 5 4 2 2 4 2" xfId="2694" xr:uid="{00000000-0005-0000-0000-0000C50F0000}"/>
    <cellStyle name="Standard 3 5 4 2 2 5" xfId="1193" xr:uid="{00000000-0005-0000-0000-0000C60F0000}"/>
    <cellStyle name="Standard 3 5 4 2 2 5 2" xfId="3175" xr:uid="{00000000-0005-0000-0000-0000C70F0000}"/>
    <cellStyle name="Standard 3 5 4 2 2 6" xfId="1669" xr:uid="{00000000-0005-0000-0000-0000C80F0000}"/>
    <cellStyle name="Standard 3 5 4 2 2 6 2" xfId="3651" xr:uid="{00000000-0005-0000-0000-0000C90F0000}"/>
    <cellStyle name="Standard 3 5 4 2 2 7" xfId="4195" xr:uid="{00000000-0005-0000-0000-0000CA0F0000}"/>
    <cellStyle name="Standard 3 5 4 2 2 8" xfId="4535" xr:uid="{00000000-0005-0000-0000-0000CB0F0000}"/>
    <cellStyle name="Standard 3 5 4 2 2 9" xfId="2213" xr:uid="{00000000-0005-0000-0000-0000CC0F0000}"/>
    <cellStyle name="Standard 3 5 4 2 3" xfId="158" xr:uid="{00000000-0005-0000-0000-0000CD0F0000}"/>
    <cellStyle name="Standard 3 5 4 2 3 2" xfId="433" xr:uid="{00000000-0005-0000-0000-0000CE0F0000}"/>
    <cellStyle name="Standard 3 5 4 2 3 2 2" xfId="2417" xr:uid="{00000000-0005-0000-0000-0000CF0F0000}"/>
    <cellStyle name="Standard 3 5 4 2 3 3" xfId="853" xr:uid="{00000000-0005-0000-0000-0000D00F0000}"/>
    <cellStyle name="Standard 3 5 4 2 3 3 2" xfId="2835" xr:uid="{00000000-0005-0000-0000-0000D10F0000}"/>
    <cellStyle name="Standard 3 5 4 2 3 4" xfId="1329" xr:uid="{00000000-0005-0000-0000-0000D20F0000}"/>
    <cellStyle name="Standard 3 5 4 2 3 4 2" xfId="3311" xr:uid="{00000000-0005-0000-0000-0000D30F0000}"/>
    <cellStyle name="Standard 3 5 4 2 3 5" xfId="1805" xr:uid="{00000000-0005-0000-0000-0000D40F0000}"/>
    <cellStyle name="Standard 3 5 4 2 3 5 2" xfId="3787" xr:uid="{00000000-0005-0000-0000-0000D50F0000}"/>
    <cellStyle name="Standard 3 5 4 2 3 6" xfId="4127" xr:uid="{00000000-0005-0000-0000-0000D60F0000}"/>
    <cellStyle name="Standard 3 5 4 2 3 7" xfId="4467" xr:uid="{00000000-0005-0000-0000-0000D70F0000}"/>
    <cellStyle name="Standard 3 5 4 2 3 8" xfId="2145" xr:uid="{00000000-0005-0000-0000-0000D80F0000}"/>
    <cellStyle name="Standard 3 5 4 2 4" xfId="365" xr:uid="{00000000-0005-0000-0000-0000D90F0000}"/>
    <cellStyle name="Standard 3 5 4 2 4 2" xfId="989" xr:uid="{00000000-0005-0000-0000-0000DA0F0000}"/>
    <cellStyle name="Standard 3 5 4 2 4 2 2" xfId="2971" xr:uid="{00000000-0005-0000-0000-0000DB0F0000}"/>
    <cellStyle name="Standard 3 5 4 2 4 3" xfId="1465" xr:uid="{00000000-0005-0000-0000-0000DC0F0000}"/>
    <cellStyle name="Standard 3 5 4 2 4 3 2" xfId="3447" xr:uid="{00000000-0005-0000-0000-0000DD0F0000}"/>
    <cellStyle name="Standard 3 5 4 2 4 4" xfId="1941" xr:uid="{00000000-0005-0000-0000-0000DE0F0000}"/>
    <cellStyle name="Standard 3 5 4 2 4 4 2" xfId="3923" xr:uid="{00000000-0005-0000-0000-0000DF0F0000}"/>
    <cellStyle name="Standard 3 5 4 2 4 5" xfId="4263" xr:uid="{00000000-0005-0000-0000-0000E00F0000}"/>
    <cellStyle name="Standard 3 5 4 2 4 6" xfId="4603" xr:uid="{00000000-0005-0000-0000-0000E10F0000}"/>
    <cellStyle name="Standard 3 5 4 2 4 7" xfId="2349" xr:uid="{00000000-0005-0000-0000-0000E20F0000}"/>
    <cellStyle name="Standard 3 5 4 2 5" xfId="785" xr:uid="{00000000-0005-0000-0000-0000E30F0000}"/>
    <cellStyle name="Standard 3 5 4 2 5 2" xfId="1261" xr:uid="{00000000-0005-0000-0000-0000E40F0000}"/>
    <cellStyle name="Standard 3 5 4 2 5 2 2" xfId="3243" xr:uid="{00000000-0005-0000-0000-0000E50F0000}"/>
    <cellStyle name="Standard 3 5 4 2 5 3" xfId="1737" xr:uid="{00000000-0005-0000-0000-0000E60F0000}"/>
    <cellStyle name="Standard 3 5 4 2 5 3 2" xfId="3719" xr:uid="{00000000-0005-0000-0000-0000E70F0000}"/>
    <cellStyle name="Standard 3 5 4 2 5 4" xfId="2767" xr:uid="{00000000-0005-0000-0000-0000E80F0000}"/>
    <cellStyle name="Standard 3 5 4 2 6" xfId="644" xr:uid="{00000000-0005-0000-0000-0000E90F0000}"/>
    <cellStyle name="Standard 3 5 4 2 6 2" xfId="2626" xr:uid="{00000000-0005-0000-0000-0000EA0F0000}"/>
    <cellStyle name="Standard 3 5 4 2 7" xfId="1125" xr:uid="{00000000-0005-0000-0000-0000EB0F0000}"/>
    <cellStyle name="Standard 3 5 4 2 7 2" xfId="3107" xr:uid="{00000000-0005-0000-0000-0000EC0F0000}"/>
    <cellStyle name="Standard 3 5 4 2 8" xfId="1601" xr:uid="{00000000-0005-0000-0000-0000ED0F0000}"/>
    <cellStyle name="Standard 3 5 4 2 8 2" xfId="3583" xr:uid="{00000000-0005-0000-0000-0000EE0F0000}"/>
    <cellStyle name="Standard 3 5 4 2 9" xfId="4059" xr:uid="{00000000-0005-0000-0000-0000EF0F0000}"/>
    <cellStyle name="Standard 3 5 4 3" xfId="192" xr:uid="{00000000-0005-0000-0000-0000F00F0000}"/>
    <cellStyle name="Standard 3 5 4 3 2" xfId="297" xr:uid="{00000000-0005-0000-0000-0000F10F0000}"/>
    <cellStyle name="Standard 3 5 4 3 2 2" xfId="572" xr:uid="{00000000-0005-0000-0000-0000F20F0000}"/>
    <cellStyle name="Standard 3 5 4 3 2 2 2" xfId="2556" xr:uid="{00000000-0005-0000-0000-0000F30F0000}"/>
    <cellStyle name="Standard 3 5 4 3 2 3" xfId="1023" xr:uid="{00000000-0005-0000-0000-0000F40F0000}"/>
    <cellStyle name="Standard 3 5 4 3 2 3 2" xfId="3005" xr:uid="{00000000-0005-0000-0000-0000F50F0000}"/>
    <cellStyle name="Standard 3 5 4 3 2 4" xfId="1499" xr:uid="{00000000-0005-0000-0000-0000F60F0000}"/>
    <cellStyle name="Standard 3 5 4 3 2 4 2" xfId="3481" xr:uid="{00000000-0005-0000-0000-0000F70F0000}"/>
    <cellStyle name="Standard 3 5 4 3 2 5" xfId="1975" xr:uid="{00000000-0005-0000-0000-0000F80F0000}"/>
    <cellStyle name="Standard 3 5 4 3 2 5 2" xfId="3957" xr:uid="{00000000-0005-0000-0000-0000F90F0000}"/>
    <cellStyle name="Standard 3 5 4 3 2 6" xfId="4297" xr:uid="{00000000-0005-0000-0000-0000FA0F0000}"/>
    <cellStyle name="Standard 3 5 4 3 2 7" xfId="4637" xr:uid="{00000000-0005-0000-0000-0000FB0F0000}"/>
    <cellStyle name="Standard 3 5 4 3 2 8" xfId="2284" xr:uid="{00000000-0005-0000-0000-0000FC0F0000}"/>
    <cellStyle name="Standard 3 5 4 3 3" xfId="467" xr:uid="{00000000-0005-0000-0000-0000FD0F0000}"/>
    <cellStyle name="Standard 3 5 4 3 3 2" xfId="887" xr:uid="{00000000-0005-0000-0000-0000FE0F0000}"/>
    <cellStyle name="Standard 3 5 4 3 3 2 2" xfId="2869" xr:uid="{00000000-0005-0000-0000-0000FF0F0000}"/>
    <cellStyle name="Standard 3 5 4 3 3 3" xfId="1363" xr:uid="{00000000-0005-0000-0000-000000100000}"/>
    <cellStyle name="Standard 3 5 4 3 3 3 2" xfId="3345" xr:uid="{00000000-0005-0000-0000-000001100000}"/>
    <cellStyle name="Standard 3 5 4 3 3 4" xfId="1839" xr:uid="{00000000-0005-0000-0000-000002100000}"/>
    <cellStyle name="Standard 3 5 4 3 3 4 2" xfId="3821" xr:uid="{00000000-0005-0000-0000-000003100000}"/>
    <cellStyle name="Standard 3 5 4 3 3 5" xfId="2451" xr:uid="{00000000-0005-0000-0000-000004100000}"/>
    <cellStyle name="Standard 3 5 4 3 4" xfId="678" xr:uid="{00000000-0005-0000-0000-000005100000}"/>
    <cellStyle name="Standard 3 5 4 3 4 2" xfId="2660" xr:uid="{00000000-0005-0000-0000-000006100000}"/>
    <cellStyle name="Standard 3 5 4 3 5" xfId="1159" xr:uid="{00000000-0005-0000-0000-000007100000}"/>
    <cellStyle name="Standard 3 5 4 3 5 2" xfId="3141" xr:uid="{00000000-0005-0000-0000-000008100000}"/>
    <cellStyle name="Standard 3 5 4 3 6" xfId="1635" xr:uid="{00000000-0005-0000-0000-000009100000}"/>
    <cellStyle name="Standard 3 5 4 3 6 2" xfId="3617" xr:uid="{00000000-0005-0000-0000-00000A100000}"/>
    <cellStyle name="Standard 3 5 4 3 7" xfId="4161" xr:uid="{00000000-0005-0000-0000-00000B100000}"/>
    <cellStyle name="Standard 3 5 4 3 8" xfId="4501" xr:uid="{00000000-0005-0000-0000-00000C100000}"/>
    <cellStyle name="Standard 3 5 4 3 9" xfId="2179" xr:uid="{00000000-0005-0000-0000-00000D100000}"/>
    <cellStyle name="Standard 3 5 4 4" xfId="124" xr:uid="{00000000-0005-0000-0000-00000E100000}"/>
    <cellStyle name="Standard 3 5 4 4 2" xfId="399" xr:uid="{00000000-0005-0000-0000-00000F100000}"/>
    <cellStyle name="Standard 3 5 4 4 2 2" xfId="2383" xr:uid="{00000000-0005-0000-0000-000010100000}"/>
    <cellStyle name="Standard 3 5 4 4 3" xfId="819" xr:uid="{00000000-0005-0000-0000-000011100000}"/>
    <cellStyle name="Standard 3 5 4 4 3 2" xfId="2801" xr:uid="{00000000-0005-0000-0000-000012100000}"/>
    <cellStyle name="Standard 3 5 4 4 4" xfId="1295" xr:uid="{00000000-0005-0000-0000-000013100000}"/>
    <cellStyle name="Standard 3 5 4 4 4 2" xfId="3277" xr:uid="{00000000-0005-0000-0000-000014100000}"/>
    <cellStyle name="Standard 3 5 4 4 5" xfId="1771" xr:uid="{00000000-0005-0000-0000-000015100000}"/>
    <cellStyle name="Standard 3 5 4 4 5 2" xfId="3753" xr:uid="{00000000-0005-0000-0000-000016100000}"/>
    <cellStyle name="Standard 3 5 4 4 6" xfId="4093" xr:uid="{00000000-0005-0000-0000-000017100000}"/>
    <cellStyle name="Standard 3 5 4 4 7" xfId="4433" xr:uid="{00000000-0005-0000-0000-000018100000}"/>
    <cellStyle name="Standard 3 5 4 4 8" xfId="2111" xr:uid="{00000000-0005-0000-0000-000019100000}"/>
    <cellStyle name="Standard 3 5 4 5" xfId="331" xr:uid="{00000000-0005-0000-0000-00001A100000}"/>
    <cellStyle name="Standard 3 5 4 5 2" xfId="955" xr:uid="{00000000-0005-0000-0000-00001B100000}"/>
    <cellStyle name="Standard 3 5 4 5 2 2" xfId="2937" xr:uid="{00000000-0005-0000-0000-00001C100000}"/>
    <cellStyle name="Standard 3 5 4 5 3" xfId="1431" xr:uid="{00000000-0005-0000-0000-00001D100000}"/>
    <cellStyle name="Standard 3 5 4 5 3 2" xfId="3413" xr:uid="{00000000-0005-0000-0000-00001E100000}"/>
    <cellStyle name="Standard 3 5 4 5 4" xfId="1907" xr:uid="{00000000-0005-0000-0000-00001F100000}"/>
    <cellStyle name="Standard 3 5 4 5 4 2" xfId="3889" xr:uid="{00000000-0005-0000-0000-000020100000}"/>
    <cellStyle name="Standard 3 5 4 5 5" xfId="4229" xr:uid="{00000000-0005-0000-0000-000021100000}"/>
    <cellStyle name="Standard 3 5 4 5 6" xfId="4569" xr:uid="{00000000-0005-0000-0000-000022100000}"/>
    <cellStyle name="Standard 3 5 4 5 7" xfId="2315" xr:uid="{00000000-0005-0000-0000-000023100000}"/>
    <cellStyle name="Standard 3 5 4 6" xfId="751" xr:uid="{00000000-0005-0000-0000-000024100000}"/>
    <cellStyle name="Standard 3 5 4 6 2" xfId="1227" xr:uid="{00000000-0005-0000-0000-000025100000}"/>
    <cellStyle name="Standard 3 5 4 6 2 2" xfId="3209" xr:uid="{00000000-0005-0000-0000-000026100000}"/>
    <cellStyle name="Standard 3 5 4 6 3" xfId="1703" xr:uid="{00000000-0005-0000-0000-000027100000}"/>
    <cellStyle name="Standard 3 5 4 6 3 2" xfId="3685" xr:uid="{00000000-0005-0000-0000-000028100000}"/>
    <cellStyle name="Standard 3 5 4 6 4" xfId="2733" xr:uid="{00000000-0005-0000-0000-000029100000}"/>
    <cellStyle name="Standard 3 5 4 7" xfId="610" xr:uid="{00000000-0005-0000-0000-00002A100000}"/>
    <cellStyle name="Standard 3 5 4 7 2" xfId="2592" xr:uid="{00000000-0005-0000-0000-00002B100000}"/>
    <cellStyle name="Standard 3 5 4 8" xfId="1091" xr:uid="{00000000-0005-0000-0000-00002C100000}"/>
    <cellStyle name="Standard 3 5 4 8 2" xfId="3073" xr:uid="{00000000-0005-0000-0000-00002D100000}"/>
    <cellStyle name="Standard 3 5 4 9" xfId="1567" xr:uid="{00000000-0005-0000-0000-00002E100000}"/>
    <cellStyle name="Standard 3 5 4 9 2" xfId="3549" xr:uid="{00000000-0005-0000-0000-00002F100000}"/>
    <cellStyle name="Standard 3 5 5" xfId="73" xr:uid="{00000000-0005-0000-0000-000030100000}"/>
    <cellStyle name="Standard 3 5 5 10" xfId="4382" xr:uid="{00000000-0005-0000-0000-000031100000}"/>
    <cellStyle name="Standard 3 5 5 11" xfId="2060" xr:uid="{00000000-0005-0000-0000-000032100000}"/>
    <cellStyle name="Standard 3 5 5 2" xfId="209" xr:uid="{00000000-0005-0000-0000-000033100000}"/>
    <cellStyle name="Standard 3 5 5 2 2" xfId="298" xr:uid="{00000000-0005-0000-0000-000034100000}"/>
    <cellStyle name="Standard 3 5 5 2 2 2" xfId="573" xr:uid="{00000000-0005-0000-0000-000035100000}"/>
    <cellStyle name="Standard 3 5 5 2 2 2 2" xfId="2557" xr:uid="{00000000-0005-0000-0000-000036100000}"/>
    <cellStyle name="Standard 3 5 5 2 2 3" xfId="1040" xr:uid="{00000000-0005-0000-0000-000037100000}"/>
    <cellStyle name="Standard 3 5 5 2 2 3 2" xfId="3022" xr:uid="{00000000-0005-0000-0000-000038100000}"/>
    <cellStyle name="Standard 3 5 5 2 2 4" xfId="1516" xr:uid="{00000000-0005-0000-0000-000039100000}"/>
    <cellStyle name="Standard 3 5 5 2 2 4 2" xfId="3498" xr:uid="{00000000-0005-0000-0000-00003A100000}"/>
    <cellStyle name="Standard 3 5 5 2 2 5" xfId="1992" xr:uid="{00000000-0005-0000-0000-00003B100000}"/>
    <cellStyle name="Standard 3 5 5 2 2 5 2" xfId="3974" xr:uid="{00000000-0005-0000-0000-00003C100000}"/>
    <cellStyle name="Standard 3 5 5 2 2 6" xfId="4314" xr:uid="{00000000-0005-0000-0000-00003D100000}"/>
    <cellStyle name="Standard 3 5 5 2 2 7" xfId="4654" xr:uid="{00000000-0005-0000-0000-00003E100000}"/>
    <cellStyle name="Standard 3 5 5 2 2 8" xfId="2285" xr:uid="{00000000-0005-0000-0000-00003F100000}"/>
    <cellStyle name="Standard 3 5 5 2 3" xfId="484" xr:uid="{00000000-0005-0000-0000-000040100000}"/>
    <cellStyle name="Standard 3 5 5 2 3 2" xfId="904" xr:uid="{00000000-0005-0000-0000-000041100000}"/>
    <cellStyle name="Standard 3 5 5 2 3 2 2" xfId="2886" xr:uid="{00000000-0005-0000-0000-000042100000}"/>
    <cellStyle name="Standard 3 5 5 2 3 3" xfId="1380" xr:uid="{00000000-0005-0000-0000-000043100000}"/>
    <cellStyle name="Standard 3 5 5 2 3 3 2" xfId="3362" xr:uid="{00000000-0005-0000-0000-000044100000}"/>
    <cellStyle name="Standard 3 5 5 2 3 4" xfId="1856" xr:uid="{00000000-0005-0000-0000-000045100000}"/>
    <cellStyle name="Standard 3 5 5 2 3 4 2" xfId="3838" xr:uid="{00000000-0005-0000-0000-000046100000}"/>
    <cellStyle name="Standard 3 5 5 2 3 5" xfId="2468" xr:uid="{00000000-0005-0000-0000-000047100000}"/>
    <cellStyle name="Standard 3 5 5 2 4" xfId="695" xr:uid="{00000000-0005-0000-0000-000048100000}"/>
    <cellStyle name="Standard 3 5 5 2 4 2" xfId="2677" xr:uid="{00000000-0005-0000-0000-000049100000}"/>
    <cellStyle name="Standard 3 5 5 2 5" xfId="1176" xr:uid="{00000000-0005-0000-0000-00004A100000}"/>
    <cellStyle name="Standard 3 5 5 2 5 2" xfId="3158" xr:uid="{00000000-0005-0000-0000-00004B100000}"/>
    <cellStyle name="Standard 3 5 5 2 6" xfId="1652" xr:uid="{00000000-0005-0000-0000-00004C100000}"/>
    <cellStyle name="Standard 3 5 5 2 6 2" xfId="3634" xr:uid="{00000000-0005-0000-0000-00004D100000}"/>
    <cellStyle name="Standard 3 5 5 2 7" xfId="4178" xr:uid="{00000000-0005-0000-0000-00004E100000}"/>
    <cellStyle name="Standard 3 5 5 2 8" xfId="4518" xr:uid="{00000000-0005-0000-0000-00004F100000}"/>
    <cellStyle name="Standard 3 5 5 2 9" xfId="2196" xr:uid="{00000000-0005-0000-0000-000050100000}"/>
    <cellStyle name="Standard 3 5 5 3" xfId="141" xr:uid="{00000000-0005-0000-0000-000051100000}"/>
    <cellStyle name="Standard 3 5 5 3 2" xfId="416" xr:uid="{00000000-0005-0000-0000-000052100000}"/>
    <cellStyle name="Standard 3 5 5 3 2 2" xfId="2400" xr:uid="{00000000-0005-0000-0000-000053100000}"/>
    <cellStyle name="Standard 3 5 5 3 3" xfId="836" xr:uid="{00000000-0005-0000-0000-000054100000}"/>
    <cellStyle name="Standard 3 5 5 3 3 2" xfId="2818" xr:uid="{00000000-0005-0000-0000-000055100000}"/>
    <cellStyle name="Standard 3 5 5 3 4" xfId="1312" xr:uid="{00000000-0005-0000-0000-000056100000}"/>
    <cellStyle name="Standard 3 5 5 3 4 2" xfId="3294" xr:uid="{00000000-0005-0000-0000-000057100000}"/>
    <cellStyle name="Standard 3 5 5 3 5" xfId="1788" xr:uid="{00000000-0005-0000-0000-000058100000}"/>
    <cellStyle name="Standard 3 5 5 3 5 2" xfId="3770" xr:uid="{00000000-0005-0000-0000-000059100000}"/>
    <cellStyle name="Standard 3 5 5 3 6" xfId="4110" xr:uid="{00000000-0005-0000-0000-00005A100000}"/>
    <cellStyle name="Standard 3 5 5 3 7" xfId="4450" xr:uid="{00000000-0005-0000-0000-00005B100000}"/>
    <cellStyle name="Standard 3 5 5 3 8" xfId="2128" xr:uid="{00000000-0005-0000-0000-00005C100000}"/>
    <cellStyle name="Standard 3 5 5 4" xfId="348" xr:uid="{00000000-0005-0000-0000-00005D100000}"/>
    <cellStyle name="Standard 3 5 5 4 2" xfId="972" xr:uid="{00000000-0005-0000-0000-00005E100000}"/>
    <cellStyle name="Standard 3 5 5 4 2 2" xfId="2954" xr:uid="{00000000-0005-0000-0000-00005F100000}"/>
    <cellStyle name="Standard 3 5 5 4 3" xfId="1448" xr:uid="{00000000-0005-0000-0000-000060100000}"/>
    <cellStyle name="Standard 3 5 5 4 3 2" xfId="3430" xr:uid="{00000000-0005-0000-0000-000061100000}"/>
    <cellStyle name="Standard 3 5 5 4 4" xfId="1924" xr:uid="{00000000-0005-0000-0000-000062100000}"/>
    <cellStyle name="Standard 3 5 5 4 4 2" xfId="3906" xr:uid="{00000000-0005-0000-0000-000063100000}"/>
    <cellStyle name="Standard 3 5 5 4 5" xfId="4246" xr:uid="{00000000-0005-0000-0000-000064100000}"/>
    <cellStyle name="Standard 3 5 5 4 6" xfId="4586" xr:uid="{00000000-0005-0000-0000-000065100000}"/>
    <cellStyle name="Standard 3 5 5 4 7" xfId="2332" xr:uid="{00000000-0005-0000-0000-000066100000}"/>
    <cellStyle name="Standard 3 5 5 5" xfId="768" xr:uid="{00000000-0005-0000-0000-000067100000}"/>
    <cellStyle name="Standard 3 5 5 5 2" xfId="1244" xr:uid="{00000000-0005-0000-0000-000068100000}"/>
    <cellStyle name="Standard 3 5 5 5 2 2" xfId="3226" xr:uid="{00000000-0005-0000-0000-000069100000}"/>
    <cellStyle name="Standard 3 5 5 5 3" xfId="1720" xr:uid="{00000000-0005-0000-0000-00006A100000}"/>
    <cellStyle name="Standard 3 5 5 5 3 2" xfId="3702" xr:uid="{00000000-0005-0000-0000-00006B100000}"/>
    <cellStyle name="Standard 3 5 5 5 4" xfId="2750" xr:uid="{00000000-0005-0000-0000-00006C100000}"/>
    <cellStyle name="Standard 3 5 5 6" xfId="627" xr:uid="{00000000-0005-0000-0000-00006D100000}"/>
    <cellStyle name="Standard 3 5 5 6 2" xfId="2609" xr:uid="{00000000-0005-0000-0000-00006E100000}"/>
    <cellStyle name="Standard 3 5 5 7" xfId="1108" xr:uid="{00000000-0005-0000-0000-00006F100000}"/>
    <cellStyle name="Standard 3 5 5 7 2" xfId="3090" xr:uid="{00000000-0005-0000-0000-000070100000}"/>
    <cellStyle name="Standard 3 5 5 8" xfId="1584" xr:uid="{00000000-0005-0000-0000-000071100000}"/>
    <cellStyle name="Standard 3 5 5 8 2" xfId="3566" xr:uid="{00000000-0005-0000-0000-000072100000}"/>
    <cellStyle name="Standard 3 5 5 9" xfId="4042" xr:uid="{00000000-0005-0000-0000-000073100000}"/>
    <cellStyle name="Standard 3 5 6" xfId="175" xr:uid="{00000000-0005-0000-0000-000074100000}"/>
    <cellStyle name="Standard 3 5 6 2" xfId="299" xr:uid="{00000000-0005-0000-0000-000075100000}"/>
    <cellStyle name="Standard 3 5 6 2 2" xfId="574" xr:uid="{00000000-0005-0000-0000-000076100000}"/>
    <cellStyle name="Standard 3 5 6 2 2 2" xfId="2558" xr:uid="{00000000-0005-0000-0000-000077100000}"/>
    <cellStyle name="Standard 3 5 6 2 3" xfId="1006" xr:uid="{00000000-0005-0000-0000-000078100000}"/>
    <cellStyle name="Standard 3 5 6 2 3 2" xfId="2988" xr:uid="{00000000-0005-0000-0000-000079100000}"/>
    <cellStyle name="Standard 3 5 6 2 4" xfId="1482" xr:uid="{00000000-0005-0000-0000-00007A100000}"/>
    <cellStyle name="Standard 3 5 6 2 4 2" xfId="3464" xr:uid="{00000000-0005-0000-0000-00007B100000}"/>
    <cellStyle name="Standard 3 5 6 2 5" xfId="1958" xr:uid="{00000000-0005-0000-0000-00007C100000}"/>
    <cellStyle name="Standard 3 5 6 2 5 2" xfId="3940" xr:uid="{00000000-0005-0000-0000-00007D100000}"/>
    <cellStyle name="Standard 3 5 6 2 6" xfId="4280" xr:uid="{00000000-0005-0000-0000-00007E100000}"/>
    <cellStyle name="Standard 3 5 6 2 7" xfId="4620" xr:uid="{00000000-0005-0000-0000-00007F100000}"/>
    <cellStyle name="Standard 3 5 6 2 8" xfId="2286" xr:uid="{00000000-0005-0000-0000-000080100000}"/>
    <cellStyle name="Standard 3 5 6 3" xfId="450" xr:uid="{00000000-0005-0000-0000-000081100000}"/>
    <cellStyle name="Standard 3 5 6 3 2" xfId="870" xr:uid="{00000000-0005-0000-0000-000082100000}"/>
    <cellStyle name="Standard 3 5 6 3 2 2" xfId="2852" xr:uid="{00000000-0005-0000-0000-000083100000}"/>
    <cellStyle name="Standard 3 5 6 3 3" xfId="1346" xr:uid="{00000000-0005-0000-0000-000084100000}"/>
    <cellStyle name="Standard 3 5 6 3 3 2" xfId="3328" xr:uid="{00000000-0005-0000-0000-000085100000}"/>
    <cellStyle name="Standard 3 5 6 3 4" xfId="1822" xr:uid="{00000000-0005-0000-0000-000086100000}"/>
    <cellStyle name="Standard 3 5 6 3 4 2" xfId="3804" xr:uid="{00000000-0005-0000-0000-000087100000}"/>
    <cellStyle name="Standard 3 5 6 3 5" xfId="2434" xr:uid="{00000000-0005-0000-0000-000088100000}"/>
    <cellStyle name="Standard 3 5 6 4" xfId="661" xr:uid="{00000000-0005-0000-0000-000089100000}"/>
    <cellStyle name="Standard 3 5 6 4 2" xfId="2643" xr:uid="{00000000-0005-0000-0000-00008A100000}"/>
    <cellStyle name="Standard 3 5 6 5" xfId="1142" xr:uid="{00000000-0005-0000-0000-00008B100000}"/>
    <cellStyle name="Standard 3 5 6 5 2" xfId="3124" xr:uid="{00000000-0005-0000-0000-00008C100000}"/>
    <cellStyle name="Standard 3 5 6 6" xfId="1618" xr:uid="{00000000-0005-0000-0000-00008D100000}"/>
    <cellStyle name="Standard 3 5 6 6 2" xfId="3600" xr:uid="{00000000-0005-0000-0000-00008E100000}"/>
    <cellStyle name="Standard 3 5 6 7" xfId="4144" xr:uid="{00000000-0005-0000-0000-00008F100000}"/>
    <cellStyle name="Standard 3 5 6 8" xfId="4484" xr:uid="{00000000-0005-0000-0000-000090100000}"/>
    <cellStyle name="Standard 3 5 6 9" xfId="2162" xr:uid="{00000000-0005-0000-0000-000091100000}"/>
    <cellStyle name="Standard 3 5 7" xfId="107" xr:uid="{00000000-0005-0000-0000-000092100000}"/>
    <cellStyle name="Standard 3 5 7 2" xfId="382" xr:uid="{00000000-0005-0000-0000-000093100000}"/>
    <cellStyle name="Standard 3 5 7 2 2" xfId="2366" xr:uid="{00000000-0005-0000-0000-000094100000}"/>
    <cellStyle name="Standard 3 5 7 3" xfId="802" xr:uid="{00000000-0005-0000-0000-000095100000}"/>
    <cellStyle name="Standard 3 5 7 3 2" xfId="2784" xr:uid="{00000000-0005-0000-0000-000096100000}"/>
    <cellStyle name="Standard 3 5 7 4" xfId="1278" xr:uid="{00000000-0005-0000-0000-000097100000}"/>
    <cellStyle name="Standard 3 5 7 4 2" xfId="3260" xr:uid="{00000000-0005-0000-0000-000098100000}"/>
    <cellStyle name="Standard 3 5 7 5" xfId="1754" xr:uid="{00000000-0005-0000-0000-000099100000}"/>
    <cellStyle name="Standard 3 5 7 5 2" xfId="3736" xr:uid="{00000000-0005-0000-0000-00009A100000}"/>
    <cellStyle name="Standard 3 5 7 6" xfId="4076" xr:uid="{00000000-0005-0000-0000-00009B100000}"/>
    <cellStyle name="Standard 3 5 7 7" xfId="4416" xr:uid="{00000000-0005-0000-0000-00009C100000}"/>
    <cellStyle name="Standard 3 5 7 8" xfId="2094" xr:uid="{00000000-0005-0000-0000-00009D100000}"/>
    <cellStyle name="Standard 3 5 8" xfId="314" xr:uid="{00000000-0005-0000-0000-00009E100000}"/>
    <cellStyle name="Standard 3 5 8 2" xfId="938" xr:uid="{00000000-0005-0000-0000-00009F100000}"/>
    <cellStyle name="Standard 3 5 8 2 2" xfId="2920" xr:uid="{00000000-0005-0000-0000-0000A0100000}"/>
    <cellStyle name="Standard 3 5 8 3" xfId="1414" xr:uid="{00000000-0005-0000-0000-0000A1100000}"/>
    <cellStyle name="Standard 3 5 8 3 2" xfId="3396" xr:uid="{00000000-0005-0000-0000-0000A2100000}"/>
    <cellStyle name="Standard 3 5 8 4" xfId="1890" xr:uid="{00000000-0005-0000-0000-0000A3100000}"/>
    <cellStyle name="Standard 3 5 8 4 2" xfId="3872" xr:uid="{00000000-0005-0000-0000-0000A4100000}"/>
    <cellStyle name="Standard 3 5 8 5" xfId="4212" xr:uid="{00000000-0005-0000-0000-0000A5100000}"/>
    <cellStyle name="Standard 3 5 8 6" xfId="4552" xr:uid="{00000000-0005-0000-0000-0000A6100000}"/>
    <cellStyle name="Standard 3 5 8 7" xfId="2298" xr:uid="{00000000-0005-0000-0000-0000A7100000}"/>
    <cellStyle name="Standard 3 5 9" xfId="734" xr:uid="{00000000-0005-0000-0000-0000A8100000}"/>
    <cellStyle name="Standard 3 5 9 2" xfId="1210" xr:uid="{00000000-0005-0000-0000-0000A9100000}"/>
    <cellStyle name="Standard 3 5 9 2 2" xfId="3192" xr:uid="{00000000-0005-0000-0000-0000AA100000}"/>
    <cellStyle name="Standard 3 5 9 3" xfId="1686" xr:uid="{00000000-0005-0000-0000-0000AB100000}"/>
    <cellStyle name="Standard 3 5 9 3 2" xfId="3668" xr:uid="{00000000-0005-0000-0000-0000AC100000}"/>
    <cellStyle name="Standard 3 5 9 4" xfId="2716" xr:uid="{00000000-0005-0000-0000-0000AD100000}"/>
    <cellStyle name="Standard 3 6" xfId="31" xr:uid="{00000000-0005-0000-0000-0000AE100000}"/>
    <cellStyle name="Standard 3 7" xfId="49" xr:uid="{00000000-0005-0000-0000-0000AF100000}"/>
    <cellStyle name="Standard 3 7 10" xfId="4019" xr:uid="{00000000-0005-0000-0000-0000B0100000}"/>
    <cellStyle name="Standard 3 7 11" xfId="4359" xr:uid="{00000000-0005-0000-0000-0000B1100000}"/>
    <cellStyle name="Standard 3 7 12" xfId="2037" xr:uid="{00000000-0005-0000-0000-0000B2100000}"/>
    <cellStyle name="Standard 3 7 2" xfId="84" xr:uid="{00000000-0005-0000-0000-0000B3100000}"/>
    <cellStyle name="Standard 3 7 2 10" xfId="4393" xr:uid="{00000000-0005-0000-0000-0000B4100000}"/>
    <cellStyle name="Standard 3 7 2 11" xfId="2071" xr:uid="{00000000-0005-0000-0000-0000B5100000}"/>
    <cellStyle name="Standard 3 7 2 2" xfId="220" xr:uid="{00000000-0005-0000-0000-0000B6100000}"/>
    <cellStyle name="Standard 3 7 2 2 2" xfId="300" xr:uid="{00000000-0005-0000-0000-0000B7100000}"/>
    <cellStyle name="Standard 3 7 2 2 2 2" xfId="575" xr:uid="{00000000-0005-0000-0000-0000B8100000}"/>
    <cellStyle name="Standard 3 7 2 2 2 2 2" xfId="2559" xr:uid="{00000000-0005-0000-0000-0000B9100000}"/>
    <cellStyle name="Standard 3 7 2 2 2 3" xfId="1051" xr:uid="{00000000-0005-0000-0000-0000BA100000}"/>
    <cellStyle name="Standard 3 7 2 2 2 3 2" xfId="3033" xr:uid="{00000000-0005-0000-0000-0000BB100000}"/>
    <cellStyle name="Standard 3 7 2 2 2 4" xfId="1527" xr:uid="{00000000-0005-0000-0000-0000BC100000}"/>
    <cellStyle name="Standard 3 7 2 2 2 4 2" xfId="3509" xr:uid="{00000000-0005-0000-0000-0000BD100000}"/>
    <cellStyle name="Standard 3 7 2 2 2 5" xfId="2003" xr:uid="{00000000-0005-0000-0000-0000BE100000}"/>
    <cellStyle name="Standard 3 7 2 2 2 5 2" xfId="3985" xr:uid="{00000000-0005-0000-0000-0000BF100000}"/>
    <cellStyle name="Standard 3 7 2 2 2 6" xfId="4325" xr:uid="{00000000-0005-0000-0000-0000C0100000}"/>
    <cellStyle name="Standard 3 7 2 2 2 7" xfId="4665" xr:uid="{00000000-0005-0000-0000-0000C1100000}"/>
    <cellStyle name="Standard 3 7 2 2 2 8" xfId="2287" xr:uid="{00000000-0005-0000-0000-0000C2100000}"/>
    <cellStyle name="Standard 3 7 2 2 3" xfId="495" xr:uid="{00000000-0005-0000-0000-0000C3100000}"/>
    <cellStyle name="Standard 3 7 2 2 3 2" xfId="915" xr:uid="{00000000-0005-0000-0000-0000C4100000}"/>
    <cellStyle name="Standard 3 7 2 2 3 2 2" xfId="2897" xr:uid="{00000000-0005-0000-0000-0000C5100000}"/>
    <cellStyle name="Standard 3 7 2 2 3 3" xfId="1391" xr:uid="{00000000-0005-0000-0000-0000C6100000}"/>
    <cellStyle name="Standard 3 7 2 2 3 3 2" xfId="3373" xr:uid="{00000000-0005-0000-0000-0000C7100000}"/>
    <cellStyle name="Standard 3 7 2 2 3 4" xfId="1867" xr:uid="{00000000-0005-0000-0000-0000C8100000}"/>
    <cellStyle name="Standard 3 7 2 2 3 4 2" xfId="3849" xr:uid="{00000000-0005-0000-0000-0000C9100000}"/>
    <cellStyle name="Standard 3 7 2 2 3 5" xfId="2479" xr:uid="{00000000-0005-0000-0000-0000CA100000}"/>
    <cellStyle name="Standard 3 7 2 2 4" xfId="706" xr:uid="{00000000-0005-0000-0000-0000CB100000}"/>
    <cellStyle name="Standard 3 7 2 2 4 2" xfId="2688" xr:uid="{00000000-0005-0000-0000-0000CC100000}"/>
    <cellStyle name="Standard 3 7 2 2 5" xfId="1187" xr:uid="{00000000-0005-0000-0000-0000CD100000}"/>
    <cellStyle name="Standard 3 7 2 2 5 2" xfId="3169" xr:uid="{00000000-0005-0000-0000-0000CE100000}"/>
    <cellStyle name="Standard 3 7 2 2 6" xfId="1663" xr:uid="{00000000-0005-0000-0000-0000CF100000}"/>
    <cellStyle name="Standard 3 7 2 2 6 2" xfId="3645" xr:uid="{00000000-0005-0000-0000-0000D0100000}"/>
    <cellStyle name="Standard 3 7 2 2 7" xfId="4189" xr:uid="{00000000-0005-0000-0000-0000D1100000}"/>
    <cellStyle name="Standard 3 7 2 2 8" xfId="4529" xr:uid="{00000000-0005-0000-0000-0000D2100000}"/>
    <cellStyle name="Standard 3 7 2 2 9" xfId="2207" xr:uid="{00000000-0005-0000-0000-0000D3100000}"/>
    <cellStyle name="Standard 3 7 2 3" xfId="152" xr:uid="{00000000-0005-0000-0000-0000D4100000}"/>
    <cellStyle name="Standard 3 7 2 3 2" xfId="427" xr:uid="{00000000-0005-0000-0000-0000D5100000}"/>
    <cellStyle name="Standard 3 7 2 3 2 2" xfId="2411" xr:uid="{00000000-0005-0000-0000-0000D6100000}"/>
    <cellStyle name="Standard 3 7 2 3 3" xfId="847" xr:uid="{00000000-0005-0000-0000-0000D7100000}"/>
    <cellStyle name="Standard 3 7 2 3 3 2" xfId="2829" xr:uid="{00000000-0005-0000-0000-0000D8100000}"/>
    <cellStyle name="Standard 3 7 2 3 4" xfId="1323" xr:uid="{00000000-0005-0000-0000-0000D9100000}"/>
    <cellStyle name="Standard 3 7 2 3 4 2" xfId="3305" xr:uid="{00000000-0005-0000-0000-0000DA100000}"/>
    <cellStyle name="Standard 3 7 2 3 5" xfId="1799" xr:uid="{00000000-0005-0000-0000-0000DB100000}"/>
    <cellStyle name="Standard 3 7 2 3 5 2" xfId="3781" xr:uid="{00000000-0005-0000-0000-0000DC100000}"/>
    <cellStyle name="Standard 3 7 2 3 6" xfId="4121" xr:uid="{00000000-0005-0000-0000-0000DD100000}"/>
    <cellStyle name="Standard 3 7 2 3 7" xfId="4461" xr:uid="{00000000-0005-0000-0000-0000DE100000}"/>
    <cellStyle name="Standard 3 7 2 3 8" xfId="2139" xr:uid="{00000000-0005-0000-0000-0000DF100000}"/>
    <cellStyle name="Standard 3 7 2 4" xfId="359" xr:uid="{00000000-0005-0000-0000-0000E0100000}"/>
    <cellStyle name="Standard 3 7 2 4 2" xfId="983" xr:uid="{00000000-0005-0000-0000-0000E1100000}"/>
    <cellStyle name="Standard 3 7 2 4 2 2" xfId="2965" xr:uid="{00000000-0005-0000-0000-0000E2100000}"/>
    <cellStyle name="Standard 3 7 2 4 3" xfId="1459" xr:uid="{00000000-0005-0000-0000-0000E3100000}"/>
    <cellStyle name="Standard 3 7 2 4 3 2" xfId="3441" xr:uid="{00000000-0005-0000-0000-0000E4100000}"/>
    <cellStyle name="Standard 3 7 2 4 4" xfId="1935" xr:uid="{00000000-0005-0000-0000-0000E5100000}"/>
    <cellStyle name="Standard 3 7 2 4 4 2" xfId="3917" xr:uid="{00000000-0005-0000-0000-0000E6100000}"/>
    <cellStyle name="Standard 3 7 2 4 5" xfId="4257" xr:uid="{00000000-0005-0000-0000-0000E7100000}"/>
    <cellStyle name="Standard 3 7 2 4 6" xfId="4597" xr:uid="{00000000-0005-0000-0000-0000E8100000}"/>
    <cellStyle name="Standard 3 7 2 4 7" xfId="2343" xr:uid="{00000000-0005-0000-0000-0000E9100000}"/>
    <cellStyle name="Standard 3 7 2 5" xfId="779" xr:uid="{00000000-0005-0000-0000-0000EA100000}"/>
    <cellStyle name="Standard 3 7 2 5 2" xfId="1255" xr:uid="{00000000-0005-0000-0000-0000EB100000}"/>
    <cellStyle name="Standard 3 7 2 5 2 2" xfId="3237" xr:uid="{00000000-0005-0000-0000-0000EC100000}"/>
    <cellStyle name="Standard 3 7 2 5 3" xfId="1731" xr:uid="{00000000-0005-0000-0000-0000ED100000}"/>
    <cellStyle name="Standard 3 7 2 5 3 2" xfId="3713" xr:uid="{00000000-0005-0000-0000-0000EE100000}"/>
    <cellStyle name="Standard 3 7 2 5 4" xfId="2761" xr:uid="{00000000-0005-0000-0000-0000EF100000}"/>
    <cellStyle name="Standard 3 7 2 6" xfId="638" xr:uid="{00000000-0005-0000-0000-0000F0100000}"/>
    <cellStyle name="Standard 3 7 2 6 2" xfId="2620" xr:uid="{00000000-0005-0000-0000-0000F1100000}"/>
    <cellStyle name="Standard 3 7 2 7" xfId="1119" xr:uid="{00000000-0005-0000-0000-0000F2100000}"/>
    <cellStyle name="Standard 3 7 2 7 2" xfId="3101" xr:uid="{00000000-0005-0000-0000-0000F3100000}"/>
    <cellStyle name="Standard 3 7 2 8" xfId="1595" xr:uid="{00000000-0005-0000-0000-0000F4100000}"/>
    <cellStyle name="Standard 3 7 2 8 2" xfId="3577" xr:uid="{00000000-0005-0000-0000-0000F5100000}"/>
    <cellStyle name="Standard 3 7 2 9" xfId="4053" xr:uid="{00000000-0005-0000-0000-0000F6100000}"/>
    <cellStyle name="Standard 3 7 3" xfId="186" xr:uid="{00000000-0005-0000-0000-0000F7100000}"/>
    <cellStyle name="Standard 3 7 3 2" xfId="301" xr:uid="{00000000-0005-0000-0000-0000F8100000}"/>
    <cellStyle name="Standard 3 7 3 2 2" xfId="576" xr:uid="{00000000-0005-0000-0000-0000F9100000}"/>
    <cellStyle name="Standard 3 7 3 2 2 2" xfId="2560" xr:uid="{00000000-0005-0000-0000-0000FA100000}"/>
    <cellStyle name="Standard 3 7 3 2 3" xfId="1017" xr:uid="{00000000-0005-0000-0000-0000FB100000}"/>
    <cellStyle name="Standard 3 7 3 2 3 2" xfId="2999" xr:uid="{00000000-0005-0000-0000-0000FC100000}"/>
    <cellStyle name="Standard 3 7 3 2 4" xfId="1493" xr:uid="{00000000-0005-0000-0000-0000FD100000}"/>
    <cellStyle name="Standard 3 7 3 2 4 2" xfId="3475" xr:uid="{00000000-0005-0000-0000-0000FE100000}"/>
    <cellStyle name="Standard 3 7 3 2 5" xfId="1969" xr:uid="{00000000-0005-0000-0000-0000FF100000}"/>
    <cellStyle name="Standard 3 7 3 2 5 2" xfId="3951" xr:uid="{00000000-0005-0000-0000-000000110000}"/>
    <cellStyle name="Standard 3 7 3 2 6" xfId="4291" xr:uid="{00000000-0005-0000-0000-000001110000}"/>
    <cellStyle name="Standard 3 7 3 2 7" xfId="4631" xr:uid="{00000000-0005-0000-0000-000002110000}"/>
    <cellStyle name="Standard 3 7 3 2 8" xfId="2288" xr:uid="{00000000-0005-0000-0000-000003110000}"/>
    <cellStyle name="Standard 3 7 3 3" xfId="461" xr:uid="{00000000-0005-0000-0000-000004110000}"/>
    <cellStyle name="Standard 3 7 3 3 2" xfId="881" xr:uid="{00000000-0005-0000-0000-000005110000}"/>
    <cellStyle name="Standard 3 7 3 3 2 2" xfId="2863" xr:uid="{00000000-0005-0000-0000-000006110000}"/>
    <cellStyle name="Standard 3 7 3 3 3" xfId="1357" xr:uid="{00000000-0005-0000-0000-000007110000}"/>
    <cellStyle name="Standard 3 7 3 3 3 2" xfId="3339" xr:uid="{00000000-0005-0000-0000-000008110000}"/>
    <cellStyle name="Standard 3 7 3 3 4" xfId="1833" xr:uid="{00000000-0005-0000-0000-000009110000}"/>
    <cellStyle name="Standard 3 7 3 3 4 2" xfId="3815" xr:uid="{00000000-0005-0000-0000-00000A110000}"/>
    <cellStyle name="Standard 3 7 3 3 5" xfId="2445" xr:uid="{00000000-0005-0000-0000-00000B110000}"/>
    <cellStyle name="Standard 3 7 3 4" xfId="672" xr:uid="{00000000-0005-0000-0000-00000C110000}"/>
    <cellStyle name="Standard 3 7 3 4 2" xfId="2654" xr:uid="{00000000-0005-0000-0000-00000D110000}"/>
    <cellStyle name="Standard 3 7 3 5" xfId="1153" xr:uid="{00000000-0005-0000-0000-00000E110000}"/>
    <cellStyle name="Standard 3 7 3 5 2" xfId="3135" xr:uid="{00000000-0005-0000-0000-00000F110000}"/>
    <cellStyle name="Standard 3 7 3 6" xfId="1629" xr:uid="{00000000-0005-0000-0000-000010110000}"/>
    <cellStyle name="Standard 3 7 3 6 2" xfId="3611" xr:uid="{00000000-0005-0000-0000-000011110000}"/>
    <cellStyle name="Standard 3 7 3 7" xfId="4155" xr:uid="{00000000-0005-0000-0000-000012110000}"/>
    <cellStyle name="Standard 3 7 3 8" xfId="4495" xr:uid="{00000000-0005-0000-0000-000013110000}"/>
    <cellStyle name="Standard 3 7 3 9" xfId="2173" xr:uid="{00000000-0005-0000-0000-000014110000}"/>
    <cellStyle name="Standard 3 7 4" xfId="118" xr:uid="{00000000-0005-0000-0000-000015110000}"/>
    <cellStyle name="Standard 3 7 4 2" xfId="393" xr:uid="{00000000-0005-0000-0000-000016110000}"/>
    <cellStyle name="Standard 3 7 4 2 2" xfId="2377" xr:uid="{00000000-0005-0000-0000-000017110000}"/>
    <cellStyle name="Standard 3 7 4 3" xfId="813" xr:uid="{00000000-0005-0000-0000-000018110000}"/>
    <cellStyle name="Standard 3 7 4 3 2" xfId="2795" xr:uid="{00000000-0005-0000-0000-000019110000}"/>
    <cellStyle name="Standard 3 7 4 4" xfId="1289" xr:uid="{00000000-0005-0000-0000-00001A110000}"/>
    <cellStyle name="Standard 3 7 4 4 2" xfId="3271" xr:uid="{00000000-0005-0000-0000-00001B110000}"/>
    <cellStyle name="Standard 3 7 4 5" xfId="1765" xr:uid="{00000000-0005-0000-0000-00001C110000}"/>
    <cellStyle name="Standard 3 7 4 5 2" xfId="3747" xr:uid="{00000000-0005-0000-0000-00001D110000}"/>
    <cellStyle name="Standard 3 7 4 6" xfId="4087" xr:uid="{00000000-0005-0000-0000-00001E110000}"/>
    <cellStyle name="Standard 3 7 4 7" xfId="4427" xr:uid="{00000000-0005-0000-0000-00001F110000}"/>
    <cellStyle name="Standard 3 7 4 8" xfId="2105" xr:uid="{00000000-0005-0000-0000-000020110000}"/>
    <cellStyle name="Standard 3 7 5" xfId="325" xr:uid="{00000000-0005-0000-0000-000021110000}"/>
    <cellStyle name="Standard 3 7 5 2" xfId="949" xr:uid="{00000000-0005-0000-0000-000022110000}"/>
    <cellStyle name="Standard 3 7 5 2 2" xfId="2931" xr:uid="{00000000-0005-0000-0000-000023110000}"/>
    <cellStyle name="Standard 3 7 5 3" xfId="1425" xr:uid="{00000000-0005-0000-0000-000024110000}"/>
    <cellStyle name="Standard 3 7 5 3 2" xfId="3407" xr:uid="{00000000-0005-0000-0000-000025110000}"/>
    <cellStyle name="Standard 3 7 5 4" xfId="1901" xr:uid="{00000000-0005-0000-0000-000026110000}"/>
    <cellStyle name="Standard 3 7 5 4 2" xfId="3883" xr:uid="{00000000-0005-0000-0000-000027110000}"/>
    <cellStyle name="Standard 3 7 5 5" xfId="4223" xr:uid="{00000000-0005-0000-0000-000028110000}"/>
    <cellStyle name="Standard 3 7 5 6" xfId="4563" xr:uid="{00000000-0005-0000-0000-000029110000}"/>
    <cellStyle name="Standard 3 7 5 7" xfId="2309" xr:uid="{00000000-0005-0000-0000-00002A110000}"/>
    <cellStyle name="Standard 3 7 6" xfId="745" xr:uid="{00000000-0005-0000-0000-00002B110000}"/>
    <cellStyle name="Standard 3 7 6 2" xfId="1221" xr:uid="{00000000-0005-0000-0000-00002C110000}"/>
    <cellStyle name="Standard 3 7 6 2 2" xfId="3203" xr:uid="{00000000-0005-0000-0000-00002D110000}"/>
    <cellStyle name="Standard 3 7 6 3" xfId="1697" xr:uid="{00000000-0005-0000-0000-00002E110000}"/>
    <cellStyle name="Standard 3 7 6 3 2" xfId="3679" xr:uid="{00000000-0005-0000-0000-00002F110000}"/>
    <cellStyle name="Standard 3 7 6 4" xfId="2727" xr:uid="{00000000-0005-0000-0000-000030110000}"/>
    <cellStyle name="Standard 3 7 7" xfId="604" xr:uid="{00000000-0005-0000-0000-000031110000}"/>
    <cellStyle name="Standard 3 7 7 2" xfId="2586" xr:uid="{00000000-0005-0000-0000-000032110000}"/>
    <cellStyle name="Standard 3 7 8" xfId="1085" xr:uid="{00000000-0005-0000-0000-000033110000}"/>
    <cellStyle name="Standard 3 7 8 2" xfId="3067" xr:uid="{00000000-0005-0000-0000-000034110000}"/>
    <cellStyle name="Standard 3 7 9" xfId="1561" xr:uid="{00000000-0005-0000-0000-000035110000}"/>
    <cellStyle name="Standard 3 7 9 2" xfId="3543" xr:uid="{00000000-0005-0000-0000-000036110000}"/>
    <cellStyle name="Standard 3 8" xfId="51" xr:uid="{00000000-0005-0000-0000-000037110000}"/>
    <cellStyle name="Standard 3 8 10" xfId="4020" xr:uid="{00000000-0005-0000-0000-000038110000}"/>
    <cellStyle name="Standard 3 8 11" xfId="4360" xr:uid="{00000000-0005-0000-0000-000039110000}"/>
    <cellStyle name="Standard 3 8 12" xfId="2038" xr:uid="{00000000-0005-0000-0000-00003A110000}"/>
    <cellStyle name="Standard 3 8 2" xfId="85" xr:uid="{00000000-0005-0000-0000-00003B110000}"/>
    <cellStyle name="Standard 3 8 2 10" xfId="4394" xr:uid="{00000000-0005-0000-0000-00003C110000}"/>
    <cellStyle name="Standard 3 8 2 11" xfId="2072" xr:uid="{00000000-0005-0000-0000-00003D110000}"/>
    <cellStyle name="Standard 3 8 2 2" xfId="221" xr:uid="{00000000-0005-0000-0000-00003E110000}"/>
    <cellStyle name="Standard 3 8 2 2 2" xfId="302" xr:uid="{00000000-0005-0000-0000-00003F110000}"/>
    <cellStyle name="Standard 3 8 2 2 2 2" xfId="577" xr:uid="{00000000-0005-0000-0000-000040110000}"/>
    <cellStyle name="Standard 3 8 2 2 2 2 2" xfId="2561" xr:uid="{00000000-0005-0000-0000-000041110000}"/>
    <cellStyle name="Standard 3 8 2 2 2 3" xfId="1052" xr:uid="{00000000-0005-0000-0000-000042110000}"/>
    <cellStyle name="Standard 3 8 2 2 2 3 2" xfId="3034" xr:uid="{00000000-0005-0000-0000-000043110000}"/>
    <cellStyle name="Standard 3 8 2 2 2 4" xfId="1528" xr:uid="{00000000-0005-0000-0000-000044110000}"/>
    <cellStyle name="Standard 3 8 2 2 2 4 2" xfId="3510" xr:uid="{00000000-0005-0000-0000-000045110000}"/>
    <cellStyle name="Standard 3 8 2 2 2 5" xfId="2004" xr:uid="{00000000-0005-0000-0000-000046110000}"/>
    <cellStyle name="Standard 3 8 2 2 2 5 2" xfId="3986" xr:uid="{00000000-0005-0000-0000-000047110000}"/>
    <cellStyle name="Standard 3 8 2 2 2 6" xfId="4326" xr:uid="{00000000-0005-0000-0000-000048110000}"/>
    <cellStyle name="Standard 3 8 2 2 2 7" xfId="4666" xr:uid="{00000000-0005-0000-0000-000049110000}"/>
    <cellStyle name="Standard 3 8 2 2 2 8" xfId="2289" xr:uid="{00000000-0005-0000-0000-00004A110000}"/>
    <cellStyle name="Standard 3 8 2 2 3" xfId="496" xr:uid="{00000000-0005-0000-0000-00004B110000}"/>
    <cellStyle name="Standard 3 8 2 2 3 2" xfId="916" xr:uid="{00000000-0005-0000-0000-00004C110000}"/>
    <cellStyle name="Standard 3 8 2 2 3 2 2" xfId="2898" xr:uid="{00000000-0005-0000-0000-00004D110000}"/>
    <cellStyle name="Standard 3 8 2 2 3 3" xfId="1392" xr:uid="{00000000-0005-0000-0000-00004E110000}"/>
    <cellStyle name="Standard 3 8 2 2 3 3 2" xfId="3374" xr:uid="{00000000-0005-0000-0000-00004F110000}"/>
    <cellStyle name="Standard 3 8 2 2 3 4" xfId="1868" xr:uid="{00000000-0005-0000-0000-000050110000}"/>
    <cellStyle name="Standard 3 8 2 2 3 4 2" xfId="3850" xr:uid="{00000000-0005-0000-0000-000051110000}"/>
    <cellStyle name="Standard 3 8 2 2 3 5" xfId="2480" xr:uid="{00000000-0005-0000-0000-000052110000}"/>
    <cellStyle name="Standard 3 8 2 2 4" xfId="707" xr:uid="{00000000-0005-0000-0000-000053110000}"/>
    <cellStyle name="Standard 3 8 2 2 4 2" xfId="2689" xr:uid="{00000000-0005-0000-0000-000054110000}"/>
    <cellStyle name="Standard 3 8 2 2 5" xfId="1188" xr:uid="{00000000-0005-0000-0000-000055110000}"/>
    <cellStyle name="Standard 3 8 2 2 5 2" xfId="3170" xr:uid="{00000000-0005-0000-0000-000056110000}"/>
    <cellStyle name="Standard 3 8 2 2 6" xfId="1664" xr:uid="{00000000-0005-0000-0000-000057110000}"/>
    <cellStyle name="Standard 3 8 2 2 6 2" xfId="3646" xr:uid="{00000000-0005-0000-0000-000058110000}"/>
    <cellStyle name="Standard 3 8 2 2 7" xfId="4190" xr:uid="{00000000-0005-0000-0000-000059110000}"/>
    <cellStyle name="Standard 3 8 2 2 8" xfId="4530" xr:uid="{00000000-0005-0000-0000-00005A110000}"/>
    <cellStyle name="Standard 3 8 2 2 9" xfId="2208" xr:uid="{00000000-0005-0000-0000-00005B110000}"/>
    <cellStyle name="Standard 3 8 2 3" xfId="153" xr:uid="{00000000-0005-0000-0000-00005C110000}"/>
    <cellStyle name="Standard 3 8 2 3 2" xfId="428" xr:uid="{00000000-0005-0000-0000-00005D110000}"/>
    <cellStyle name="Standard 3 8 2 3 2 2" xfId="2412" xr:uid="{00000000-0005-0000-0000-00005E110000}"/>
    <cellStyle name="Standard 3 8 2 3 3" xfId="848" xr:uid="{00000000-0005-0000-0000-00005F110000}"/>
    <cellStyle name="Standard 3 8 2 3 3 2" xfId="2830" xr:uid="{00000000-0005-0000-0000-000060110000}"/>
    <cellStyle name="Standard 3 8 2 3 4" xfId="1324" xr:uid="{00000000-0005-0000-0000-000061110000}"/>
    <cellStyle name="Standard 3 8 2 3 4 2" xfId="3306" xr:uid="{00000000-0005-0000-0000-000062110000}"/>
    <cellStyle name="Standard 3 8 2 3 5" xfId="1800" xr:uid="{00000000-0005-0000-0000-000063110000}"/>
    <cellStyle name="Standard 3 8 2 3 5 2" xfId="3782" xr:uid="{00000000-0005-0000-0000-000064110000}"/>
    <cellStyle name="Standard 3 8 2 3 6" xfId="4122" xr:uid="{00000000-0005-0000-0000-000065110000}"/>
    <cellStyle name="Standard 3 8 2 3 7" xfId="4462" xr:uid="{00000000-0005-0000-0000-000066110000}"/>
    <cellStyle name="Standard 3 8 2 3 8" xfId="2140" xr:uid="{00000000-0005-0000-0000-000067110000}"/>
    <cellStyle name="Standard 3 8 2 4" xfId="360" xr:uid="{00000000-0005-0000-0000-000068110000}"/>
    <cellStyle name="Standard 3 8 2 4 2" xfId="984" xr:uid="{00000000-0005-0000-0000-000069110000}"/>
    <cellStyle name="Standard 3 8 2 4 2 2" xfId="2966" xr:uid="{00000000-0005-0000-0000-00006A110000}"/>
    <cellStyle name="Standard 3 8 2 4 3" xfId="1460" xr:uid="{00000000-0005-0000-0000-00006B110000}"/>
    <cellStyle name="Standard 3 8 2 4 3 2" xfId="3442" xr:uid="{00000000-0005-0000-0000-00006C110000}"/>
    <cellStyle name="Standard 3 8 2 4 4" xfId="1936" xr:uid="{00000000-0005-0000-0000-00006D110000}"/>
    <cellStyle name="Standard 3 8 2 4 4 2" xfId="3918" xr:uid="{00000000-0005-0000-0000-00006E110000}"/>
    <cellStyle name="Standard 3 8 2 4 5" xfId="4258" xr:uid="{00000000-0005-0000-0000-00006F110000}"/>
    <cellStyle name="Standard 3 8 2 4 6" xfId="4598" xr:uid="{00000000-0005-0000-0000-000070110000}"/>
    <cellStyle name="Standard 3 8 2 4 7" xfId="2344" xr:uid="{00000000-0005-0000-0000-000071110000}"/>
    <cellStyle name="Standard 3 8 2 5" xfId="780" xr:uid="{00000000-0005-0000-0000-000072110000}"/>
    <cellStyle name="Standard 3 8 2 5 2" xfId="1256" xr:uid="{00000000-0005-0000-0000-000073110000}"/>
    <cellStyle name="Standard 3 8 2 5 2 2" xfId="3238" xr:uid="{00000000-0005-0000-0000-000074110000}"/>
    <cellStyle name="Standard 3 8 2 5 3" xfId="1732" xr:uid="{00000000-0005-0000-0000-000075110000}"/>
    <cellStyle name="Standard 3 8 2 5 3 2" xfId="3714" xr:uid="{00000000-0005-0000-0000-000076110000}"/>
    <cellStyle name="Standard 3 8 2 5 4" xfId="2762" xr:uid="{00000000-0005-0000-0000-000077110000}"/>
    <cellStyle name="Standard 3 8 2 6" xfId="639" xr:uid="{00000000-0005-0000-0000-000078110000}"/>
    <cellStyle name="Standard 3 8 2 6 2" xfId="2621" xr:uid="{00000000-0005-0000-0000-000079110000}"/>
    <cellStyle name="Standard 3 8 2 7" xfId="1120" xr:uid="{00000000-0005-0000-0000-00007A110000}"/>
    <cellStyle name="Standard 3 8 2 7 2" xfId="3102" xr:uid="{00000000-0005-0000-0000-00007B110000}"/>
    <cellStyle name="Standard 3 8 2 8" xfId="1596" xr:uid="{00000000-0005-0000-0000-00007C110000}"/>
    <cellStyle name="Standard 3 8 2 8 2" xfId="3578" xr:uid="{00000000-0005-0000-0000-00007D110000}"/>
    <cellStyle name="Standard 3 8 2 9" xfId="4054" xr:uid="{00000000-0005-0000-0000-00007E110000}"/>
    <cellStyle name="Standard 3 8 3" xfId="187" xr:uid="{00000000-0005-0000-0000-00007F110000}"/>
    <cellStyle name="Standard 3 8 3 2" xfId="303" xr:uid="{00000000-0005-0000-0000-000080110000}"/>
    <cellStyle name="Standard 3 8 3 2 2" xfId="578" xr:uid="{00000000-0005-0000-0000-000081110000}"/>
    <cellStyle name="Standard 3 8 3 2 2 2" xfId="2562" xr:uid="{00000000-0005-0000-0000-000082110000}"/>
    <cellStyle name="Standard 3 8 3 2 3" xfId="1018" xr:uid="{00000000-0005-0000-0000-000083110000}"/>
    <cellStyle name="Standard 3 8 3 2 3 2" xfId="3000" xr:uid="{00000000-0005-0000-0000-000084110000}"/>
    <cellStyle name="Standard 3 8 3 2 4" xfId="1494" xr:uid="{00000000-0005-0000-0000-000085110000}"/>
    <cellStyle name="Standard 3 8 3 2 4 2" xfId="3476" xr:uid="{00000000-0005-0000-0000-000086110000}"/>
    <cellStyle name="Standard 3 8 3 2 5" xfId="1970" xr:uid="{00000000-0005-0000-0000-000087110000}"/>
    <cellStyle name="Standard 3 8 3 2 5 2" xfId="3952" xr:uid="{00000000-0005-0000-0000-000088110000}"/>
    <cellStyle name="Standard 3 8 3 2 6" xfId="4292" xr:uid="{00000000-0005-0000-0000-000089110000}"/>
    <cellStyle name="Standard 3 8 3 2 7" xfId="4632" xr:uid="{00000000-0005-0000-0000-00008A110000}"/>
    <cellStyle name="Standard 3 8 3 2 8" xfId="2290" xr:uid="{00000000-0005-0000-0000-00008B110000}"/>
    <cellStyle name="Standard 3 8 3 3" xfId="462" xr:uid="{00000000-0005-0000-0000-00008C110000}"/>
    <cellStyle name="Standard 3 8 3 3 2" xfId="882" xr:uid="{00000000-0005-0000-0000-00008D110000}"/>
    <cellStyle name="Standard 3 8 3 3 2 2" xfId="2864" xr:uid="{00000000-0005-0000-0000-00008E110000}"/>
    <cellStyle name="Standard 3 8 3 3 3" xfId="1358" xr:uid="{00000000-0005-0000-0000-00008F110000}"/>
    <cellStyle name="Standard 3 8 3 3 3 2" xfId="3340" xr:uid="{00000000-0005-0000-0000-000090110000}"/>
    <cellStyle name="Standard 3 8 3 3 4" xfId="1834" xr:uid="{00000000-0005-0000-0000-000091110000}"/>
    <cellStyle name="Standard 3 8 3 3 4 2" xfId="3816" xr:uid="{00000000-0005-0000-0000-000092110000}"/>
    <cellStyle name="Standard 3 8 3 3 5" xfId="2446" xr:uid="{00000000-0005-0000-0000-000093110000}"/>
    <cellStyle name="Standard 3 8 3 4" xfId="673" xr:uid="{00000000-0005-0000-0000-000094110000}"/>
    <cellStyle name="Standard 3 8 3 4 2" xfId="2655" xr:uid="{00000000-0005-0000-0000-000095110000}"/>
    <cellStyle name="Standard 3 8 3 5" xfId="1154" xr:uid="{00000000-0005-0000-0000-000096110000}"/>
    <cellStyle name="Standard 3 8 3 5 2" xfId="3136" xr:uid="{00000000-0005-0000-0000-000097110000}"/>
    <cellStyle name="Standard 3 8 3 6" xfId="1630" xr:uid="{00000000-0005-0000-0000-000098110000}"/>
    <cellStyle name="Standard 3 8 3 6 2" xfId="3612" xr:uid="{00000000-0005-0000-0000-000099110000}"/>
    <cellStyle name="Standard 3 8 3 7" xfId="4156" xr:uid="{00000000-0005-0000-0000-00009A110000}"/>
    <cellStyle name="Standard 3 8 3 8" xfId="4496" xr:uid="{00000000-0005-0000-0000-00009B110000}"/>
    <cellStyle name="Standard 3 8 3 9" xfId="2174" xr:uid="{00000000-0005-0000-0000-00009C110000}"/>
    <cellStyle name="Standard 3 8 4" xfId="119" xr:uid="{00000000-0005-0000-0000-00009D110000}"/>
    <cellStyle name="Standard 3 8 4 2" xfId="394" xr:uid="{00000000-0005-0000-0000-00009E110000}"/>
    <cellStyle name="Standard 3 8 4 2 2" xfId="2378" xr:uid="{00000000-0005-0000-0000-00009F110000}"/>
    <cellStyle name="Standard 3 8 4 3" xfId="814" xr:uid="{00000000-0005-0000-0000-0000A0110000}"/>
    <cellStyle name="Standard 3 8 4 3 2" xfId="2796" xr:uid="{00000000-0005-0000-0000-0000A1110000}"/>
    <cellStyle name="Standard 3 8 4 4" xfId="1290" xr:uid="{00000000-0005-0000-0000-0000A2110000}"/>
    <cellStyle name="Standard 3 8 4 4 2" xfId="3272" xr:uid="{00000000-0005-0000-0000-0000A3110000}"/>
    <cellStyle name="Standard 3 8 4 5" xfId="1766" xr:uid="{00000000-0005-0000-0000-0000A4110000}"/>
    <cellStyle name="Standard 3 8 4 5 2" xfId="3748" xr:uid="{00000000-0005-0000-0000-0000A5110000}"/>
    <cellStyle name="Standard 3 8 4 6" xfId="4088" xr:uid="{00000000-0005-0000-0000-0000A6110000}"/>
    <cellStyle name="Standard 3 8 4 7" xfId="4428" xr:uid="{00000000-0005-0000-0000-0000A7110000}"/>
    <cellStyle name="Standard 3 8 4 8" xfId="2106" xr:uid="{00000000-0005-0000-0000-0000A8110000}"/>
    <cellStyle name="Standard 3 8 5" xfId="326" xr:uid="{00000000-0005-0000-0000-0000A9110000}"/>
    <cellStyle name="Standard 3 8 5 2" xfId="950" xr:uid="{00000000-0005-0000-0000-0000AA110000}"/>
    <cellStyle name="Standard 3 8 5 2 2" xfId="2932" xr:uid="{00000000-0005-0000-0000-0000AB110000}"/>
    <cellStyle name="Standard 3 8 5 3" xfId="1426" xr:uid="{00000000-0005-0000-0000-0000AC110000}"/>
    <cellStyle name="Standard 3 8 5 3 2" xfId="3408" xr:uid="{00000000-0005-0000-0000-0000AD110000}"/>
    <cellStyle name="Standard 3 8 5 4" xfId="1902" xr:uid="{00000000-0005-0000-0000-0000AE110000}"/>
    <cellStyle name="Standard 3 8 5 4 2" xfId="3884" xr:uid="{00000000-0005-0000-0000-0000AF110000}"/>
    <cellStyle name="Standard 3 8 5 5" xfId="4224" xr:uid="{00000000-0005-0000-0000-0000B0110000}"/>
    <cellStyle name="Standard 3 8 5 6" xfId="4564" xr:uid="{00000000-0005-0000-0000-0000B1110000}"/>
    <cellStyle name="Standard 3 8 5 7" xfId="2310" xr:uid="{00000000-0005-0000-0000-0000B2110000}"/>
    <cellStyle name="Standard 3 8 6" xfId="746" xr:uid="{00000000-0005-0000-0000-0000B3110000}"/>
    <cellStyle name="Standard 3 8 6 2" xfId="1222" xr:uid="{00000000-0005-0000-0000-0000B4110000}"/>
    <cellStyle name="Standard 3 8 6 2 2" xfId="3204" xr:uid="{00000000-0005-0000-0000-0000B5110000}"/>
    <cellStyle name="Standard 3 8 6 3" xfId="1698" xr:uid="{00000000-0005-0000-0000-0000B6110000}"/>
    <cellStyle name="Standard 3 8 6 3 2" xfId="3680" xr:uid="{00000000-0005-0000-0000-0000B7110000}"/>
    <cellStyle name="Standard 3 8 6 4" xfId="2728" xr:uid="{00000000-0005-0000-0000-0000B8110000}"/>
    <cellStyle name="Standard 3 8 7" xfId="605" xr:uid="{00000000-0005-0000-0000-0000B9110000}"/>
    <cellStyle name="Standard 3 8 7 2" xfId="2587" xr:uid="{00000000-0005-0000-0000-0000BA110000}"/>
    <cellStyle name="Standard 3 8 8" xfId="1086" xr:uid="{00000000-0005-0000-0000-0000BB110000}"/>
    <cellStyle name="Standard 3 8 8 2" xfId="3068" xr:uid="{00000000-0005-0000-0000-0000BC110000}"/>
    <cellStyle name="Standard 3 8 9" xfId="1562" xr:uid="{00000000-0005-0000-0000-0000BD110000}"/>
    <cellStyle name="Standard 3 8 9 2" xfId="3544" xr:uid="{00000000-0005-0000-0000-0000BE110000}"/>
    <cellStyle name="Standard 3 9" xfId="67" xr:uid="{00000000-0005-0000-0000-0000BF110000}"/>
    <cellStyle name="Standard 3 9 10" xfId="4036" xr:uid="{00000000-0005-0000-0000-0000C0110000}"/>
    <cellStyle name="Standard 3 9 11" xfId="4376" xr:uid="{00000000-0005-0000-0000-0000C1110000}"/>
    <cellStyle name="Standard 3 9 12" xfId="2054" xr:uid="{00000000-0005-0000-0000-0000C2110000}"/>
    <cellStyle name="Standard 3 9 2" xfId="101" xr:uid="{00000000-0005-0000-0000-0000C3110000}"/>
    <cellStyle name="Standard 3 9 2 10" xfId="4410" xr:uid="{00000000-0005-0000-0000-0000C4110000}"/>
    <cellStyle name="Standard 3 9 2 11" xfId="2088" xr:uid="{00000000-0005-0000-0000-0000C5110000}"/>
    <cellStyle name="Standard 3 9 2 2" xfId="237" xr:uid="{00000000-0005-0000-0000-0000C6110000}"/>
    <cellStyle name="Standard 3 9 2 2 2" xfId="304" xr:uid="{00000000-0005-0000-0000-0000C7110000}"/>
    <cellStyle name="Standard 3 9 2 2 2 2" xfId="579" xr:uid="{00000000-0005-0000-0000-0000C8110000}"/>
    <cellStyle name="Standard 3 9 2 2 2 2 2" xfId="2563" xr:uid="{00000000-0005-0000-0000-0000C9110000}"/>
    <cellStyle name="Standard 3 9 2 2 2 3" xfId="1068" xr:uid="{00000000-0005-0000-0000-0000CA110000}"/>
    <cellStyle name="Standard 3 9 2 2 2 3 2" xfId="3050" xr:uid="{00000000-0005-0000-0000-0000CB110000}"/>
    <cellStyle name="Standard 3 9 2 2 2 4" xfId="1544" xr:uid="{00000000-0005-0000-0000-0000CC110000}"/>
    <cellStyle name="Standard 3 9 2 2 2 4 2" xfId="3526" xr:uid="{00000000-0005-0000-0000-0000CD110000}"/>
    <cellStyle name="Standard 3 9 2 2 2 5" xfId="2020" xr:uid="{00000000-0005-0000-0000-0000CE110000}"/>
    <cellStyle name="Standard 3 9 2 2 2 5 2" xfId="4002" xr:uid="{00000000-0005-0000-0000-0000CF110000}"/>
    <cellStyle name="Standard 3 9 2 2 2 6" xfId="4342" xr:uid="{00000000-0005-0000-0000-0000D0110000}"/>
    <cellStyle name="Standard 3 9 2 2 2 7" xfId="4682" xr:uid="{00000000-0005-0000-0000-0000D1110000}"/>
    <cellStyle name="Standard 3 9 2 2 2 8" xfId="2291" xr:uid="{00000000-0005-0000-0000-0000D2110000}"/>
    <cellStyle name="Standard 3 9 2 2 3" xfId="512" xr:uid="{00000000-0005-0000-0000-0000D3110000}"/>
    <cellStyle name="Standard 3 9 2 2 3 2" xfId="932" xr:uid="{00000000-0005-0000-0000-0000D4110000}"/>
    <cellStyle name="Standard 3 9 2 2 3 2 2" xfId="2914" xr:uid="{00000000-0005-0000-0000-0000D5110000}"/>
    <cellStyle name="Standard 3 9 2 2 3 3" xfId="1408" xr:uid="{00000000-0005-0000-0000-0000D6110000}"/>
    <cellStyle name="Standard 3 9 2 2 3 3 2" xfId="3390" xr:uid="{00000000-0005-0000-0000-0000D7110000}"/>
    <cellStyle name="Standard 3 9 2 2 3 4" xfId="1884" xr:uid="{00000000-0005-0000-0000-0000D8110000}"/>
    <cellStyle name="Standard 3 9 2 2 3 4 2" xfId="3866" xr:uid="{00000000-0005-0000-0000-0000D9110000}"/>
    <cellStyle name="Standard 3 9 2 2 3 5" xfId="2496" xr:uid="{00000000-0005-0000-0000-0000DA110000}"/>
    <cellStyle name="Standard 3 9 2 2 4" xfId="723" xr:uid="{00000000-0005-0000-0000-0000DB110000}"/>
    <cellStyle name="Standard 3 9 2 2 4 2" xfId="2705" xr:uid="{00000000-0005-0000-0000-0000DC110000}"/>
    <cellStyle name="Standard 3 9 2 2 5" xfId="1204" xr:uid="{00000000-0005-0000-0000-0000DD110000}"/>
    <cellStyle name="Standard 3 9 2 2 5 2" xfId="3186" xr:uid="{00000000-0005-0000-0000-0000DE110000}"/>
    <cellStyle name="Standard 3 9 2 2 6" xfId="1680" xr:uid="{00000000-0005-0000-0000-0000DF110000}"/>
    <cellStyle name="Standard 3 9 2 2 6 2" xfId="3662" xr:uid="{00000000-0005-0000-0000-0000E0110000}"/>
    <cellStyle name="Standard 3 9 2 2 7" xfId="4206" xr:uid="{00000000-0005-0000-0000-0000E1110000}"/>
    <cellStyle name="Standard 3 9 2 2 8" xfId="4546" xr:uid="{00000000-0005-0000-0000-0000E2110000}"/>
    <cellStyle name="Standard 3 9 2 2 9" xfId="2224" xr:uid="{00000000-0005-0000-0000-0000E3110000}"/>
    <cellStyle name="Standard 3 9 2 3" xfId="169" xr:uid="{00000000-0005-0000-0000-0000E4110000}"/>
    <cellStyle name="Standard 3 9 2 3 2" xfId="444" xr:uid="{00000000-0005-0000-0000-0000E5110000}"/>
    <cellStyle name="Standard 3 9 2 3 2 2" xfId="2428" xr:uid="{00000000-0005-0000-0000-0000E6110000}"/>
    <cellStyle name="Standard 3 9 2 3 3" xfId="864" xr:uid="{00000000-0005-0000-0000-0000E7110000}"/>
    <cellStyle name="Standard 3 9 2 3 3 2" xfId="2846" xr:uid="{00000000-0005-0000-0000-0000E8110000}"/>
    <cellStyle name="Standard 3 9 2 3 4" xfId="1340" xr:uid="{00000000-0005-0000-0000-0000E9110000}"/>
    <cellStyle name="Standard 3 9 2 3 4 2" xfId="3322" xr:uid="{00000000-0005-0000-0000-0000EA110000}"/>
    <cellStyle name="Standard 3 9 2 3 5" xfId="1816" xr:uid="{00000000-0005-0000-0000-0000EB110000}"/>
    <cellStyle name="Standard 3 9 2 3 5 2" xfId="3798" xr:uid="{00000000-0005-0000-0000-0000EC110000}"/>
    <cellStyle name="Standard 3 9 2 3 6" xfId="4138" xr:uid="{00000000-0005-0000-0000-0000ED110000}"/>
    <cellStyle name="Standard 3 9 2 3 7" xfId="4478" xr:uid="{00000000-0005-0000-0000-0000EE110000}"/>
    <cellStyle name="Standard 3 9 2 3 8" xfId="2156" xr:uid="{00000000-0005-0000-0000-0000EF110000}"/>
    <cellStyle name="Standard 3 9 2 4" xfId="376" xr:uid="{00000000-0005-0000-0000-0000F0110000}"/>
    <cellStyle name="Standard 3 9 2 4 2" xfId="1000" xr:uid="{00000000-0005-0000-0000-0000F1110000}"/>
    <cellStyle name="Standard 3 9 2 4 2 2" xfId="2982" xr:uid="{00000000-0005-0000-0000-0000F2110000}"/>
    <cellStyle name="Standard 3 9 2 4 3" xfId="1476" xr:uid="{00000000-0005-0000-0000-0000F3110000}"/>
    <cellStyle name="Standard 3 9 2 4 3 2" xfId="3458" xr:uid="{00000000-0005-0000-0000-0000F4110000}"/>
    <cellStyle name="Standard 3 9 2 4 4" xfId="1952" xr:uid="{00000000-0005-0000-0000-0000F5110000}"/>
    <cellStyle name="Standard 3 9 2 4 4 2" xfId="3934" xr:uid="{00000000-0005-0000-0000-0000F6110000}"/>
    <cellStyle name="Standard 3 9 2 4 5" xfId="4274" xr:uid="{00000000-0005-0000-0000-0000F7110000}"/>
    <cellStyle name="Standard 3 9 2 4 6" xfId="4614" xr:uid="{00000000-0005-0000-0000-0000F8110000}"/>
    <cellStyle name="Standard 3 9 2 4 7" xfId="2360" xr:uid="{00000000-0005-0000-0000-0000F9110000}"/>
    <cellStyle name="Standard 3 9 2 5" xfId="796" xr:uid="{00000000-0005-0000-0000-0000FA110000}"/>
    <cellStyle name="Standard 3 9 2 5 2" xfId="1272" xr:uid="{00000000-0005-0000-0000-0000FB110000}"/>
    <cellStyle name="Standard 3 9 2 5 2 2" xfId="3254" xr:uid="{00000000-0005-0000-0000-0000FC110000}"/>
    <cellStyle name="Standard 3 9 2 5 3" xfId="1748" xr:uid="{00000000-0005-0000-0000-0000FD110000}"/>
    <cellStyle name="Standard 3 9 2 5 3 2" xfId="3730" xr:uid="{00000000-0005-0000-0000-0000FE110000}"/>
    <cellStyle name="Standard 3 9 2 5 4" xfId="2778" xr:uid="{00000000-0005-0000-0000-0000FF110000}"/>
    <cellStyle name="Standard 3 9 2 6" xfId="655" xr:uid="{00000000-0005-0000-0000-000000120000}"/>
    <cellStyle name="Standard 3 9 2 6 2" xfId="2637" xr:uid="{00000000-0005-0000-0000-000001120000}"/>
    <cellStyle name="Standard 3 9 2 7" xfId="1136" xr:uid="{00000000-0005-0000-0000-000002120000}"/>
    <cellStyle name="Standard 3 9 2 7 2" xfId="3118" xr:uid="{00000000-0005-0000-0000-000003120000}"/>
    <cellStyle name="Standard 3 9 2 8" xfId="1612" xr:uid="{00000000-0005-0000-0000-000004120000}"/>
    <cellStyle name="Standard 3 9 2 8 2" xfId="3594" xr:uid="{00000000-0005-0000-0000-000005120000}"/>
    <cellStyle name="Standard 3 9 2 9" xfId="4070" xr:uid="{00000000-0005-0000-0000-000006120000}"/>
    <cellStyle name="Standard 3 9 3" xfId="203" xr:uid="{00000000-0005-0000-0000-000007120000}"/>
    <cellStyle name="Standard 3 9 3 2" xfId="305" xr:uid="{00000000-0005-0000-0000-000008120000}"/>
    <cellStyle name="Standard 3 9 3 2 2" xfId="580" xr:uid="{00000000-0005-0000-0000-000009120000}"/>
    <cellStyle name="Standard 3 9 3 2 2 2" xfId="2564" xr:uid="{00000000-0005-0000-0000-00000A120000}"/>
    <cellStyle name="Standard 3 9 3 2 3" xfId="1034" xr:uid="{00000000-0005-0000-0000-00000B120000}"/>
    <cellStyle name="Standard 3 9 3 2 3 2" xfId="3016" xr:uid="{00000000-0005-0000-0000-00000C120000}"/>
    <cellStyle name="Standard 3 9 3 2 4" xfId="1510" xr:uid="{00000000-0005-0000-0000-00000D120000}"/>
    <cellStyle name="Standard 3 9 3 2 4 2" xfId="3492" xr:uid="{00000000-0005-0000-0000-00000E120000}"/>
    <cellStyle name="Standard 3 9 3 2 5" xfId="1986" xr:uid="{00000000-0005-0000-0000-00000F120000}"/>
    <cellStyle name="Standard 3 9 3 2 5 2" xfId="3968" xr:uid="{00000000-0005-0000-0000-000010120000}"/>
    <cellStyle name="Standard 3 9 3 2 6" xfId="4308" xr:uid="{00000000-0005-0000-0000-000011120000}"/>
    <cellStyle name="Standard 3 9 3 2 7" xfId="4648" xr:uid="{00000000-0005-0000-0000-000012120000}"/>
    <cellStyle name="Standard 3 9 3 2 8" xfId="2292" xr:uid="{00000000-0005-0000-0000-000013120000}"/>
    <cellStyle name="Standard 3 9 3 3" xfId="478" xr:uid="{00000000-0005-0000-0000-000014120000}"/>
    <cellStyle name="Standard 3 9 3 3 2" xfId="898" xr:uid="{00000000-0005-0000-0000-000015120000}"/>
    <cellStyle name="Standard 3 9 3 3 2 2" xfId="2880" xr:uid="{00000000-0005-0000-0000-000016120000}"/>
    <cellStyle name="Standard 3 9 3 3 3" xfId="1374" xr:uid="{00000000-0005-0000-0000-000017120000}"/>
    <cellStyle name="Standard 3 9 3 3 3 2" xfId="3356" xr:uid="{00000000-0005-0000-0000-000018120000}"/>
    <cellStyle name="Standard 3 9 3 3 4" xfId="1850" xr:uid="{00000000-0005-0000-0000-000019120000}"/>
    <cellStyle name="Standard 3 9 3 3 4 2" xfId="3832" xr:uid="{00000000-0005-0000-0000-00001A120000}"/>
    <cellStyle name="Standard 3 9 3 3 5" xfId="2462" xr:uid="{00000000-0005-0000-0000-00001B120000}"/>
    <cellStyle name="Standard 3 9 3 4" xfId="689" xr:uid="{00000000-0005-0000-0000-00001C120000}"/>
    <cellStyle name="Standard 3 9 3 4 2" xfId="2671" xr:uid="{00000000-0005-0000-0000-00001D120000}"/>
    <cellStyle name="Standard 3 9 3 5" xfId="1170" xr:uid="{00000000-0005-0000-0000-00001E120000}"/>
    <cellStyle name="Standard 3 9 3 5 2" xfId="3152" xr:uid="{00000000-0005-0000-0000-00001F120000}"/>
    <cellStyle name="Standard 3 9 3 6" xfId="1646" xr:uid="{00000000-0005-0000-0000-000020120000}"/>
    <cellStyle name="Standard 3 9 3 6 2" xfId="3628" xr:uid="{00000000-0005-0000-0000-000021120000}"/>
    <cellStyle name="Standard 3 9 3 7" xfId="4172" xr:uid="{00000000-0005-0000-0000-000022120000}"/>
    <cellStyle name="Standard 3 9 3 8" xfId="4512" xr:uid="{00000000-0005-0000-0000-000023120000}"/>
    <cellStyle name="Standard 3 9 3 9" xfId="2190" xr:uid="{00000000-0005-0000-0000-000024120000}"/>
    <cellStyle name="Standard 3 9 4" xfId="135" xr:uid="{00000000-0005-0000-0000-000025120000}"/>
    <cellStyle name="Standard 3 9 4 2" xfId="410" xr:uid="{00000000-0005-0000-0000-000026120000}"/>
    <cellStyle name="Standard 3 9 4 2 2" xfId="2394" xr:uid="{00000000-0005-0000-0000-000027120000}"/>
    <cellStyle name="Standard 3 9 4 3" xfId="830" xr:uid="{00000000-0005-0000-0000-000028120000}"/>
    <cellStyle name="Standard 3 9 4 3 2" xfId="2812" xr:uid="{00000000-0005-0000-0000-000029120000}"/>
    <cellStyle name="Standard 3 9 4 4" xfId="1306" xr:uid="{00000000-0005-0000-0000-00002A120000}"/>
    <cellStyle name="Standard 3 9 4 4 2" xfId="3288" xr:uid="{00000000-0005-0000-0000-00002B120000}"/>
    <cellStyle name="Standard 3 9 4 5" xfId="1782" xr:uid="{00000000-0005-0000-0000-00002C120000}"/>
    <cellStyle name="Standard 3 9 4 5 2" xfId="3764" xr:uid="{00000000-0005-0000-0000-00002D120000}"/>
    <cellStyle name="Standard 3 9 4 6" xfId="4104" xr:uid="{00000000-0005-0000-0000-00002E120000}"/>
    <cellStyle name="Standard 3 9 4 7" xfId="4444" xr:uid="{00000000-0005-0000-0000-00002F120000}"/>
    <cellStyle name="Standard 3 9 4 8" xfId="2122" xr:uid="{00000000-0005-0000-0000-000030120000}"/>
    <cellStyle name="Standard 3 9 5" xfId="342" xr:uid="{00000000-0005-0000-0000-000031120000}"/>
    <cellStyle name="Standard 3 9 5 2" xfId="966" xr:uid="{00000000-0005-0000-0000-000032120000}"/>
    <cellStyle name="Standard 3 9 5 2 2" xfId="2948" xr:uid="{00000000-0005-0000-0000-000033120000}"/>
    <cellStyle name="Standard 3 9 5 3" xfId="1442" xr:uid="{00000000-0005-0000-0000-000034120000}"/>
    <cellStyle name="Standard 3 9 5 3 2" xfId="3424" xr:uid="{00000000-0005-0000-0000-000035120000}"/>
    <cellStyle name="Standard 3 9 5 4" xfId="1918" xr:uid="{00000000-0005-0000-0000-000036120000}"/>
    <cellStyle name="Standard 3 9 5 4 2" xfId="3900" xr:uid="{00000000-0005-0000-0000-000037120000}"/>
    <cellStyle name="Standard 3 9 5 5" xfId="4240" xr:uid="{00000000-0005-0000-0000-000038120000}"/>
    <cellStyle name="Standard 3 9 5 6" xfId="4580" xr:uid="{00000000-0005-0000-0000-000039120000}"/>
    <cellStyle name="Standard 3 9 5 7" xfId="2326" xr:uid="{00000000-0005-0000-0000-00003A120000}"/>
    <cellStyle name="Standard 3 9 6" xfId="762" xr:uid="{00000000-0005-0000-0000-00003B120000}"/>
    <cellStyle name="Standard 3 9 6 2" xfId="1238" xr:uid="{00000000-0005-0000-0000-00003C120000}"/>
    <cellStyle name="Standard 3 9 6 2 2" xfId="3220" xr:uid="{00000000-0005-0000-0000-00003D120000}"/>
    <cellStyle name="Standard 3 9 6 3" xfId="1714" xr:uid="{00000000-0005-0000-0000-00003E120000}"/>
    <cellStyle name="Standard 3 9 6 3 2" xfId="3696" xr:uid="{00000000-0005-0000-0000-00003F120000}"/>
    <cellStyle name="Standard 3 9 6 4" xfId="2744" xr:uid="{00000000-0005-0000-0000-000040120000}"/>
    <cellStyle name="Standard 3 9 7" xfId="621" xr:uid="{00000000-0005-0000-0000-000041120000}"/>
    <cellStyle name="Standard 3 9 7 2" xfId="2603" xr:uid="{00000000-0005-0000-0000-000042120000}"/>
    <cellStyle name="Standard 3 9 8" xfId="1102" xr:uid="{00000000-0005-0000-0000-000043120000}"/>
    <cellStyle name="Standard 3 9 8 2" xfId="3084" xr:uid="{00000000-0005-0000-0000-000044120000}"/>
    <cellStyle name="Standard 3 9 9" xfId="1578" xr:uid="{00000000-0005-0000-0000-000045120000}"/>
    <cellStyle name="Standard 3 9 9 2" xfId="3560" xr:uid="{00000000-0005-0000-0000-000046120000}"/>
    <cellStyle name="Standard 4" xfId="37" xr:uid="{00000000-0005-0000-0000-000047120000}"/>
    <cellStyle name="Standard 4 2" xfId="50" xr:uid="{00000000-0005-0000-0000-000048120000}"/>
    <cellStyle name="Standard 5" xfId="13" xr:uid="{00000000-0005-0000-0000-000049120000}"/>
    <cellStyle name="Standard_Gas2007Jahr_PnSp" xfId="306" xr:uid="{00000000-0005-0000-0000-00004A120000}"/>
  </cellStyles>
  <dxfs count="41">
    <dxf>
      <fill>
        <patternFill>
          <bgColor rgb="FFFF6969"/>
        </patternFill>
      </fill>
    </dxf>
    <dxf>
      <fill>
        <patternFill>
          <bgColor rgb="FFFF6969"/>
        </patternFill>
      </fill>
    </dxf>
    <dxf>
      <fill>
        <patternFill>
          <bgColor rgb="FFFA6969"/>
        </patternFill>
      </fill>
    </dxf>
    <dxf>
      <font>
        <b/>
        <i val="0"/>
        <condense val="0"/>
        <extend val="0"/>
        <color indexed="62"/>
      </font>
    </dxf>
    <dxf>
      <fill>
        <patternFill>
          <bgColor rgb="FFFF6969"/>
        </patternFill>
      </fill>
    </dxf>
    <dxf>
      <fill>
        <patternFill>
          <bgColor indexed="20"/>
        </patternFill>
      </fill>
    </dxf>
    <dxf>
      <font>
        <b/>
        <i val="0"/>
        <condense val="0"/>
        <extend val="0"/>
        <color indexed="62"/>
      </font>
    </dxf>
    <dxf>
      <fill>
        <patternFill>
          <bgColor rgb="FFFA6969"/>
        </patternFill>
      </fill>
    </dxf>
    <dxf>
      <font>
        <b/>
        <i val="0"/>
        <condense val="0"/>
        <extend val="0"/>
        <color indexed="62"/>
      </font>
    </dxf>
    <dxf>
      <font>
        <b/>
        <i val="0"/>
        <condense val="0"/>
        <extend val="0"/>
        <color indexed="62"/>
      </font>
    </dxf>
    <dxf>
      <fill>
        <patternFill>
          <bgColor indexed="20"/>
        </patternFill>
      </fill>
    </dxf>
    <dxf>
      <fill>
        <patternFill>
          <bgColor indexed="20"/>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indexed="20"/>
        </patternFill>
      </fill>
    </dxf>
    <dxf>
      <fill>
        <patternFill>
          <bgColor rgb="FFFF6969"/>
        </patternFill>
      </fill>
    </dxf>
    <dxf>
      <fill>
        <patternFill>
          <bgColor rgb="FFFF6969"/>
        </patternFill>
      </fill>
    </dxf>
    <dxf>
      <fill>
        <patternFill>
          <bgColor rgb="FFFF6969"/>
        </patternFill>
      </fill>
    </dxf>
    <dxf>
      <fill>
        <patternFill>
          <bgColor rgb="FFFF6969"/>
        </patternFill>
      </fill>
    </dxf>
    <dxf>
      <font>
        <condense val="0"/>
        <extend val="0"/>
        <color auto="1"/>
      </font>
      <fill>
        <patternFill>
          <bgColor indexed="20"/>
        </patternFill>
      </fill>
    </dxf>
    <dxf>
      <font>
        <condense val="0"/>
        <extend val="0"/>
        <color auto="1"/>
      </font>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BFBFBF"/>
      <color rgb="FFB8CCE4"/>
      <color rgb="FFBFBFD7"/>
      <color rgb="FFFA6969"/>
      <color rgb="FFFF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0</xdr:row>
      <xdr:rowOff>536098</xdr:rowOff>
    </xdr:to>
    <xdr:pic>
      <xdr:nvPicPr>
        <xdr:cNvPr id="4" name="Grafik 3">
          <a:extLst>
            <a:ext uri="{FF2B5EF4-FFF2-40B4-BE49-F238E27FC236}">
              <a16:creationId xmlns:a16="http://schemas.microsoft.com/office/drawing/2014/main" id="{FB8A8CA0-C7D5-4E89-8961-A4EE3026528D}"/>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6AA9294-FDAE-42EA-8211-C9AE42481609}"/>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166BE97-2123-4E4F-8784-C1F999807184}"/>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B8341F8B-0B78-45EC-8E1D-F39940272AA1}"/>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B65912B2-56A4-40BC-B2A1-CF172A4E6D37}"/>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752476</xdr:colOff>
      <xdr:row>0</xdr:row>
      <xdr:rowOff>536098</xdr:rowOff>
    </xdr:to>
    <xdr:pic>
      <xdr:nvPicPr>
        <xdr:cNvPr id="3" name="Grafik 2">
          <a:extLst>
            <a:ext uri="{FF2B5EF4-FFF2-40B4-BE49-F238E27FC236}">
              <a16:creationId xmlns:a16="http://schemas.microsoft.com/office/drawing/2014/main" id="{4A6B5698-53EE-401C-A634-3E84664EB6A2}"/>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1</xdr:col>
      <xdr:colOff>419101</xdr:colOff>
      <xdr:row>2</xdr:row>
      <xdr:rowOff>136048</xdr:rowOff>
    </xdr:to>
    <xdr:pic>
      <xdr:nvPicPr>
        <xdr:cNvPr id="4" name="Grafik 3">
          <a:extLst>
            <a:ext uri="{FF2B5EF4-FFF2-40B4-BE49-F238E27FC236}">
              <a16:creationId xmlns:a16="http://schemas.microsoft.com/office/drawing/2014/main" id="{B79CAE27-54C0-4145-9314-251087A78B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0C8A32E-0B12-469B-A6FF-7B3827C5094C}"/>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28023C7C-09E2-45AB-B7C8-656B9F5E44F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DB1C608-20E7-410B-95F1-AFD8C9B9657F}"/>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7556C83F-966E-4C6C-900B-0E7353E06F45}"/>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123826</xdr:colOff>
      <xdr:row>0</xdr:row>
      <xdr:rowOff>95250</xdr:rowOff>
    </xdr:from>
    <xdr:to>
      <xdr:col>0</xdr:col>
      <xdr:colOff>1800226</xdr:colOff>
      <xdr:row>2</xdr:row>
      <xdr:rowOff>136048</xdr:rowOff>
    </xdr:to>
    <xdr:pic>
      <xdr:nvPicPr>
        <xdr:cNvPr id="3" name="Grafik 2">
          <a:extLst>
            <a:ext uri="{FF2B5EF4-FFF2-40B4-BE49-F238E27FC236}">
              <a16:creationId xmlns:a16="http://schemas.microsoft.com/office/drawing/2014/main" id="{AC012A96-E490-4BD3-99B5-5C23A5620C93}"/>
            </a:ext>
          </a:extLst>
        </xdr:cNvPr>
        <xdr:cNvPicPr>
          <a:picLocks noChangeAspect="1"/>
        </xdr:cNvPicPr>
      </xdr:nvPicPr>
      <xdr:blipFill>
        <a:blip xmlns:r="http://schemas.openxmlformats.org/officeDocument/2006/relationships" r:embed="rId1"/>
        <a:stretch>
          <a:fillRect/>
        </a:stretch>
      </xdr:blipFill>
      <xdr:spPr>
        <a:xfrm>
          <a:off x="123826" y="95250"/>
          <a:ext cx="1676400" cy="440848"/>
        </a:xfrm>
        <a:prstGeom prst="rect">
          <a:avLst/>
        </a:prstGeom>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atenerhebung@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datenerhebung@e-control.a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atenerhebung@e-control.at"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datenerhebung@e-control.at"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datenerhebung@e-control.at"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datenerhebung@e-control.at"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E246"/>
  <sheetViews>
    <sheetView showGridLines="0" tabSelected="1" showOutlineSymbols="0" zoomScaleNormal="100" workbookViewId="0"/>
  </sheetViews>
  <sheetFormatPr baseColWidth="10" defaultColWidth="10.6640625" defaultRowHeight="13.2" zeroHeight="1" x14ac:dyDescent="0.25"/>
  <cols>
    <col min="1" max="1" width="31.33203125" style="18" bestFit="1" customWidth="1"/>
    <col min="2" max="2" width="45.6640625" style="18" customWidth="1"/>
    <col min="3" max="3" width="20.6640625" style="18" customWidth="1"/>
    <col min="4" max="5" width="40.6640625" style="17" customWidth="1"/>
    <col min="6" max="16384" width="10.6640625" style="17"/>
  </cols>
  <sheetData>
    <row r="1" spans="1:5" ht="57.9" customHeight="1" x14ac:dyDescent="0.25">
      <c r="A1" s="1" t="s">
        <v>1</v>
      </c>
      <c r="B1" s="241" t="s">
        <v>165</v>
      </c>
      <c r="C1" s="3"/>
      <c r="D1" s="16"/>
      <c r="E1" s="16"/>
    </row>
    <row r="2" spans="1:5" ht="18" customHeight="1" x14ac:dyDescent="0.25">
      <c r="A2" s="242" t="s">
        <v>194</v>
      </c>
      <c r="B2" s="236" t="s">
        <v>186</v>
      </c>
      <c r="C2" s="25" t="s">
        <v>234</v>
      </c>
      <c r="D2" s="235"/>
    </row>
    <row r="3" spans="1:5" x14ac:dyDescent="0.25">
      <c r="A3" s="242" t="s">
        <v>214</v>
      </c>
      <c r="B3" s="236" t="s">
        <v>166</v>
      </c>
      <c r="C3" s="25" t="s">
        <v>235</v>
      </c>
      <c r="D3" s="235"/>
    </row>
    <row r="4" spans="1:5" ht="12.75" customHeight="1" x14ac:dyDescent="0.25">
      <c r="A4" s="242" t="s">
        <v>213</v>
      </c>
      <c r="B4" s="236" t="s">
        <v>187</v>
      </c>
      <c r="C4" s="25" t="s">
        <v>236</v>
      </c>
      <c r="D4" s="25"/>
    </row>
    <row r="5" spans="1:5" ht="12.75" customHeight="1" x14ac:dyDescent="0.25">
      <c r="A5" s="242" t="s">
        <v>213</v>
      </c>
      <c r="B5" s="236" t="s">
        <v>166</v>
      </c>
      <c r="C5" s="25" t="s">
        <v>237</v>
      </c>
      <c r="D5" s="235"/>
    </row>
    <row r="6" spans="1:5" x14ac:dyDescent="0.25">
      <c r="A6" s="242" t="s">
        <v>213</v>
      </c>
      <c r="B6" s="236" t="str">
        <f>"bis zum 15. Februar "&amp;$B$11+1</f>
        <v>bis zum 15. Februar 2023</v>
      </c>
      <c r="C6" s="25" t="s">
        <v>238</v>
      </c>
      <c r="D6" s="235"/>
    </row>
    <row r="7" spans="1:5" x14ac:dyDescent="0.25">
      <c r="A7" s="242" t="s">
        <v>239</v>
      </c>
      <c r="B7" s="237" t="s">
        <v>41</v>
      </c>
      <c r="C7" s="235"/>
      <c r="D7" s="235"/>
    </row>
    <row r="8" spans="1:5" x14ac:dyDescent="0.25">
      <c r="A8" s="242" t="s">
        <v>40</v>
      </c>
      <c r="B8" s="239" t="s">
        <v>52</v>
      </c>
      <c r="C8" s="235"/>
      <c r="D8" s="235"/>
    </row>
    <row r="9" spans="1:5" x14ac:dyDescent="0.25">
      <c r="A9" s="242" t="s">
        <v>240</v>
      </c>
      <c r="B9" s="240" t="s">
        <v>241</v>
      </c>
      <c r="D9" s="25"/>
      <c r="E9" s="25"/>
    </row>
    <row r="10" spans="1:5" s="20" customFormat="1" ht="15.6" x14ac:dyDescent="0.25">
      <c r="A10" s="204" t="s">
        <v>213</v>
      </c>
      <c r="B10" s="205" t="s">
        <v>192</v>
      </c>
      <c r="C10" s="17"/>
      <c r="D10" s="248" t="s">
        <v>51</v>
      </c>
      <c r="E10" s="249"/>
    </row>
    <row r="11" spans="1:5" ht="15.6" x14ac:dyDescent="0.25">
      <c r="A11" s="111" t="s">
        <v>4</v>
      </c>
      <c r="B11" s="113">
        <v>2022</v>
      </c>
      <c r="C11" s="202" t="str">
        <f>IF(B11="","Pflichtfeld!","")</f>
        <v/>
      </c>
      <c r="D11" s="250"/>
      <c r="E11" s="251"/>
    </row>
    <row r="12" spans="1:5" ht="15.6" x14ac:dyDescent="0.25">
      <c r="A12" s="112" t="s">
        <v>3</v>
      </c>
      <c r="B12" s="114"/>
      <c r="C12" s="206" t="str">
        <f>IF(B12="","Pflichtfeld!","")</f>
        <v>Pflichtfeld!</v>
      </c>
      <c r="D12" s="252"/>
      <c r="E12" s="253"/>
    </row>
    <row r="13" spans="1:5" ht="12.75" customHeight="1" x14ac:dyDescent="0.25">
      <c r="A13" s="86" t="s">
        <v>54</v>
      </c>
      <c r="B13" s="213"/>
      <c r="C13" s="206" t="str">
        <f t="shared" ref="C13:C18" si="0">IF(AND($B$12&lt;&gt;"",B13=""),"Pflichtfeld!","")</f>
        <v/>
      </c>
      <c r="D13" s="252"/>
      <c r="E13" s="253"/>
    </row>
    <row r="14" spans="1:5" ht="12.75" customHeight="1" x14ac:dyDescent="0.25">
      <c r="A14" s="61" t="s">
        <v>55</v>
      </c>
      <c r="B14" s="149"/>
      <c r="C14" s="206" t="str">
        <f t="shared" si="0"/>
        <v/>
      </c>
      <c r="D14" s="252"/>
      <c r="E14" s="253"/>
    </row>
    <row r="15" spans="1:5" ht="12.75" customHeight="1" x14ac:dyDescent="0.25">
      <c r="A15" s="89" t="s">
        <v>56</v>
      </c>
      <c r="B15" s="149"/>
      <c r="C15" s="206" t="str">
        <f t="shared" si="0"/>
        <v/>
      </c>
      <c r="D15" s="252"/>
      <c r="E15" s="253"/>
    </row>
    <row r="16" spans="1:5" ht="12.75" customHeight="1" x14ac:dyDescent="0.25">
      <c r="A16" s="56" t="s">
        <v>42</v>
      </c>
      <c r="B16" s="53"/>
      <c r="C16" s="206" t="str">
        <f t="shared" si="0"/>
        <v/>
      </c>
      <c r="D16" s="252"/>
      <c r="E16" s="253"/>
    </row>
    <row r="17" spans="1:5" ht="12.75" customHeight="1" x14ac:dyDescent="0.25">
      <c r="A17" s="60" t="s">
        <v>37</v>
      </c>
      <c r="B17" s="149"/>
      <c r="C17" s="206" t="str">
        <f t="shared" si="0"/>
        <v/>
      </c>
      <c r="D17" s="252"/>
      <c r="E17" s="253"/>
    </row>
    <row r="18" spans="1:5" ht="12.75" customHeight="1" x14ac:dyDescent="0.25">
      <c r="A18" s="151" t="s">
        <v>36</v>
      </c>
      <c r="B18" s="150"/>
      <c r="C18" s="206" t="str">
        <f t="shared" si="0"/>
        <v/>
      </c>
      <c r="D18" s="254"/>
      <c r="E18" s="255"/>
    </row>
    <row r="19" spans="1:5" x14ac:dyDescent="0.25">
      <c r="A19" s="203"/>
      <c r="B19" s="203"/>
      <c r="D19" s="16"/>
      <c r="E19" s="16"/>
    </row>
    <row r="20" spans="1:5" x14ac:dyDescent="0.25">
      <c r="A20" s="203"/>
      <c r="B20" s="203"/>
      <c r="D20" s="16"/>
      <c r="E20" s="16"/>
    </row>
    <row r="21" spans="1:5" x14ac:dyDescent="0.25">
      <c r="A21" s="259" t="s">
        <v>216</v>
      </c>
      <c r="B21" s="259"/>
      <c r="C21" s="259"/>
      <c r="D21" s="259"/>
      <c r="E21" s="259"/>
    </row>
    <row r="22" spans="1:5" ht="42.75" customHeight="1" x14ac:dyDescent="0.25">
      <c r="A22" s="256" t="s">
        <v>191</v>
      </c>
      <c r="B22" s="257"/>
      <c r="C22" s="257"/>
      <c r="D22" s="257"/>
      <c r="E22" s="257"/>
    </row>
    <row r="23" spans="1:5" ht="12" customHeight="1" x14ac:dyDescent="0.25">
      <c r="A23" s="259" t="s">
        <v>217</v>
      </c>
      <c r="B23" s="259"/>
      <c r="C23" s="259"/>
      <c r="D23" s="259"/>
      <c r="E23" s="259"/>
    </row>
    <row r="24" spans="1:5" s="4" customFormat="1" ht="28.5" customHeight="1" x14ac:dyDescent="0.25">
      <c r="A24" s="256" t="s">
        <v>215</v>
      </c>
      <c r="B24" s="256"/>
      <c r="C24" s="256"/>
      <c r="D24" s="256"/>
      <c r="E24" s="256"/>
    </row>
    <row r="25" spans="1:5" ht="41.25" customHeight="1" x14ac:dyDescent="0.25">
      <c r="A25" s="256" t="s">
        <v>188</v>
      </c>
      <c r="B25" s="256"/>
      <c r="C25" s="256"/>
      <c r="D25" s="256"/>
      <c r="E25" s="256"/>
    </row>
    <row r="26" spans="1:5" x14ac:dyDescent="0.25">
      <c r="A26" s="256" t="s">
        <v>189</v>
      </c>
      <c r="B26" s="256"/>
      <c r="C26" s="256"/>
      <c r="D26" s="256"/>
      <c r="E26" s="256"/>
    </row>
    <row r="27" spans="1:5" x14ac:dyDescent="0.25">
      <c r="A27" s="256"/>
      <c r="B27" s="256"/>
      <c r="C27" s="256"/>
      <c r="D27" s="256"/>
      <c r="E27" s="256"/>
    </row>
    <row r="28" spans="1:5" x14ac:dyDescent="0.25">
      <c r="A28" s="258" t="s">
        <v>190</v>
      </c>
      <c r="B28" s="258"/>
      <c r="C28" s="258"/>
      <c r="D28" s="258"/>
      <c r="E28" s="258"/>
    </row>
    <row r="29" spans="1:5" x14ac:dyDescent="0.25">
      <c r="A29" s="234"/>
      <c r="B29" s="234"/>
      <c r="C29" s="234"/>
    </row>
    <row r="30" spans="1:5" ht="36.75" customHeight="1" x14ac:dyDescent="0.25">
      <c r="A30" s="247" t="s">
        <v>167</v>
      </c>
      <c r="B30" s="247"/>
      <c r="C30" s="247"/>
      <c r="D30" s="247"/>
      <c r="E30" s="247"/>
    </row>
    <row r="31" spans="1:5" x14ac:dyDescent="0.25">
      <c r="A31" s="234"/>
      <c r="B31" s="234"/>
      <c r="C31" s="234"/>
    </row>
    <row r="32" spans="1:5" ht="230.1" customHeight="1" x14ac:dyDescent="0.25">
      <c r="A32" s="244" t="s">
        <v>231</v>
      </c>
      <c r="B32" s="245"/>
      <c r="C32" s="245"/>
      <c r="D32" s="245"/>
      <c r="E32" s="246"/>
    </row>
    <row r="33" spans="1:3" x14ac:dyDescent="0.25">
      <c r="A33" s="234"/>
      <c r="B33" s="234"/>
      <c r="C33" s="234"/>
    </row>
    <row r="34" spans="1:3" x14ac:dyDescent="0.25">
      <c r="A34" s="234"/>
      <c r="B34" s="234"/>
      <c r="C34" s="234"/>
    </row>
    <row r="35" spans="1:3" x14ac:dyDescent="0.25">
      <c r="A35" s="234"/>
      <c r="B35" s="234"/>
      <c r="C35" s="234"/>
    </row>
    <row r="36" spans="1:3" x14ac:dyDescent="0.25"/>
    <row r="37" spans="1:3" x14ac:dyDescent="0.25"/>
    <row r="38" spans="1:3" x14ac:dyDescent="0.25"/>
    <row r="39" spans="1:3" x14ac:dyDescent="0.25"/>
    <row r="40" spans="1:3" x14ac:dyDescent="0.25"/>
    <row r="41" spans="1:3" x14ac:dyDescent="0.25"/>
    <row r="42" spans="1:3" x14ac:dyDescent="0.25"/>
    <row r="43" spans="1:3" x14ac:dyDescent="0.25"/>
    <row r="44" spans="1:3" x14ac:dyDescent="0.25"/>
    <row r="45" spans="1:3" x14ac:dyDescent="0.25"/>
    <row r="46" spans="1:3" x14ac:dyDescent="0.25"/>
    <row r="47" spans="1:3" x14ac:dyDescent="0.25"/>
    <row r="48" spans="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algorithmName="SHA-512" hashValue="Kyp1leu2Mo96tlaSGWo+lbQlA8XjXDTRBroFOAg2pgW0+Z3fFauUqSXjM/WOKNHHsahh+4q48JMGODhmqshlbQ==" saltValue="F06HpNHOD27yZKlLJfufsA==" spinCount="100000" sheet="1" objects="1" scenarios="1" formatCells="0" formatColumns="0" formatRows="0"/>
  <mergeCells count="11">
    <mergeCell ref="A32:E32"/>
    <mergeCell ref="A30:E30"/>
    <mergeCell ref="D10:E10"/>
    <mergeCell ref="D11:E18"/>
    <mergeCell ref="A22:E22"/>
    <mergeCell ref="A24:E24"/>
    <mergeCell ref="A25:E25"/>
    <mergeCell ref="A26:E27"/>
    <mergeCell ref="A28:E28"/>
    <mergeCell ref="A21:E21"/>
    <mergeCell ref="A23:E23"/>
  </mergeCells>
  <phoneticPr fontId="0" type="noConversion"/>
  <conditionalFormatting sqref="B12">
    <cfRule type="expression" dxfId="40" priority="2" stopIfTrue="1">
      <formula>B12=""</formula>
    </cfRule>
  </conditionalFormatting>
  <conditionalFormatting sqref="B16:B18">
    <cfRule type="expression" dxfId="39" priority="3" stopIfTrue="1">
      <formula>AND($B$12&lt;&gt;"",B16="")</formula>
    </cfRule>
  </conditionalFormatting>
  <conditionalFormatting sqref="B13:B15">
    <cfRule type="expression" dxfId="38" priority="1" stopIfTrue="1">
      <formula>AND($B$12&lt;&gt;"",B13="")</formula>
    </cfRule>
  </conditionalFormatting>
  <hyperlinks>
    <hyperlink ref="B7" r:id="rId1" xr:uid="{00000000-0004-0000-00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howOutlineSymbols="0"/>
  </sheetPr>
  <dimension ref="A1:V137"/>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5" customWidth="1"/>
    <col min="2" max="2" width="30.6640625" style="6" customWidth="1"/>
    <col min="3" max="3" width="12.6640625" style="6" customWidth="1"/>
    <col min="4" max="5" width="12.6640625" style="11" customWidth="1"/>
    <col min="6" max="6" width="12.6640625" style="5" customWidth="1"/>
    <col min="7" max="7" width="10.6640625" style="5" customWidth="1"/>
    <col min="8" max="8" width="12.6640625" style="5" customWidth="1"/>
    <col min="9" max="9" width="11.44140625" style="5" customWidth="1"/>
    <col min="10" max="10" width="30.6640625" style="6" customWidth="1"/>
    <col min="11" max="13" width="10.6640625" style="9" customWidth="1"/>
    <col min="14" max="14" width="10.6640625" style="6" customWidth="1"/>
    <col min="15" max="15" width="22" style="6" customWidth="1"/>
    <col min="16" max="16" width="30.6640625" style="6" customWidth="1"/>
    <col min="17" max="17" width="10.6640625" style="5" customWidth="1"/>
    <col min="18" max="21" width="35.6640625" style="5" customWidth="1"/>
    <col min="22" max="22" width="35.6640625" style="9" customWidth="1"/>
    <col min="23" max="16384" width="10.6640625" style="9"/>
  </cols>
  <sheetData>
    <row r="1" spans="1:22" ht="15.75" customHeight="1" x14ac:dyDescent="0.25">
      <c r="A1" s="172"/>
      <c r="B1" s="172"/>
      <c r="C1" s="5"/>
      <c r="D1" s="5"/>
      <c r="E1" s="5"/>
      <c r="J1" s="5"/>
      <c r="K1" s="5"/>
      <c r="L1" s="5"/>
      <c r="M1" s="5"/>
      <c r="N1" s="5"/>
      <c r="O1" s="5"/>
      <c r="P1" s="5"/>
    </row>
    <row r="2" spans="1:22" ht="15.75" customHeight="1" x14ac:dyDescent="0.25">
      <c r="A2" s="172"/>
      <c r="B2" s="134"/>
      <c r="K2" s="5"/>
      <c r="L2" s="5"/>
      <c r="M2" s="5"/>
    </row>
    <row r="3" spans="1:22" ht="15.75" customHeight="1" x14ac:dyDescent="0.25">
      <c r="A3" s="172"/>
      <c r="B3" s="134"/>
      <c r="K3" s="5"/>
      <c r="L3" s="5"/>
      <c r="M3" s="5"/>
      <c r="O3" s="5"/>
    </row>
    <row r="4" spans="1:22" ht="15.75" customHeight="1" x14ac:dyDescent="0.25">
      <c r="A4" s="238" t="s">
        <v>1</v>
      </c>
      <c r="B4" s="134"/>
      <c r="J4" s="5"/>
      <c r="K4" s="5"/>
      <c r="L4" s="5"/>
      <c r="M4" s="5"/>
      <c r="N4" s="5"/>
      <c r="O4" s="5"/>
      <c r="P4" s="5"/>
    </row>
    <row r="5" spans="1:22" ht="15.75" customHeight="1" x14ac:dyDescent="0.25">
      <c r="A5" s="260" t="str">
        <f>"Jahreserhebung Erzeuger Strom "&amp;U!$B$11</f>
        <v>Jahreserhebung Erzeuger Strom 2022</v>
      </c>
      <c r="B5" s="275"/>
      <c r="C5" s="275"/>
      <c r="D5" s="275"/>
      <c r="E5" s="276"/>
      <c r="J5" s="5"/>
      <c r="K5" s="5"/>
      <c r="L5" s="5"/>
      <c r="M5" s="5"/>
      <c r="N5" s="5"/>
      <c r="O5" s="5"/>
      <c r="P5" s="5"/>
    </row>
    <row r="6" spans="1:22" ht="15.75" customHeight="1" x14ac:dyDescent="0.25">
      <c r="A6" s="109" t="s">
        <v>3</v>
      </c>
      <c r="B6" s="270" t="str">
        <f>IF(U!$B$12&lt;&gt;"",U!$B$12,"")</f>
        <v/>
      </c>
      <c r="C6" s="271"/>
      <c r="D6" s="271"/>
      <c r="E6" s="272"/>
      <c r="F6" s="115"/>
      <c r="G6" s="115"/>
      <c r="H6" s="115"/>
      <c r="I6" s="115"/>
      <c r="J6" s="115"/>
      <c r="K6" s="5"/>
      <c r="L6" s="5"/>
      <c r="M6" s="5"/>
      <c r="N6" s="5"/>
      <c r="O6" s="5"/>
      <c r="P6" s="5"/>
    </row>
    <row r="7" spans="1:22" ht="15.6" x14ac:dyDescent="0.25">
      <c r="A7" s="260" t="s">
        <v>103</v>
      </c>
      <c r="B7" s="275"/>
      <c r="C7" s="275"/>
      <c r="D7" s="275"/>
      <c r="E7" s="276"/>
      <c r="F7" s="115"/>
      <c r="G7" s="115"/>
      <c r="H7" s="115"/>
      <c r="I7" s="115"/>
      <c r="J7" s="115"/>
      <c r="K7" s="5"/>
      <c r="L7" s="5"/>
      <c r="M7" s="5"/>
      <c r="N7" s="5"/>
      <c r="O7" s="5"/>
      <c r="P7" s="5"/>
      <c r="V7" s="146" t="s">
        <v>91</v>
      </c>
    </row>
    <row r="8" spans="1:22" ht="25.5" customHeight="1" x14ac:dyDescent="0.25">
      <c r="A8" s="314" t="s">
        <v>38</v>
      </c>
      <c r="B8" s="314" t="s">
        <v>45</v>
      </c>
      <c r="C8" s="333" t="s">
        <v>59</v>
      </c>
      <c r="D8" s="333" t="s">
        <v>60</v>
      </c>
      <c r="E8" s="333" t="s">
        <v>69</v>
      </c>
      <c r="F8" s="333" t="s">
        <v>70</v>
      </c>
      <c r="G8" s="333" t="s">
        <v>114</v>
      </c>
      <c r="H8" s="333" t="s">
        <v>71</v>
      </c>
      <c r="I8" s="333" t="s">
        <v>72</v>
      </c>
      <c r="J8" s="314" t="s">
        <v>53</v>
      </c>
      <c r="K8" s="333" t="s">
        <v>57</v>
      </c>
      <c r="L8" s="333" t="s">
        <v>92</v>
      </c>
      <c r="M8" s="333" t="s">
        <v>58</v>
      </c>
      <c r="N8" s="314" t="s">
        <v>54</v>
      </c>
      <c r="O8" s="314" t="s">
        <v>55</v>
      </c>
      <c r="P8" s="314" t="s">
        <v>56</v>
      </c>
      <c r="Q8" s="333" t="s">
        <v>93</v>
      </c>
      <c r="R8" s="311" t="s">
        <v>74</v>
      </c>
      <c r="S8" s="311" t="s">
        <v>75</v>
      </c>
      <c r="T8" s="311" t="s">
        <v>76</v>
      </c>
      <c r="U8" s="311" t="s">
        <v>77</v>
      </c>
      <c r="V8" s="344" t="s">
        <v>78</v>
      </c>
    </row>
    <row r="9" spans="1:22" ht="25.5" customHeight="1" x14ac:dyDescent="0.25">
      <c r="A9" s="315"/>
      <c r="B9" s="315"/>
      <c r="C9" s="334"/>
      <c r="D9" s="334"/>
      <c r="E9" s="334"/>
      <c r="F9" s="334"/>
      <c r="G9" s="334"/>
      <c r="H9" s="334"/>
      <c r="I9" s="334"/>
      <c r="J9" s="315"/>
      <c r="K9" s="334"/>
      <c r="L9" s="334"/>
      <c r="M9" s="334"/>
      <c r="N9" s="315"/>
      <c r="O9" s="315"/>
      <c r="P9" s="315"/>
      <c r="Q9" s="334"/>
      <c r="R9" s="310"/>
      <c r="S9" s="310"/>
      <c r="T9" s="310"/>
      <c r="U9" s="310"/>
      <c r="V9" s="345"/>
    </row>
    <row r="10" spans="1:22" x14ac:dyDescent="0.25">
      <c r="A10" s="316"/>
      <c r="B10" s="316"/>
      <c r="C10" s="37" t="s">
        <v>67</v>
      </c>
      <c r="D10" s="37" t="s">
        <v>67</v>
      </c>
      <c r="E10" s="37" t="s">
        <v>67</v>
      </c>
      <c r="F10" s="37" t="s">
        <v>0</v>
      </c>
      <c r="G10" s="37" t="s">
        <v>68</v>
      </c>
      <c r="H10" s="37" t="s">
        <v>0</v>
      </c>
      <c r="I10" s="37" t="s">
        <v>68</v>
      </c>
      <c r="J10" s="316"/>
      <c r="K10" s="37" t="s">
        <v>66</v>
      </c>
      <c r="L10" s="37" t="s">
        <v>66</v>
      </c>
      <c r="M10" s="37" t="s">
        <v>66</v>
      </c>
      <c r="N10" s="316"/>
      <c r="O10" s="316"/>
      <c r="P10" s="316"/>
      <c r="Q10" s="37" t="s">
        <v>94</v>
      </c>
      <c r="R10" s="40" t="s">
        <v>80</v>
      </c>
      <c r="S10" s="40" t="s">
        <v>80</v>
      </c>
      <c r="T10" s="40" t="s">
        <v>80</v>
      </c>
      <c r="U10" s="40" t="s">
        <v>80</v>
      </c>
      <c r="V10" s="148" t="s">
        <v>80</v>
      </c>
    </row>
    <row r="11" spans="1:22" x14ac:dyDescent="0.25">
      <c r="A11" s="41"/>
      <c r="B11" s="41"/>
      <c r="C11" s="42"/>
      <c r="D11" s="42"/>
      <c r="E11" s="42"/>
      <c r="F11" s="196" t="str">
        <f>IF($A11="","",SUMIF(MM_WaeEt!$V:$V,IF(JJ_Wae!$B11&lt;&gt;"",JJ_Wae!$A11&amp;" Block "&amp;JJ_Wae!$B11,JJ_Wae!$A11)&amp;" / "&amp;$F$8,MM_WaeEt!$S:$S))</f>
        <v/>
      </c>
      <c r="G11" s="186" t="str">
        <f>IF(AND(C11&gt;0,SUM(F11)&gt;0),1000*SUM(F11)/C11,"")</f>
        <v/>
      </c>
      <c r="H11" s="196" t="str">
        <f>IF($A11="","",SUMIF(MM_WaeEt!$V:$V,IF(JJ_Wae!$B11&lt;&gt;"",JJ_Wae!$A11&amp;" Block "&amp;JJ_Wae!$B11,JJ_Wae!$A11)&amp;" / "&amp;$H$8,MM_WaeEt!$S:$S))</f>
        <v/>
      </c>
      <c r="I11" s="186" t="str">
        <f>IF(AND(SUM(E11)&gt;0,SUM(H11)&gt;0),1000*SUM(H11)/E11,"")</f>
        <v/>
      </c>
      <c r="J11" s="45"/>
      <c r="K11" s="46"/>
      <c r="L11" s="46"/>
      <c r="M11" s="46"/>
      <c r="N11" s="47"/>
      <c r="O11" s="41"/>
      <c r="P11" s="41"/>
      <c r="Q11" s="50"/>
      <c r="R11" s="41"/>
      <c r="S11" s="48"/>
      <c r="T11" s="48"/>
      <c r="U11" s="48"/>
      <c r="V11" s="48"/>
    </row>
    <row r="12" spans="1:22" ht="12.75" customHeight="1" x14ac:dyDescent="0.25">
      <c r="A12" s="43"/>
      <c r="B12" s="43"/>
      <c r="C12" s="44"/>
      <c r="D12" s="44"/>
      <c r="E12" s="44"/>
      <c r="F12" s="197" t="str">
        <f>IF($A12="","",SUMIF(MM_WaeEt!$V:$V,IF(JJ_Wae!$B12&lt;&gt;"",JJ_Wae!$A12&amp;" Block "&amp;JJ_Wae!$B12,JJ_Wae!$A12)&amp;" / "&amp;$F$8,MM_WaeEt!$S:$S))</f>
        <v/>
      </c>
      <c r="G12" s="187" t="str">
        <f t="shared" ref="G12:G70" si="0">IF(AND(C12&gt;0,SUM(F12)&gt;0),1000*SUM(F12)/C12,"")</f>
        <v/>
      </c>
      <c r="H12" s="197" t="str">
        <f>IF($A12="","",SUMIF(MM_WaeEt!$V:$V,IF(JJ_Wae!$B12&lt;&gt;"",JJ_Wae!$A12&amp;" Block "&amp;JJ_Wae!$B12,JJ_Wae!$A12)&amp;" / "&amp;$H$8,MM_WaeEt!$S:$S))</f>
        <v/>
      </c>
      <c r="I12" s="187" t="str">
        <f t="shared" ref="I12:I70" si="1">IF(AND(SUM(E12)&gt;0,SUM(H12)&gt;0),1000*SUM(H12)/E12,"")</f>
        <v/>
      </c>
      <c r="J12" s="49"/>
      <c r="K12" s="50"/>
      <c r="L12" s="50"/>
      <c r="M12" s="50"/>
      <c r="N12" s="51"/>
      <c r="O12" s="43"/>
      <c r="P12" s="43"/>
      <c r="Q12" s="50"/>
      <c r="R12" s="43"/>
      <c r="S12" s="52"/>
      <c r="T12" s="52"/>
      <c r="U12" s="52"/>
      <c r="V12" s="52"/>
    </row>
    <row r="13" spans="1:22" x14ac:dyDescent="0.25">
      <c r="A13" s="43"/>
      <c r="B13" s="43"/>
      <c r="C13" s="44"/>
      <c r="D13" s="44"/>
      <c r="E13" s="44"/>
      <c r="F13" s="197" t="str">
        <f>IF($A13="","",SUMIF(MM_WaeEt!$V:$V,IF(JJ_Wae!$B13&lt;&gt;"",JJ_Wae!$A13&amp;" Block "&amp;JJ_Wae!$B13,JJ_Wae!$A13)&amp;" / "&amp;$F$8,MM_WaeEt!$S:$S))</f>
        <v/>
      </c>
      <c r="G13" s="187" t="str">
        <f t="shared" si="0"/>
        <v/>
      </c>
      <c r="H13" s="197" t="str">
        <f>IF($A13="","",SUMIF(MM_WaeEt!$V:$V,IF(JJ_Wae!$B13&lt;&gt;"",JJ_Wae!$A13&amp;" Block "&amp;JJ_Wae!$B13,JJ_Wae!$A13)&amp;" / "&amp;$H$8,MM_WaeEt!$S:$S))</f>
        <v/>
      </c>
      <c r="I13" s="187" t="str">
        <f t="shared" si="1"/>
        <v/>
      </c>
      <c r="J13" s="49"/>
      <c r="K13" s="50"/>
      <c r="L13" s="50"/>
      <c r="M13" s="50"/>
      <c r="N13" s="51"/>
      <c r="O13" s="43"/>
      <c r="P13" s="43"/>
      <c r="Q13" s="50"/>
      <c r="R13" s="43"/>
      <c r="S13" s="52"/>
      <c r="T13" s="52"/>
      <c r="U13" s="52"/>
      <c r="V13" s="52"/>
    </row>
    <row r="14" spans="1:22" ht="12.75" customHeight="1" x14ac:dyDescent="0.25">
      <c r="A14" s="43"/>
      <c r="B14" s="43"/>
      <c r="C14" s="44"/>
      <c r="D14" s="44"/>
      <c r="E14" s="44"/>
      <c r="F14" s="197" t="str">
        <f>IF($A14="","",SUMIF(MM_WaeEt!$V:$V,IF(JJ_Wae!$B14&lt;&gt;"",JJ_Wae!$A14&amp;" Block "&amp;JJ_Wae!$B14,JJ_Wae!$A14)&amp;" / "&amp;$F$8,MM_WaeEt!$S:$S))</f>
        <v/>
      </c>
      <c r="G14" s="187" t="str">
        <f t="shared" si="0"/>
        <v/>
      </c>
      <c r="H14" s="197" t="str">
        <f>IF($A14="","",SUMIF(MM_WaeEt!$V:$V,IF(JJ_Wae!$B14&lt;&gt;"",JJ_Wae!$A14&amp;" Block "&amp;JJ_Wae!$B14,JJ_Wae!$A14)&amp;" / "&amp;$H$8,MM_WaeEt!$S:$S))</f>
        <v/>
      </c>
      <c r="I14" s="187" t="str">
        <f t="shared" si="1"/>
        <v/>
      </c>
      <c r="J14" s="49"/>
      <c r="K14" s="50"/>
      <c r="L14" s="50"/>
      <c r="M14" s="50"/>
      <c r="N14" s="51"/>
      <c r="O14" s="43"/>
      <c r="P14" s="43"/>
      <c r="Q14" s="50"/>
      <c r="R14" s="43"/>
      <c r="S14" s="52"/>
      <c r="T14" s="52"/>
      <c r="U14" s="52"/>
      <c r="V14" s="52"/>
    </row>
    <row r="15" spans="1:22" x14ac:dyDescent="0.25">
      <c r="A15" s="43"/>
      <c r="B15" s="43"/>
      <c r="C15" s="44"/>
      <c r="D15" s="44"/>
      <c r="E15" s="44"/>
      <c r="F15" s="197" t="str">
        <f>IF($A15="","",SUMIF(MM_WaeEt!$V:$V,IF(JJ_Wae!$B15&lt;&gt;"",JJ_Wae!$A15&amp;" Block "&amp;JJ_Wae!$B15,JJ_Wae!$A15)&amp;" / "&amp;$F$8,MM_WaeEt!$S:$S))</f>
        <v/>
      </c>
      <c r="G15" s="187" t="str">
        <f t="shared" si="0"/>
        <v/>
      </c>
      <c r="H15" s="197" t="str">
        <f>IF($A15="","",SUMIF(MM_WaeEt!$V:$V,IF(JJ_Wae!$B15&lt;&gt;"",JJ_Wae!$A15&amp;" Block "&amp;JJ_Wae!$B15,JJ_Wae!$A15)&amp;" / "&amp;$H$8,MM_WaeEt!$S:$S))</f>
        <v/>
      </c>
      <c r="I15" s="187" t="str">
        <f t="shared" si="1"/>
        <v/>
      </c>
      <c r="J15" s="49"/>
      <c r="K15" s="50"/>
      <c r="L15" s="50"/>
      <c r="M15" s="50"/>
      <c r="N15" s="51"/>
      <c r="O15" s="43"/>
      <c r="P15" s="43"/>
      <c r="Q15" s="50"/>
      <c r="R15" s="43"/>
      <c r="S15" s="52"/>
      <c r="T15" s="52"/>
      <c r="U15" s="52"/>
      <c r="V15" s="52"/>
    </row>
    <row r="16" spans="1:22" ht="12.75" customHeight="1" x14ac:dyDescent="0.25">
      <c r="A16" s="43"/>
      <c r="B16" s="43"/>
      <c r="C16" s="44"/>
      <c r="D16" s="44"/>
      <c r="E16" s="44"/>
      <c r="F16" s="197" t="str">
        <f>IF($A16="","",SUMIF(MM_WaeEt!$V:$V,IF(JJ_Wae!$B16&lt;&gt;"",JJ_Wae!$A16&amp;" Block "&amp;JJ_Wae!$B16,JJ_Wae!$A16)&amp;" / "&amp;$F$8,MM_WaeEt!$S:$S))</f>
        <v/>
      </c>
      <c r="G16" s="187" t="str">
        <f t="shared" si="0"/>
        <v/>
      </c>
      <c r="H16" s="197" t="str">
        <f>IF($A16="","",SUMIF(MM_WaeEt!$V:$V,IF(JJ_Wae!$B16&lt;&gt;"",JJ_Wae!$A16&amp;" Block "&amp;JJ_Wae!$B16,JJ_Wae!$A16)&amp;" / "&amp;$H$8,MM_WaeEt!$S:$S))</f>
        <v/>
      </c>
      <c r="I16" s="187" t="str">
        <f t="shared" si="1"/>
        <v/>
      </c>
      <c r="J16" s="49"/>
      <c r="K16" s="50"/>
      <c r="L16" s="50"/>
      <c r="M16" s="50"/>
      <c r="N16" s="51"/>
      <c r="O16" s="43"/>
      <c r="P16" s="43"/>
      <c r="Q16" s="50"/>
      <c r="R16" s="43"/>
      <c r="S16" s="52"/>
      <c r="T16" s="52"/>
      <c r="U16" s="52"/>
      <c r="V16" s="52"/>
    </row>
    <row r="17" spans="1:22" x14ac:dyDescent="0.25">
      <c r="A17" s="43"/>
      <c r="B17" s="43"/>
      <c r="C17" s="44"/>
      <c r="D17" s="44"/>
      <c r="E17" s="44"/>
      <c r="F17" s="197" t="str">
        <f>IF($A17="","",SUMIF(MM_WaeEt!$V:$V,IF(JJ_Wae!$B17&lt;&gt;"",JJ_Wae!$A17&amp;" Block "&amp;JJ_Wae!$B17,JJ_Wae!$A17)&amp;" / "&amp;$F$8,MM_WaeEt!$S:$S))</f>
        <v/>
      </c>
      <c r="G17" s="187" t="str">
        <f t="shared" si="0"/>
        <v/>
      </c>
      <c r="H17" s="197" t="str">
        <f>IF($A17="","",SUMIF(MM_WaeEt!$V:$V,IF(JJ_Wae!$B17&lt;&gt;"",JJ_Wae!$A17&amp;" Block "&amp;JJ_Wae!$B17,JJ_Wae!$A17)&amp;" / "&amp;$H$8,MM_WaeEt!$S:$S))</f>
        <v/>
      </c>
      <c r="I17" s="187" t="str">
        <f t="shared" si="1"/>
        <v/>
      </c>
      <c r="J17" s="49"/>
      <c r="K17" s="50"/>
      <c r="L17" s="50"/>
      <c r="M17" s="50"/>
      <c r="N17" s="51"/>
      <c r="O17" s="43"/>
      <c r="P17" s="43"/>
      <c r="Q17" s="50"/>
      <c r="R17" s="43"/>
      <c r="S17" s="52"/>
      <c r="T17" s="52"/>
      <c r="U17" s="52"/>
      <c r="V17" s="52"/>
    </row>
    <row r="18" spans="1:22" ht="12.75" customHeight="1" x14ac:dyDescent="0.25">
      <c r="A18" s="43"/>
      <c r="B18" s="43"/>
      <c r="C18" s="44"/>
      <c r="D18" s="44"/>
      <c r="E18" s="44"/>
      <c r="F18" s="197" t="str">
        <f>IF($A18="","",SUMIF(MM_WaeEt!$V:$V,IF(JJ_Wae!$B18&lt;&gt;"",JJ_Wae!$A18&amp;" Block "&amp;JJ_Wae!$B18,JJ_Wae!$A18)&amp;" / "&amp;$F$8,MM_WaeEt!$S:$S))</f>
        <v/>
      </c>
      <c r="G18" s="187" t="str">
        <f t="shared" si="0"/>
        <v/>
      </c>
      <c r="H18" s="197" t="str">
        <f>IF($A18="","",SUMIF(MM_WaeEt!$V:$V,IF(JJ_Wae!$B18&lt;&gt;"",JJ_Wae!$A18&amp;" Block "&amp;JJ_Wae!$B18,JJ_Wae!$A18)&amp;" / "&amp;$H$8,MM_WaeEt!$S:$S))</f>
        <v/>
      </c>
      <c r="I18" s="187" t="str">
        <f t="shared" si="1"/>
        <v/>
      </c>
      <c r="J18" s="49"/>
      <c r="K18" s="50"/>
      <c r="L18" s="50"/>
      <c r="M18" s="50"/>
      <c r="N18" s="51"/>
      <c r="O18" s="43"/>
      <c r="P18" s="43"/>
      <c r="Q18" s="50"/>
      <c r="R18" s="43"/>
      <c r="S18" s="52"/>
      <c r="T18" s="52"/>
      <c r="U18" s="52"/>
      <c r="V18" s="52"/>
    </row>
    <row r="19" spans="1:22" x14ac:dyDescent="0.25">
      <c r="A19" s="43"/>
      <c r="B19" s="43"/>
      <c r="C19" s="44"/>
      <c r="D19" s="44"/>
      <c r="E19" s="44"/>
      <c r="F19" s="197" t="str">
        <f>IF($A19="","",SUMIF(MM_WaeEt!$V:$V,IF(JJ_Wae!$B19&lt;&gt;"",JJ_Wae!$A19&amp;" Block "&amp;JJ_Wae!$B19,JJ_Wae!$A19)&amp;" / "&amp;$F$8,MM_WaeEt!$S:$S))</f>
        <v/>
      </c>
      <c r="G19" s="187" t="str">
        <f t="shared" si="0"/>
        <v/>
      </c>
      <c r="H19" s="197" t="str">
        <f>IF($A19="","",SUMIF(MM_WaeEt!$V:$V,IF(JJ_Wae!$B19&lt;&gt;"",JJ_Wae!$A19&amp;" Block "&amp;JJ_Wae!$B19,JJ_Wae!$A19)&amp;" / "&amp;$H$8,MM_WaeEt!$S:$S))</f>
        <v/>
      </c>
      <c r="I19" s="187" t="str">
        <f t="shared" si="1"/>
        <v/>
      </c>
      <c r="J19" s="49"/>
      <c r="K19" s="50"/>
      <c r="L19" s="50"/>
      <c r="M19" s="50"/>
      <c r="N19" s="51"/>
      <c r="O19" s="43"/>
      <c r="P19" s="43"/>
      <c r="Q19" s="50"/>
      <c r="R19" s="43"/>
      <c r="S19" s="52"/>
      <c r="T19" s="52"/>
      <c r="U19" s="52"/>
      <c r="V19" s="52"/>
    </row>
    <row r="20" spans="1:22" ht="12.75" customHeight="1" x14ac:dyDescent="0.25">
      <c r="A20" s="43"/>
      <c r="B20" s="43"/>
      <c r="C20" s="44"/>
      <c r="D20" s="44"/>
      <c r="E20" s="44"/>
      <c r="F20" s="197" t="str">
        <f>IF($A20="","",SUMIF(MM_WaeEt!$V:$V,IF(JJ_Wae!$B20&lt;&gt;"",JJ_Wae!$A20&amp;" Block "&amp;JJ_Wae!$B20,JJ_Wae!$A20)&amp;" / "&amp;$F$8,MM_WaeEt!$S:$S))</f>
        <v/>
      </c>
      <c r="G20" s="187" t="str">
        <f t="shared" si="0"/>
        <v/>
      </c>
      <c r="H20" s="197" t="str">
        <f>IF($A20="","",SUMIF(MM_WaeEt!$V:$V,IF(JJ_Wae!$B20&lt;&gt;"",JJ_Wae!$A20&amp;" Block "&amp;JJ_Wae!$B20,JJ_Wae!$A20)&amp;" / "&amp;$H$8,MM_WaeEt!$S:$S))</f>
        <v/>
      </c>
      <c r="I20" s="187" t="str">
        <f t="shared" si="1"/>
        <v/>
      </c>
      <c r="J20" s="49"/>
      <c r="K20" s="50"/>
      <c r="L20" s="50"/>
      <c r="M20" s="50"/>
      <c r="N20" s="51"/>
      <c r="O20" s="43"/>
      <c r="P20" s="43"/>
      <c r="Q20" s="50"/>
      <c r="R20" s="43"/>
      <c r="S20" s="52"/>
      <c r="T20" s="52"/>
      <c r="U20" s="52"/>
      <c r="V20" s="52"/>
    </row>
    <row r="21" spans="1:22" x14ac:dyDescent="0.25">
      <c r="A21" s="43"/>
      <c r="B21" s="43"/>
      <c r="C21" s="44"/>
      <c r="D21" s="44"/>
      <c r="E21" s="44"/>
      <c r="F21" s="197" t="str">
        <f>IF($A21="","",SUMIF(MM_WaeEt!$V:$V,IF(JJ_Wae!$B21&lt;&gt;"",JJ_Wae!$A21&amp;" Block "&amp;JJ_Wae!$B21,JJ_Wae!$A21)&amp;" / "&amp;$F$8,MM_WaeEt!$S:$S))</f>
        <v/>
      </c>
      <c r="G21" s="187" t="str">
        <f t="shared" si="0"/>
        <v/>
      </c>
      <c r="H21" s="197" t="str">
        <f>IF($A21="","",SUMIF(MM_WaeEt!$V:$V,IF(JJ_Wae!$B21&lt;&gt;"",JJ_Wae!$A21&amp;" Block "&amp;JJ_Wae!$B21,JJ_Wae!$A21)&amp;" / "&amp;$H$8,MM_WaeEt!$S:$S))</f>
        <v/>
      </c>
      <c r="I21" s="187" t="str">
        <f t="shared" si="1"/>
        <v/>
      </c>
      <c r="J21" s="49"/>
      <c r="K21" s="50"/>
      <c r="L21" s="50"/>
      <c r="M21" s="50"/>
      <c r="N21" s="51"/>
      <c r="O21" s="43"/>
      <c r="P21" s="43"/>
      <c r="Q21" s="50"/>
      <c r="R21" s="43"/>
      <c r="S21" s="52"/>
      <c r="T21" s="52"/>
      <c r="U21" s="52"/>
      <c r="V21" s="52"/>
    </row>
    <row r="22" spans="1:22" ht="12.75" customHeight="1" x14ac:dyDescent="0.25">
      <c r="A22" s="43"/>
      <c r="B22" s="43"/>
      <c r="C22" s="44"/>
      <c r="D22" s="44"/>
      <c r="E22" s="44"/>
      <c r="F22" s="197" t="str">
        <f>IF($A22="","",SUMIF(MM_WaeEt!$V:$V,IF(JJ_Wae!$B22&lt;&gt;"",JJ_Wae!$A22&amp;" Block "&amp;JJ_Wae!$B22,JJ_Wae!$A22)&amp;" / "&amp;$F$8,MM_WaeEt!$S:$S))</f>
        <v/>
      </c>
      <c r="G22" s="187" t="str">
        <f t="shared" si="0"/>
        <v/>
      </c>
      <c r="H22" s="197" t="str">
        <f>IF($A22="","",SUMIF(MM_WaeEt!$V:$V,IF(JJ_Wae!$B22&lt;&gt;"",JJ_Wae!$A22&amp;" Block "&amp;JJ_Wae!$B22,JJ_Wae!$A22)&amp;" / "&amp;$H$8,MM_WaeEt!$S:$S))</f>
        <v/>
      </c>
      <c r="I22" s="187" t="str">
        <f t="shared" si="1"/>
        <v/>
      </c>
      <c r="J22" s="49"/>
      <c r="K22" s="50"/>
      <c r="L22" s="50"/>
      <c r="M22" s="50"/>
      <c r="N22" s="51"/>
      <c r="O22" s="43"/>
      <c r="P22" s="43"/>
      <c r="Q22" s="50"/>
      <c r="R22" s="43"/>
      <c r="S22" s="52"/>
      <c r="T22" s="52"/>
      <c r="U22" s="52"/>
      <c r="V22" s="52"/>
    </row>
    <row r="23" spans="1:22" ht="12.75" customHeight="1" x14ac:dyDescent="0.25">
      <c r="A23" s="43"/>
      <c r="B23" s="43"/>
      <c r="C23" s="44"/>
      <c r="D23" s="44"/>
      <c r="E23" s="44"/>
      <c r="F23" s="197" t="str">
        <f>IF($A23="","",SUMIF(MM_WaeEt!$V:$V,IF(JJ_Wae!$B23&lt;&gt;"",JJ_Wae!$A23&amp;" Block "&amp;JJ_Wae!$B23,JJ_Wae!$A23)&amp;" / "&amp;$F$8,MM_WaeEt!$S:$S))</f>
        <v/>
      </c>
      <c r="G23" s="187" t="str">
        <f t="shared" si="0"/>
        <v/>
      </c>
      <c r="H23" s="197" t="str">
        <f>IF($A23="","",SUMIF(MM_WaeEt!$V:$V,IF(JJ_Wae!$B23&lt;&gt;"",JJ_Wae!$A23&amp;" Block "&amp;JJ_Wae!$B23,JJ_Wae!$A23)&amp;" / "&amp;$H$8,MM_WaeEt!$S:$S))</f>
        <v/>
      </c>
      <c r="I23" s="187" t="str">
        <f t="shared" si="1"/>
        <v/>
      </c>
      <c r="J23" s="49"/>
      <c r="K23" s="50"/>
      <c r="L23" s="50"/>
      <c r="M23" s="50"/>
      <c r="N23" s="51"/>
      <c r="O23" s="43"/>
      <c r="P23" s="43"/>
      <c r="Q23" s="50"/>
      <c r="R23" s="43"/>
      <c r="S23" s="52"/>
      <c r="T23" s="52"/>
      <c r="U23" s="52"/>
      <c r="V23" s="52"/>
    </row>
    <row r="24" spans="1:22" x14ac:dyDescent="0.25">
      <c r="A24" s="43"/>
      <c r="B24" s="43"/>
      <c r="C24" s="44"/>
      <c r="D24" s="44"/>
      <c r="E24" s="44"/>
      <c r="F24" s="197" t="str">
        <f>IF($A24="","",SUMIF(MM_WaeEt!$V:$V,IF(JJ_Wae!$B24&lt;&gt;"",JJ_Wae!$A24&amp;" Block "&amp;JJ_Wae!$B24,JJ_Wae!$A24)&amp;" / "&amp;$F$8,MM_WaeEt!$S:$S))</f>
        <v/>
      </c>
      <c r="G24" s="187" t="str">
        <f t="shared" si="0"/>
        <v/>
      </c>
      <c r="H24" s="197" t="str">
        <f>IF($A24="","",SUMIF(MM_WaeEt!$V:$V,IF(JJ_Wae!$B24&lt;&gt;"",JJ_Wae!$A24&amp;" Block "&amp;JJ_Wae!$B24,JJ_Wae!$A24)&amp;" / "&amp;$H$8,MM_WaeEt!$S:$S))</f>
        <v/>
      </c>
      <c r="I24" s="187" t="str">
        <f t="shared" si="1"/>
        <v/>
      </c>
      <c r="J24" s="49"/>
      <c r="K24" s="50"/>
      <c r="L24" s="50"/>
      <c r="M24" s="50"/>
      <c r="N24" s="51"/>
      <c r="O24" s="43"/>
      <c r="P24" s="43"/>
      <c r="Q24" s="50"/>
      <c r="R24" s="43"/>
      <c r="S24" s="52"/>
      <c r="T24" s="52"/>
      <c r="U24" s="52"/>
      <c r="V24" s="52"/>
    </row>
    <row r="25" spans="1:22" x14ac:dyDescent="0.25">
      <c r="A25" s="43"/>
      <c r="B25" s="43"/>
      <c r="C25" s="44"/>
      <c r="D25" s="44"/>
      <c r="E25" s="44"/>
      <c r="F25" s="197" t="str">
        <f>IF($A25="","",SUMIF(MM_WaeEt!$V:$V,IF(JJ_Wae!$B25&lt;&gt;"",JJ_Wae!$A25&amp;" Block "&amp;JJ_Wae!$B25,JJ_Wae!$A25)&amp;" / "&amp;$F$8,MM_WaeEt!$S:$S))</f>
        <v/>
      </c>
      <c r="G25" s="187" t="str">
        <f t="shared" si="0"/>
        <v/>
      </c>
      <c r="H25" s="197" t="str">
        <f>IF($A25="","",SUMIF(MM_WaeEt!$V:$V,IF(JJ_Wae!$B25&lt;&gt;"",JJ_Wae!$A25&amp;" Block "&amp;JJ_Wae!$B25,JJ_Wae!$A25)&amp;" / "&amp;$H$8,MM_WaeEt!$S:$S))</f>
        <v/>
      </c>
      <c r="I25" s="187" t="str">
        <f t="shared" si="1"/>
        <v/>
      </c>
      <c r="J25" s="49"/>
      <c r="K25" s="50"/>
      <c r="L25" s="50"/>
      <c r="M25" s="50"/>
      <c r="N25" s="51"/>
      <c r="O25" s="43"/>
      <c r="P25" s="43"/>
      <c r="Q25" s="50"/>
      <c r="R25" s="43"/>
      <c r="S25" s="52"/>
      <c r="T25" s="52"/>
      <c r="U25" s="52"/>
      <c r="V25" s="52"/>
    </row>
    <row r="26" spans="1:22" ht="12.75" customHeight="1" x14ac:dyDescent="0.25">
      <c r="A26" s="43"/>
      <c r="B26" s="43"/>
      <c r="C26" s="44"/>
      <c r="D26" s="44"/>
      <c r="E26" s="44"/>
      <c r="F26" s="197" t="str">
        <f>IF($A26="","",SUMIF(MM_WaeEt!$V:$V,IF(JJ_Wae!$B26&lt;&gt;"",JJ_Wae!$A26&amp;" Block "&amp;JJ_Wae!$B26,JJ_Wae!$A26)&amp;" / "&amp;$F$8,MM_WaeEt!$S:$S))</f>
        <v/>
      </c>
      <c r="G26" s="187" t="str">
        <f t="shared" si="0"/>
        <v/>
      </c>
      <c r="H26" s="197" t="str">
        <f>IF($A26="","",SUMIF(MM_WaeEt!$V:$V,IF(JJ_Wae!$B26&lt;&gt;"",JJ_Wae!$A26&amp;" Block "&amp;JJ_Wae!$B26,JJ_Wae!$A26)&amp;" / "&amp;$H$8,MM_WaeEt!$S:$S))</f>
        <v/>
      </c>
      <c r="I26" s="187" t="str">
        <f t="shared" si="1"/>
        <v/>
      </c>
      <c r="J26" s="49"/>
      <c r="K26" s="50"/>
      <c r="L26" s="50"/>
      <c r="M26" s="50"/>
      <c r="N26" s="51"/>
      <c r="O26" s="43"/>
      <c r="P26" s="43"/>
      <c r="Q26" s="50"/>
      <c r="R26" s="43"/>
      <c r="S26" s="52"/>
      <c r="T26" s="52"/>
      <c r="U26" s="52"/>
      <c r="V26" s="52"/>
    </row>
    <row r="27" spans="1:22" ht="12.75" customHeight="1" x14ac:dyDescent="0.25">
      <c r="A27" s="43"/>
      <c r="B27" s="43"/>
      <c r="C27" s="44"/>
      <c r="D27" s="44"/>
      <c r="E27" s="44"/>
      <c r="F27" s="197" t="str">
        <f>IF($A27="","",SUMIF(MM_WaeEt!$V:$V,IF(JJ_Wae!$B27&lt;&gt;"",JJ_Wae!$A27&amp;" Block "&amp;JJ_Wae!$B27,JJ_Wae!$A27)&amp;" / "&amp;$F$8,MM_WaeEt!$S:$S))</f>
        <v/>
      </c>
      <c r="G27" s="187" t="str">
        <f t="shared" si="0"/>
        <v/>
      </c>
      <c r="H27" s="197" t="str">
        <f>IF($A27="","",SUMIF(MM_WaeEt!$V:$V,IF(JJ_Wae!$B27&lt;&gt;"",JJ_Wae!$A27&amp;" Block "&amp;JJ_Wae!$B27,JJ_Wae!$A27)&amp;" / "&amp;$H$8,MM_WaeEt!$S:$S))</f>
        <v/>
      </c>
      <c r="I27" s="187" t="str">
        <f t="shared" si="1"/>
        <v/>
      </c>
      <c r="J27" s="49"/>
      <c r="K27" s="50"/>
      <c r="L27" s="50"/>
      <c r="M27" s="50"/>
      <c r="N27" s="51"/>
      <c r="O27" s="43"/>
      <c r="P27" s="43"/>
      <c r="Q27" s="50"/>
      <c r="R27" s="43"/>
      <c r="S27" s="52"/>
      <c r="T27" s="52"/>
      <c r="U27" s="52"/>
      <c r="V27" s="52"/>
    </row>
    <row r="28" spans="1:22" x14ac:dyDescent="0.25">
      <c r="A28" s="43"/>
      <c r="B28" s="43"/>
      <c r="C28" s="44"/>
      <c r="D28" s="44"/>
      <c r="E28" s="44"/>
      <c r="F28" s="197" t="str">
        <f>IF($A28="","",SUMIF(MM_WaeEt!$V:$V,IF(JJ_Wae!$B28&lt;&gt;"",JJ_Wae!$A28&amp;" Block "&amp;JJ_Wae!$B28,JJ_Wae!$A28)&amp;" / "&amp;$F$8,MM_WaeEt!$S:$S))</f>
        <v/>
      </c>
      <c r="G28" s="187" t="str">
        <f t="shared" si="0"/>
        <v/>
      </c>
      <c r="H28" s="197" t="str">
        <f>IF($A28="","",SUMIF(MM_WaeEt!$V:$V,IF(JJ_Wae!$B28&lt;&gt;"",JJ_Wae!$A28&amp;" Block "&amp;JJ_Wae!$B28,JJ_Wae!$A28)&amp;" / "&amp;$H$8,MM_WaeEt!$S:$S))</f>
        <v/>
      </c>
      <c r="I28" s="187" t="str">
        <f t="shared" si="1"/>
        <v/>
      </c>
      <c r="J28" s="49"/>
      <c r="K28" s="50"/>
      <c r="L28" s="50"/>
      <c r="M28" s="50"/>
      <c r="N28" s="51"/>
      <c r="O28" s="43"/>
      <c r="P28" s="43"/>
      <c r="Q28" s="50"/>
      <c r="R28" s="43"/>
      <c r="S28" s="52"/>
      <c r="T28" s="52"/>
      <c r="U28" s="52"/>
      <c r="V28" s="52"/>
    </row>
    <row r="29" spans="1:22" x14ac:dyDescent="0.25">
      <c r="A29" s="43"/>
      <c r="B29" s="43"/>
      <c r="C29" s="44"/>
      <c r="D29" s="44"/>
      <c r="E29" s="44"/>
      <c r="F29" s="197" t="str">
        <f>IF($A29="","",SUMIF(MM_WaeEt!$V:$V,IF(JJ_Wae!$B29&lt;&gt;"",JJ_Wae!$A29&amp;" Block "&amp;JJ_Wae!$B29,JJ_Wae!$A29)&amp;" / "&amp;$F$8,MM_WaeEt!$S:$S))</f>
        <v/>
      </c>
      <c r="G29" s="187" t="str">
        <f t="shared" si="0"/>
        <v/>
      </c>
      <c r="H29" s="197" t="str">
        <f>IF($A29="","",SUMIF(MM_WaeEt!$V:$V,IF(JJ_Wae!$B29&lt;&gt;"",JJ_Wae!$A29&amp;" Block "&amp;JJ_Wae!$B29,JJ_Wae!$A29)&amp;" / "&amp;$H$8,MM_WaeEt!$S:$S))</f>
        <v/>
      </c>
      <c r="I29" s="187" t="str">
        <f t="shared" si="1"/>
        <v/>
      </c>
      <c r="J29" s="49"/>
      <c r="K29" s="50"/>
      <c r="L29" s="50"/>
      <c r="M29" s="50"/>
      <c r="N29" s="51"/>
      <c r="O29" s="43"/>
      <c r="P29" s="43"/>
      <c r="Q29" s="50"/>
      <c r="R29" s="43"/>
      <c r="S29" s="52"/>
      <c r="T29" s="52"/>
      <c r="U29" s="52"/>
      <c r="V29" s="52"/>
    </row>
    <row r="30" spans="1:22" x14ac:dyDescent="0.25">
      <c r="A30" s="43"/>
      <c r="B30" s="43"/>
      <c r="C30" s="44"/>
      <c r="D30" s="44"/>
      <c r="E30" s="44"/>
      <c r="F30" s="197" t="str">
        <f>IF($A30="","",SUMIF(MM_WaeEt!$V:$V,IF(JJ_Wae!$B30&lt;&gt;"",JJ_Wae!$A30&amp;" Block "&amp;JJ_Wae!$B30,JJ_Wae!$A30)&amp;" / "&amp;$F$8,MM_WaeEt!$S:$S))</f>
        <v/>
      </c>
      <c r="G30" s="187" t="str">
        <f t="shared" si="0"/>
        <v/>
      </c>
      <c r="H30" s="197" t="str">
        <f>IF($A30="","",SUMIF(MM_WaeEt!$V:$V,IF(JJ_Wae!$B30&lt;&gt;"",JJ_Wae!$A30&amp;" Block "&amp;JJ_Wae!$B30,JJ_Wae!$A30)&amp;" / "&amp;$H$8,MM_WaeEt!$S:$S))</f>
        <v/>
      </c>
      <c r="I30" s="187" t="str">
        <f t="shared" si="1"/>
        <v/>
      </c>
      <c r="J30" s="49"/>
      <c r="K30" s="50"/>
      <c r="L30" s="50"/>
      <c r="M30" s="50"/>
      <c r="N30" s="51"/>
      <c r="O30" s="43"/>
      <c r="P30" s="43"/>
      <c r="Q30" s="50"/>
      <c r="R30" s="43"/>
      <c r="S30" s="52"/>
      <c r="T30" s="52"/>
      <c r="U30" s="52"/>
      <c r="V30" s="52"/>
    </row>
    <row r="31" spans="1:22" x14ac:dyDescent="0.25">
      <c r="A31" s="43"/>
      <c r="B31" s="43"/>
      <c r="C31" s="44"/>
      <c r="D31" s="44"/>
      <c r="E31" s="44"/>
      <c r="F31" s="197" t="str">
        <f>IF($A31="","",SUMIF(MM_WaeEt!$V:$V,IF(JJ_Wae!$B31&lt;&gt;"",JJ_Wae!$A31&amp;" Block "&amp;JJ_Wae!$B31,JJ_Wae!$A31)&amp;" / "&amp;$F$8,MM_WaeEt!$S:$S))</f>
        <v/>
      </c>
      <c r="G31" s="187" t="str">
        <f t="shared" si="0"/>
        <v/>
      </c>
      <c r="H31" s="197" t="str">
        <f>IF($A31="","",SUMIF(MM_WaeEt!$V:$V,IF(JJ_Wae!$B31&lt;&gt;"",JJ_Wae!$A31&amp;" Block "&amp;JJ_Wae!$B31,JJ_Wae!$A31)&amp;" / "&amp;$H$8,MM_WaeEt!$S:$S))</f>
        <v/>
      </c>
      <c r="I31" s="187" t="str">
        <f t="shared" si="1"/>
        <v/>
      </c>
      <c r="J31" s="49"/>
      <c r="K31" s="50"/>
      <c r="L31" s="50"/>
      <c r="M31" s="50"/>
      <c r="N31" s="51"/>
      <c r="O31" s="43"/>
      <c r="P31" s="43"/>
      <c r="Q31" s="50"/>
      <c r="R31" s="43"/>
      <c r="S31" s="52"/>
      <c r="T31" s="52"/>
      <c r="U31" s="52"/>
      <c r="V31" s="52"/>
    </row>
    <row r="32" spans="1:22" x14ac:dyDescent="0.25">
      <c r="A32" s="43"/>
      <c r="B32" s="43"/>
      <c r="C32" s="44"/>
      <c r="D32" s="44"/>
      <c r="E32" s="44"/>
      <c r="F32" s="197" t="str">
        <f>IF($A32="","",SUMIF(MM_WaeEt!$V:$V,IF(JJ_Wae!$B32&lt;&gt;"",JJ_Wae!$A32&amp;" Block "&amp;JJ_Wae!$B32,JJ_Wae!$A32)&amp;" / "&amp;$F$8,MM_WaeEt!$S:$S))</f>
        <v/>
      </c>
      <c r="G32" s="187" t="str">
        <f t="shared" si="0"/>
        <v/>
      </c>
      <c r="H32" s="197" t="str">
        <f>IF($A32="","",SUMIF(MM_WaeEt!$V:$V,IF(JJ_Wae!$B32&lt;&gt;"",JJ_Wae!$A32&amp;" Block "&amp;JJ_Wae!$B32,JJ_Wae!$A32)&amp;" / "&amp;$H$8,MM_WaeEt!$S:$S))</f>
        <v/>
      </c>
      <c r="I32" s="187" t="str">
        <f t="shared" si="1"/>
        <v/>
      </c>
      <c r="J32" s="49"/>
      <c r="K32" s="50"/>
      <c r="L32" s="50"/>
      <c r="M32" s="50"/>
      <c r="N32" s="51"/>
      <c r="O32" s="43"/>
      <c r="P32" s="43"/>
      <c r="Q32" s="50"/>
      <c r="R32" s="43"/>
      <c r="S32" s="52"/>
      <c r="T32" s="52"/>
      <c r="U32" s="52"/>
      <c r="V32" s="52"/>
    </row>
    <row r="33" spans="1:22" x14ac:dyDescent="0.25">
      <c r="A33" s="43"/>
      <c r="B33" s="43"/>
      <c r="C33" s="44"/>
      <c r="D33" s="44"/>
      <c r="E33" s="44"/>
      <c r="F33" s="197" t="str">
        <f>IF($A33="","",SUMIF(MM_WaeEt!$V:$V,IF(JJ_Wae!$B33&lt;&gt;"",JJ_Wae!$A33&amp;" Block "&amp;JJ_Wae!$B33,JJ_Wae!$A33)&amp;" / "&amp;$F$8,MM_WaeEt!$S:$S))</f>
        <v/>
      </c>
      <c r="G33" s="187" t="str">
        <f t="shared" si="0"/>
        <v/>
      </c>
      <c r="H33" s="197" t="str">
        <f>IF($A33="","",SUMIF(MM_WaeEt!$V:$V,IF(JJ_Wae!$B33&lt;&gt;"",JJ_Wae!$A33&amp;" Block "&amp;JJ_Wae!$B33,JJ_Wae!$A33)&amp;" / "&amp;$H$8,MM_WaeEt!$S:$S))</f>
        <v/>
      </c>
      <c r="I33" s="187" t="str">
        <f t="shared" si="1"/>
        <v/>
      </c>
      <c r="J33" s="49"/>
      <c r="K33" s="50"/>
      <c r="L33" s="50"/>
      <c r="M33" s="50"/>
      <c r="N33" s="51"/>
      <c r="O33" s="43"/>
      <c r="P33" s="43"/>
      <c r="Q33" s="50"/>
      <c r="R33" s="43"/>
      <c r="S33" s="52"/>
      <c r="T33" s="52"/>
      <c r="U33" s="52"/>
      <c r="V33" s="52"/>
    </row>
    <row r="34" spans="1:22" x14ac:dyDescent="0.25">
      <c r="A34" s="43"/>
      <c r="B34" s="43"/>
      <c r="C34" s="44"/>
      <c r="D34" s="44"/>
      <c r="E34" s="44"/>
      <c r="F34" s="197" t="str">
        <f>IF($A34="","",SUMIF(MM_WaeEt!$V:$V,IF(JJ_Wae!$B34&lt;&gt;"",JJ_Wae!$A34&amp;" Block "&amp;JJ_Wae!$B34,JJ_Wae!$A34)&amp;" / "&amp;$F$8,MM_WaeEt!$S:$S))</f>
        <v/>
      </c>
      <c r="G34" s="187" t="str">
        <f t="shared" si="0"/>
        <v/>
      </c>
      <c r="H34" s="197" t="str">
        <f>IF($A34="","",SUMIF(MM_WaeEt!$V:$V,IF(JJ_Wae!$B34&lt;&gt;"",JJ_Wae!$A34&amp;" Block "&amp;JJ_Wae!$B34,JJ_Wae!$A34)&amp;" / "&amp;$H$8,MM_WaeEt!$S:$S))</f>
        <v/>
      </c>
      <c r="I34" s="187" t="str">
        <f t="shared" si="1"/>
        <v/>
      </c>
      <c r="J34" s="49"/>
      <c r="K34" s="50"/>
      <c r="L34" s="50"/>
      <c r="M34" s="50"/>
      <c r="N34" s="51"/>
      <c r="O34" s="43"/>
      <c r="P34" s="43"/>
      <c r="Q34" s="50"/>
      <c r="R34" s="43"/>
      <c r="S34" s="52"/>
      <c r="T34" s="52"/>
      <c r="U34" s="52"/>
      <c r="V34" s="52"/>
    </row>
    <row r="35" spans="1:22" x14ac:dyDescent="0.25">
      <c r="A35" s="43"/>
      <c r="B35" s="43"/>
      <c r="C35" s="44"/>
      <c r="D35" s="44"/>
      <c r="E35" s="44"/>
      <c r="F35" s="197" t="str">
        <f>IF($A35="","",SUMIF(MM_WaeEt!$V:$V,IF(JJ_Wae!$B35&lt;&gt;"",JJ_Wae!$A35&amp;" Block "&amp;JJ_Wae!$B35,JJ_Wae!$A35)&amp;" / "&amp;$F$8,MM_WaeEt!$S:$S))</f>
        <v/>
      </c>
      <c r="G35" s="187" t="str">
        <f t="shared" si="0"/>
        <v/>
      </c>
      <c r="H35" s="197" t="str">
        <f>IF($A35="","",SUMIF(MM_WaeEt!$V:$V,IF(JJ_Wae!$B35&lt;&gt;"",JJ_Wae!$A35&amp;" Block "&amp;JJ_Wae!$B35,JJ_Wae!$A35)&amp;" / "&amp;$H$8,MM_WaeEt!$S:$S))</f>
        <v/>
      </c>
      <c r="I35" s="187" t="str">
        <f t="shared" si="1"/>
        <v/>
      </c>
      <c r="J35" s="49"/>
      <c r="K35" s="50"/>
      <c r="L35" s="50"/>
      <c r="M35" s="50"/>
      <c r="N35" s="51"/>
      <c r="O35" s="43"/>
      <c r="P35" s="43"/>
      <c r="Q35" s="50"/>
      <c r="R35" s="43"/>
      <c r="S35" s="52"/>
      <c r="T35" s="52"/>
      <c r="U35" s="52"/>
      <c r="V35" s="52"/>
    </row>
    <row r="36" spans="1:22" x14ac:dyDescent="0.25">
      <c r="A36" s="43"/>
      <c r="B36" s="43"/>
      <c r="C36" s="44"/>
      <c r="D36" s="44"/>
      <c r="E36" s="44"/>
      <c r="F36" s="197" t="str">
        <f>IF($A36="","",SUMIF(MM_WaeEt!$V:$V,IF(JJ_Wae!$B36&lt;&gt;"",JJ_Wae!$A36&amp;" Block "&amp;JJ_Wae!$B36,JJ_Wae!$A36)&amp;" / "&amp;$F$8,MM_WaeEt!$S:$S))</f>
        <v/>
      </c>
      <c r="G36" s="187" t="str">
        <f t="shared" si="0"/>
        <v/>
      </c>
      <c r="H36" s="197" t="str">
        <f>IF($A36="","",SUMIF(MM_WaeEt!$V:$V,IF(JJ_Wae!$B36&lt;&gt;"",JJ_Wae!$A36&amp;" Block "&amp;JJ_Wae!$B36,JJ_Wae!$A36)&amp;" / "&amp;$H$8,MM_WaeEt!$S:$S))</f>
        <v/>
      </c>
      <c r="I36" s="187" t="str">
        <f t="shared" si="1"/>
        <v/>
      </c>
      <c r="J36" s="49"/>
      <c r="K36" s="50"/>
      <c r="L36" s="50"/>
      <c r="M36" s="50"/>
      <c r="N36" s="51"/>
      <c r="O36" s="43"/>
      <c r="P36" s="43"/>
      <c r="Q36" s="50"/>
      <c r="R36" s="43"/>
      <c r="S36" s="52"/>
      <c r="T36" s="52"/>
      <c r="U36" s="52"/>
      <c r="V36" s="52"/>
    </row>
    <row r="37" spans="1:22" x14ac:dyDescent="0.25">
      <c r="A37" s="43"/>
      <c r="B37" s="43"/>
      <c r="C37" s="44"/>
      <c r="D37" s="44"/>
      <c r="E37" s="44"/>
      <c r="F37" s="197" t="str">
        <f>IF($A37="","",SUMIF(MM_WaeEt!$V:$V,IF(JJ_Wae!$B37&lt;&gt;"",JJ_Wae!$A37&amp;" Block "&amp;JJ_Wae!$B37,JJ_Wae!$A37)&amp;" / "&amp;$F$8,MM_WaeEt!$S:$S))</f>
        <v/>
      </c>
      <c r="G37" s="187" t="str">
        <f t="shared" si="0"/>
        <v/>
      </c>
      <c r="H37" s="197" t="str">
        <f>IF($A37="","",SUMIF(MM_WaeEt!$V:$V,IF(JJ_Wae!$B37&lt;&gt;"",JJ_Wae!$A37&amp;" Block "&amp;JJ_Wae!$B37,JJ_Wae!$A37)&amp;" / "&amp;$H$8,MM_WaeEt!$S:$S))</f>
        <v/>
      </c>
      <c r="I37" s="187" t="str">
        <f t="shared" si="1"/>
        <v/>
      </c>
      <c r="J37" s="49"/>
      <c r="K37" s="50"/>
      <c r="L37" s="50"/>
      <c r="M37" s="50"/>
      <c r="N37" s="51"/>
      <c r="O37" s="43"/>
      <c r="P37" s="43"/>
      <c r="Q37" s="50"/>
      <c r="R37" s="43"/>
      <c r="S37" s="52"/>
      <c r="T37" s="52"/>
      <c r="U37" s="52"/>
      <c r="V37" s="52"/>
    </row>
    <row r="38" spans="1:22" x14ac:dyDescent="0.25">
      <c r="A38" s="43"/>
      <c r="B38" s="43"/>
      <c r="C38" s="44"/>
      <c r="D38" s="44"/>
      <c r="E38" s="44"/>
      <c r="F38" s="197" t="str">
        <f>IF($A38="","",SUMIF(MM_WaeEt!$V:$V,IF(JJ_Wae!$B38&lt;&gt;"",JJ_Wae!$A38&amp;" Block "&amp;JJ_Wae!$B38,JJ_Wae!$A38)&amp;" / "&amp;$F$8,MM_WaeEt!$S:$S))</f>
        <v/>
      </c>
      <c r="G38" s="187" t="str">
        <f t="shared" si="0"/>
        <v/>
      </c>
      <c r="H38" s="197" t="str">
        <f>IF($A38="","",SUMIF(MM_WaeEt!$V:$V,IF(JJ_Wae!$B38&lt;&gt;"",JJ_Wae!$A38&amp;" Block "&amp;JJ_Wae!$B38,JJ_Wae!$A38)&amp;" / "&amp;$H$8,MM_WaeEt!$S:$S))</f>
        <v/>
      </c>
      <c r="I38" s="187" t="str">
        <f t="shared" si="1"/>
        <v/>
      </c>
      <c r="J38" s="49"/>
      <c r="K38" s="50"/>
      <c r="L38" s="50"/>
      <c r="M38" s="50"/>
      <c r="N38" s="51"/>
      <c r="O38" s="43"/>
      <c r="P38" s="43"/>
      <c r="Q38" s="50"/>
      <c r="R38" s="43"/>
      <c r="S38" s="52"/>
      <c r="T38" s="52"/>
      <c r="U38" s="52"/>
      <c r="V38" s="52"/>
    </row>
    <row r="39" spans="1:22" x14ac:dyDescent="0.25">
      <c r="A39" s="43"/>
      <c r="B39" s="43"/>
      <c r="C39" s="44"/>
      <c r="D39" s="44"/>
      <c r="E39" s="44"/>
      <c r="F39" s="197" t="str">
        <f>IF($A39="","",SUMIF(MM_WaeEt!$V:$V,IF(JJ_Wae!$B39&lt;&gt;"",JJ_Wae!$A39&amp;" Block "&amp;JJ_Wae!$B39,JJ_Wae!$A39)&amp;" / "&amp;$F$8,MM_WaeEt!$S:$S))</f>
        <v/>
      </c>
      <c r="G39" s="187" t="str">
        <f t="shared" si="0"/>
        <v/>
      </c>
      <c r="H39" s="197" t="str">
        <f>IF($A39="","",SUMIF(MM_WaeEt!$V:$V,IF(JJ_Wae!$B39&lt;&gt;"",JJ_Wae!$A39&amp;" Block "&amp;JJ_Wae!$B39,JJ_Wae!$A39)&amp;" / "&amp;$H$8,MM_WaeEt!$S:$S))</f>
        <v/>
      </c>
      <c r="I39" s="187" t="str">
        <f t="shared" si="1"/>
        <v/>
      </c>
      <c r="J39" s="49"/>
      <c r="K39" s="50"/>
      <c r="L39" s="50"/>
      <c r="M39" s="50"/>
      <c r="N39" s="51"/>
      <c r="O39" s="43"/>
      <c r="P39" s="43"/>
      <c r="Q39" s="50"/>
      <c r="R39" s="43"/>
      <c r="S39" s="52"/>
      <c r="T39" s="52"/>
      <c r="U39" s="52"/>
      <c r="V39" s="52"/>
    </row>
    <row r="40" spans="1:22" x14ac:dyDescent="0.25">
      <c r="A40" s="43"/>
      <c r="B40" s="43"/>
      <c r="C40" s="44"/>
      <c r="D40" s="44"/>
      <c r="E40" s="44"/>
      <c r="F40" s="197" t="str">
        <f>IF($A40="","",SUMIF(MM_WaeEt!$V:$V,IF(JJ_Wae!$B40&lt;&gt;"",JJ_Wae!$A40&amp;" Block "&amp;JJ_Wae!$B40,JJ_Wae!$A40)&amp;" / "&amp;$F$8,MM_WaeEt!$S:$S))</f>
        <v/>
      </c>
      <c r="G40" s="187" t="str">
        <f t="shared" si="0"/>
        <v/>
      </c>
      <c r="H40" s="197" t="str">
        <f>IF($A40="","",SUMIF(MM_WaeEt!$V:$V,IF(JJ_Wae!$B40&lt;&gt;"",JJ_Wae!$A40&amp;" Block "&amp;JJ_Wae!$B40,JJ_Wae!$A40)&amp;" / "&amp;$H$8,MM_WaeEt!$S:$S))</f>
        <v/>
      </c>
      <c r="I40" s="187" t="str">
        <f t="shared" si="1"/>
        <v/>
      </c>
      <c r="J40" s="49"/>
      <c r="K40" s="50"/>
      <c r="L40" s="50"/>
      <c r="M40" s="50"/>
      <c r="N40" s="51"/>
      <c r="O40" s="43"/>
      <c r="P40" s="43"/>
      <c r="Q40" s="50"/>
      <c r="R40" s="43"/>
      <c r="S40" s="52"/>
      <c r="T40" s="52"/>
      <c r="U40" s="52"/>
      <c r="V40" s="52"/>
    </row>
    <row r="41" spans="1:22" x14ac:dyDescent="0.25">
      <c r="A41" s="43"/>
      <c r="B41" s="43"/>
      <c r="C41" s="44"/>
      <c r="D41" s="44"/>
      <c r="E41" s="44"/>
      <c r="F41" s="197" t="str">
        <f>IF($A41="","",SUMIF(MM_WaeEt!$V:$V,IF(JJ_Wae!$B41&lt;&gt;"",JJ_Wae!$A41&amp;" Block "&amp;JJ_Wae!$B41,JJ_Wae!$A41)&amp;" / "&amp;$F$8,MM_WaeEt!$S:$S))</f>
        <v/>
      </c>
      <c r="G41" s="187" t="str">
        <f t="shared" si="0"/>
        <v/>
      </c>
      <c r="H41" s="197" t="str">
        <f>IF($A41="","",SUMIF(MM_WaeEt!$V:$V,IF(JJ_Wae!$B41&lt;&gt;"",JJ_Wae!$A41&amp;" Block "&amp;JJ_Wae!$B41,JJ_Wae!$A41)&amp;" / "&amp;$H$8,MM_WaeEt!$S:$S))</f>
        <v/>
      </c>
      <c r="I41" s="187" t="str">
        <f t="shared" si="1"/>
        <v/>
      </c>
      <c r="J41" s="49"/>
      <c r="K41" s="50"/>
      <c r="L41" s="50"/>
      <c r="M41" s="50"/>
      <c r="N41" s="51"/>
      <c r="O41" s="43"/>
      <c r="P41" s="43"/>
      <c r="Q41" s="50"/>
      <c r="R41" s="43"/>
      <c r="S41" s="52"/>
      <c r="T41" s="52"/>
      <c r="U41" s="52"/>
      <c r="V41" s="52"/>
    </row>
    <row r="42" spans="1:22" x14ac:dyDescent="0.25">
      <c r="A42" s="43"/>
      <c r="B42" s="43"/>
      <c r="C42" s="44"/>
      <c r="D42" s="44"/>
      <c r="E42" s="44"/>
      <c r="F42" s="197" t="str">
        <f>IF($A42="","",SUMIF(MM_WaeEt!$V:$V,IF(JJ_Wae!$B42&lt;&gt;"",JJ_Wae!$A42&amp;" Block "&amp;JJ_Wae!$B42,JJ_Wae!$A42)&amp;" / "&amp;$F$8,MM_WaeEt!$S:$S))</f>
        <v/>
      </c>
      <c r="G42" s="187" t="str">
        <f t="shared" si="0"/>
        <v/>
      </c>
      <c r="H42" s="197" t="str">
        <f>IF($A42="","",SUMIF(MM_WaeEt!$V:$V,IF(JJ_Wae!$B42&lt;&gt;"",JJ_Wae!$A42&amp;" Block "&amp;JJ_Wae!$B42,JJ_Wae!$A42)&amp;" / "&amp;$H$8,MM_WaeEt!$S:$S))</f>
        <v/>
      </c>
      <c r="I42" s="187" t="str">
        <f t="shared" si="1"/>
        <v/>
      </c>
      <c r="J42" s="49"/>
      <c r="K42" s="50"/>
      <c r="L42" s="50"/>
      <c r="M42" s="50"/>
      <c r="N42" s="51"/>
      <c r="O42" s="43"/>
      <c r="P42" s="43"/>
      <c r="Q42" s="50"/>
      <c r="R42" s="43"/>
      <c r="S42" s="52"/>
      <c r="T42" s="52"/>
      <c r="U42" s="52"/>
      <c r="V42" s="52"/>
    </row>
    <row r="43" spans="1:22" x14ac:dyDescent="0.25">
      <c r="A43" s="43"/>
      <c r="B43" s="43"/>
      <c r="C43" s="44"/>
      <c r="D43" s="44"/>
      <c r="E43" s="44"/>
      <c r="F43" s="197" t="str">
        <f>IF($A43="","",SUMIF(MM_WaeEt!$V:$V,IF(JJ_Wae!$B43&lt;&gt;"",JJ_Wae!$A43&amp;" Block "&amp;JJ_Wae!$B43,JJ_Wae!$A43)&amp;" / "&amp;$F$8,MM_WaeEt!$S:$S))</f>
        <v/>
      </c>
      <c r="G43" s="187" t="str">
        <f t="shared" si="0"/>
        <v/>
      </c>
      <c r="H43" s="197" t="str">
        <f>IF($A43="","",SUMIF(MM_WaeEt!$V:$V,IF(JJ_Wae!$B43&lt;&gt;"",JJ_Wae!$A43&amp;" Block "&amp;JJ_Wae!$B43,JJ_Wae!$A43)&amp;" / "&amp;$H$8,MM_WaeEt!$S:$S))</f>
        <v/>
      </c>
      <c r="I43" s="187" t="str">
        <f t="shared" si="1"/>
        <v/>
      </c>
      <c r="J43" s="49"/>
      <c r="K43" s="50"/>
      <c r="L43" s="50"/>
      <c r="M43" s="50"/>
      <c r="N43" s="51"/>
      <c r="O43" s="43"/>
      <c r="P43" s="43"/>
      <c r="Q43" s="50"/>
      <c r="R43" s="43"/>
      <c r="S43" s="52"/>
      <c r="T43" s="52"/>
      <c r="U43" s="52"/>
      <c r="V43" s="52"/>
    </row>
    <row r="44" spans="1:22" x14ac:dyDescent="0.25">
      <c r="A44" s="43"/>
      <c r="B44" s="43"/>
      <c r="C44" s="44"/>
      <c r="D44" s="44"/>
      <c r="E44" s="44"/>
      <c r="F44" s="197" t="str">
        <f>IF($A44="","",SUMIF(MM_WaeEt!$V:$V,IF(JJ_Wae!$B44&lt;&gt;"",JJ_Wae!$A44&amp;" Block "&amp;JJ_Wae!$B44,JJ_Wae!$A44)&amp;" / "&amp;$F$8,MM_WaeEt!$S:$S))</f>
        <v/>
      </c>
      <c r="G44" s="187" t="str">
        <f t="shared" si="0"/>
        <v/>
      </c>
      <c r="H44" s="197" t="str">
        <f>IF($A44="","",SUMIF(MM_WaeEt!$V:$V,IF(JJ_Wae!$B44&lt;&gt;"",JJ_Wae!$A44&amp;" Block "&amp;JJ_Wae!$B44,JJ_Wae!$A44)&amp;" / "&amp;$H$8,MM_WaeEt!$S:$S))</f>
        <v/>
      </c>
      <c r="I44" s="187" t="str">
        <f t="shared" si="1"/>
        <v/>
      </c>
      <c r="J44" s="49"/>
      <c r="K44" s="50"/>
      <c r="L44" s="50"/>
      <c r="M44" s="50"/>
      <c r="N44" s="51"/>
      <c r="O44" s="43"/>
      <c r="P44" s="43"/>
      <c r="Q44" s="50"/>
      <c r="R44" s="43"/>
      <c r="S44" s="52"/>
      <c r="T44" s="52"/>
      <c r="U44" s="52"/>
      <c r="V44" s="52"/>
    </row>
    <row r="45" spans="1:22" x14ac:dyDescent="0.25">
      <c r="A45" s="43"/>
      <c r="B45" s="43"/>
      <c r="C45" s="44"/>
      <c r="D45" s="44"/>
      <c r="E45" s="44"/>
      <c r="F45" s="197" t="str">
        <f>IF($A45="","",SUMIF(MM_WaeEt!$V:$V,IF(JJ_Wae!$B45&lt;&gt;"",JJ_Wae!$A45&amp;" Block "&amp;JJ_Wae!$B45,JJ_Wae!$A45)&amp;" / "&amp;$F$8,MM_WaeEt!$S:$S))</f>
        <v/>
      </c>
      <c r="G45" s="187" t="str">
        <f t="shared" si="0"/>
        <v/>
      </c>
      <c r="H45" s="197" t="str">
        <f>IF($A45="","",SUMIF(MM_WaeEt!$V:$V,IF(JJ_Wae!$B45&lt;&gt;"",JJ_Wae!$A45&amp;" Block "&amp;JJ_Wae!$B45,JJ_Wae!$A45)&amp;" / "&amp;$H$8,MM_WaeEt!$S:$S))</f>
        <v/>
      </c>
      <c r="I45" s="187" t="str">
        <f t="shared" si="1"/>
        <v/>
      </c>
      <c r="J45" s="49"/>
      <c r="K45" s="50"/>
      <c r="L45" s="50"/>
      <c r="M45" s="50"/>
      <c r="N45" s="51"/>
      <c r="O45" s="43"/>
      <c r="P45" s="43"/>
      <c r="Q45" s="50"/>
      <c r="R45" s="43"/>
      <c r="S45" s="52"/>
      <c r="T45" s="52"/>
      <c r="U45" s="52"/>
      <c r="V45" s="52"/>
    </row>
    <row r="46" spans="1:22" x14ac:dyDescent="0.25">
      <c r="A46" s="43"/>
      <c r="B46" s="43"/>
      <c r="C46" s="44"/>
      <c r="D46" s="44"/>
      <c r="E46" s="44"/>
      <c r="F46" s="197" t="str">
        <f>IF($A46="","",SUMIF(MM_WaeEt!$V:$V,IF(JJ_Wae!$B46&lt;&gt;"",JJ_Wae!$A46&amp;" Block "&amp;JJ_Wae!$B46,JJ_Wae!$A46)&amp;" / "&amp;$F$8,MM_WaeEt!$S:$S))</f>
        <v/>
      </c>
      <c r="G46" s="187" t="str">
        <f t="shared" si="0"/>
        <v/>
      </c>
      <c r="H46" s="197" t="str">
        <f>IF($A46="","",SUMIF(MM_WaeEt!$V:$V,IF(JJ_Wae!$B46&lt;&gt;"",JJ_Wae!$A46&amp;" Block "&amp;JJ_Wae!$B46,JJ_Wae!$A46)&amp;" / "&amp;$H$8,MM_WaeEt!$S:$S))</f>
        <v/>
      </c>
      <c r="I46" s="187" t="str">
        <f t="shared" si="1"/>
        <v/>
      </c>
      <c r="J46" s="49"/>
      <c r="K46" s="50"/>
      <c r="L46" s="50"/>
      <c r="M46" s="50"/>
      <c r="N46" s="51"/>
      <c r="O46" s="43"/>
      <c r="P46" s="43"/>
      <c r="Q46" s="50"/>
      <c r="R46" s="43"/>
      <c r="S46" s="52"/>
      <c r="T46" s="52"/>
      <c r="U46" s="52"/>
      <c r="V46" s="52"/>
    </row>
    <row r="47" spans="1:22" x14ac:dyDescent="0.25">
      <c r="A47" s="43"/>
      <c r="B47" s="43"/>
      <c r="C47" s="44"/>
      <c r="D47" s="44"/>
      <c r="E47" s="44"/>
      <c r="F47" s="197" t="str">
        <f>IF($A47="","",SUMIF(MM_WaeEt!$V:$V,IF(JJ_Wae!$B47&lt;&gt;"",JJ_Wae!$A47&amp;" Block "&amp;JJ_Wae!$B47,JJ_Wae!$A47)&amp;" / "&amp;$F$8,MM_WaeEt!$S:$S))</f>
        <v/>
      </c>
      <c r="G47" s="187" t="str">
        <f t="shared" si="0"/>
        <v/>
      </c>
      <c r="H47" s="197" t="str">
        <f>IF($A47="","",SUMIF(MM_WaeEt!$V:$V,IF(JJ_Wae!$B47&lt;&gt;"",JJ_Wae!$A47&amp;" Block "&amp;JJ_Wae!$B47,JJ_Wae!$A47)&amp;" / "&amp;$H$8,MM_WaeEt!$S:$S))</f>
        <v/>
      </c>
      <c r="I47" s="187" t="str">
        <f t="shared" si="1"/>
        <v/>
      </c>
      <c r="J47" s="49"/>
      <c r="K47" s="50"/>
      <c r="L47" s="50"/>
      <c r="M47" s="50"/>
      <c r="N47" s="51"/>
      <c r="O47" s="43"/>
      <c r="P47" s="43"/>
      <c r="Q47" s="50"/>
      <c r="R47" s="43"/>
      <c r="S47" s="52"/>
      <c r="T47" s="52"/>
      <c r="U47" s="52"/>
      <c r="V47" s="52"/>
    </row>
    <row r="48" spans="1:22" x14ac:dyDescent="0.25">
      <c r="A48" s="43"/>
      <c r="B48" s="43"/>
      <c r="C48" s="44"/>
      <c r="D48" s="44"/>
      <c r="E48" s="44"/>
      <c r="F48" s="197" t="str">
        <f>IF($A48="","",SUMIF(MM_WaeEt!$V:$V,IF(JJ_Wae!$B48&lt;&gt;"",JJ_Wae!$A48&amp;" Block "&amp;JJ_Wae!$B48,JJ_Wae!$A48)&amp;" / "&amp;$F$8,MM_WaeEt!$S:$S))</f>
        <v/>
      </c>
      <c r="G48" s="187" t="str">
        <f t="shared" si="0"/>
        <v/>
      </c>
      <c r="H48" s="197" t="str">
        <f>IF($A48="","",SUMIF(MM_WaeEt!$V:$V,IF(JJ_Wae!$B48&lt;&gt;"",JJ_Wae!$A48&amp;" Block "&amp;JJ_Wae!$B48,JJ_Wae!$A48)&amp;" / "&amp;$H$8,MM_WaeEt!$S:$S))</f>
        <v/>
      </c>
      <c r="I48" s="187" t="str">
        <f t="shared" si="1"/>
        <v/>
      </c>
      <c r="J48" s="49"/>
      <c r="K48" s="50"/>
      <c r="L48" s="50"/>
      <c r="M48" s="50"/>
      <c r="N48" s="51"/>
      <c r="O48" s="43"/>
      <c r="P48" s="43"/>
      <c r="Q48" s="50"/>
      <c r="R48" s="43"/>
      <c r="S48" s="52"/>
      <c r="T48" s="52"/>
      <c r="U48" s="52"/>
      <c r="V48" s="52"/>
    </row>
    <row r="49" spans="1:22" x14ac:dyDescent="0.25">
      <c r="A49" s="43"/>
      <c r="B49" s="43"/>
      <c r="C49" s="44"/>
      <c r="D49" s="44"/>
      <c r="E49" s="44"/>
      <c r="F49" s="197" t="str">
        <f>IF($A49="","",SUMIF(MM_WaeEt!$V:$V,IF(JJ_Wae!$B49&lt;&gt;"",JJ_Wae!$A49&amp;" Block "&amp;JJ_Wae!$B49,JJ_Wae!$A49)&amp;" / "&amp;$F$8,MM_WaeEt!$S:$S))</f>
        <v/>
      </c>
      <c r="G49" s="187" t="str">
        <f t="shared" si="0"/>
        <v/>
      </c>
      <c r="H49" s="197" t="str">
        <f>IF($A49="","",SUMIF(MM_WaeEt!$V:$V,IF(JJ_Wae!$B49&lt;&gt;"",JJ_Wae!$A49&amp;" Block "&amp;JJ_Wae!$B49,JJ_Wae!$A49)&amp;" / "&amp;$H$8,MM_WaeEt!$S:$S))</f>
        <v/>
      </c>
      <c r="I49" s="187" t="str">
        <f t="shared" si="1"/>
        <v/>
      </c>
      <c r="J49" s="49"/>
      <c r="K49" s="50"/>
      <c r="L49" s="50"/>
      <c r="M49" s="50"/>
      <c r="N49" s="51"/>
      <c r="O49" s="43"/>
      <c r="P49" s="43"/>
      <c r="Q49" s="50"/>
      <c r="R49" s="43"/>
      <c r="S49" s="52"/>
      <c r="T49" s="52"/>
      <c r="U49" s="52"/>
      <c r="V49" s="52"/>
    </row>
    <row r="50" spans="1:22" x14ac:dyDescent="0.25">
      <c r="A50" s="43"/>
      <c r="B50" s="43"/>
      <c r="C50" s="44"/>
      <c r="D50" s="44"/>
      <c r="E50" s="44"/>
      <c r="F50" s="197" t="str">
        <f>IF($A50="","",SUMIF(MM_WaeEt!$V:$V,IF(JJ_Wae!$B50&lt;&gt;"",JJ_Wae!$A50&amp;" Block "&amp;JJ_Wae!$B50,JJ_Wae!$A50)&amp;" / "&amp;$F$8,MM_WaeEt!$S:$S))</f>
        <v/>
      </c>
      <c r="G50" s="187" t="str">
        <f t="shared" si="0"/>
        <v/>
      </c>
      <c r="H50" s="197" t="str">
        <f>IF($A50="","",SUMIF(MM_WaeEt!$V:$V,IF(JJ_Wae!$B50&lt;&gt;"",JJ_Wae!$A50&amp;" Block "&amp;JJ_Wae!$B50,JJ_Wae!$A50)&amp;" / "&amp;$H$8,MM_WaeEt!$S:$S))</f>
        <v/>
      </c>
      <c r="I50" s="187" t="str">
        <f t="shared" si="1"/>
        <v/>
      </c>
      <c r="J50" s="49"/>
      <c r="K50" s="50"/>
      <c r="L50" s="50"/>
      <c r="M50" s="50"/>
      <c r="N50" s="51"/>
      <c r="O50" s="43"/>
      <c r="P50" s="43"/>
      <c r="Q50" s="50"/>
      <c r="R50" s="43"/>
      <c r="S50" s="52"/>
      <c r="T50" s="52"/>
      <c r="U50" s="52"/>
      <c r="V50" s="52"/>
    </row>
    <row r="51" spans="1:22" x14ac:dyDescent="0.25">
      <c r="A51" s="43"/>
      <c r="B51" s="43"/>
      <c r="C51" s="44"/>
      <c r="D51" s="44"/>
      <c r="E51" s="44"/>
      <c r="F51" s="197" t="str">
        <f>IF($A51="","",SUMIF(MM_WaeEt!$V:$V,IF(JJ_Wae!$B51&lt;&gt;"",JJ_Wae!$A51&amp;" Block "&amp;JJ_Wae!$B51,JJ_Wae!$A51)&amp;" / "&amp;$F$8,MM_WaeEt!$S:$S))</f>
        <v/>
      </c>
      <c r="G51" s="187" t="str">
        <f t="shared" si="0"/>
        <v/>
      </c>
      <c r="H51" s="197" t="str">
        <f>IF($A51="","",SUMIF(MM_WaeEt!$V:$V,IF(JJ_Wae!$B51&lt;&gt;"",JJ_Wae!$A51&amp;" Block "&amp;JJ_Wae!$B51,JJ_Wae!$A51)&amp;" / "&amp;$H$8,MM_WaeEt!$S:$S))</f>
        <v/>
      </c>
      <c r="I51" s="187" t="str">
        <f t="shared" si="1"/>
        <v/>
      </c>
      <c r="J51" s="49"/>
      <c r="K51" s="50"/>
      <c r="L51" s="50"/>
      <c r="M51" s="50"/>
      <c r="N51" s="51"/>
      <c r="O51" s="43"/>
      <c r="P51" s="43"/>
      <c r="Q51" s="50"/>
      <c r="R51" s="43"/>
      <c r="S51" s="52"/>
      <c r="T51" s="52"/>
      <c r="U51" s="52"/>
      <c r="V51" s="52"/>
    </row>
    <row r="52" spans="1:22" x14ac:dyDescent="0.25">
      <c r="A52" s="43"/>
      <c r="B52" s="43"/>
      <c r="C52" s="44"/>
      <c r="D52" s="44"/>
      <c r="E52" s="44"/>
      <c r="F52" s="197" t="str">
        <f>IF($A52="","",SUMIF(MM_WaeEt!$V:$V,IF(JJ_Wae!$B52&lt;&gt;"",JJ_Wae!$A52&amp;" Block "&amp;JJ_Wae!$B52,JJ_Wae!$A52)&amp;" / "&amp;$F$8,MM_WaeEt!$S:$S))</f>
        <v/>
      </c>
      <c r="G52" s="187" t="str">
        <f t="shared" si="0"/>
        <v/>
      </c>
      <c r="H52" s="197" t="str">
        <f>IF($A52="","",SUMIF(MM_WaeEt!$V:$V,IF(JJ_Wae!$B52&lt;&gt;"",JJ_Wae!$A52&amp;" Block "&amp;JJ_Wae!$B52,JJ_Wae!$A52)&amp;" / "&amp;$H$8,MM_WaeEt!$S:$S))</f>
        <v/>
      </c>
      <c r="I52" s="187" t="str">
        <f t="shared" si="1"/>
        <v/>
      </c>
      <c r="J52" s="49"/>
      <c r="K52" s="50"/>
      <c r="L52" s="50"/>
      <c r="M52" s="50"/>
      <c r="N52" s="51"/>
      <c r="O52" s="43"/>
      <c r="P52" s="43"/>
      <c r="Q52" s="50"/>
      <c r="R52" s="43"/>
      <c r="S52" s="52"/>
      <c r="T52" s="52"/>
      <c r="U52" s="52"/>
      <c r="V52" s="52"/>
    </row>
    <row r="53" spans="1:22" x14ac:dyDescent="0.25">
      <c r="A53" s="43"/>
      <c r="B53" s="43"/>
      <c r="C53" s="44"/>
      <c r="D53" s="44"/>
      <c r="E53" s="44"/>
      <c r="F53" s="197" t="str">
        <f>IF($A53="","",SUMIF(MM_WaeEt!$V:$V,IF(JJ_Wae!$B53&lt;&gt;"",JJ_Wae!$A53&amp;" Block "&amp;JJ_Wae!$B53,JJ_Wae!$A53)&amp;" / "&amp;$F$8,MM_WaeEt!$S:$S))</f>
        <v/>
      </c>
      <c r="G53" s="187" t="str">
        <f t="shared" si="0"/>
        <v/>
      </c>
      <c r="H53" s="197" t="str">
        <f>IF($A53="","",SUMIF(MM_WaeEt!$V:$V,IF(JJ_Wae!$B53&lt;&gt;"",JJ_Wae!$A53&amp;" Block "&amp;JJ_Wae!$B53,JJ_Wae!$A53)&amp;" / "&amp;$H$8,MM_WaeEt!$S:$S))</f>
        <v/>
      </c>
      <c r="I53" s="187" t="str">
        <f t="shared" si="1"/>
        <v/>
      </c>
      <c r="J53" s="49"/>
      <c r="K53" s="50"/>
      <c r="L53" s="50"/>
      <c r="M53" s="50"/>
      <c r="N53" s="51"/>
      <c r="O53" s="43"/>
      <c r="P53" s="43"/>
      <c r="Q53" s="50"/>
      <c r="R53" s="43"/>
      <c r="S53" s="52"/>
      <c r="T53" s="52"/>
      <c r="U53" s="52"/>
      <c r="V53" s="52"/>
    </row>
    <row r="54" spans="1:22" x14ac:dyDescent="0.25">
      <c r="A54" s="43"/>
      <c r="B54" s="43"/>
      <c r="C54" s="44"/>
      <c r="D54" s="44"/>
      <c r="E54" s="44"/>
      <c r="F54" s="197" t="str">
        <f>IF($A54="","",SUMIF(MM_WaeEt!$V:$V,IF(JJ_Wae!$B54&lt;&gt;"",JJ_Wae!$A54&amp;" Block "&amp;JJ_Wae!$B54,JJ_Wae!$A54)&amp;" / "&amp;$F$8,MM_WaeEt!$S:$S))</f>
        <v/>
      </c>
      <c r="G54" s="187" t="str">
        <f t="shared" si="0"/>
        <v/>
      </c>
      <c r="H54" s="197" t="str">
        <f>IF($A54="","",SUMIF(MM_WaeEt!$V:$V,IF(JJ_Wae!$B54&lt;&gt;"",JJ_Wae!$A54&amp;" Block "&amp;JJ_Wae!$B54,JJ_Wae!$A54)&amp;" / "&amp;$H$8,MM_WaeEt!$S:$S))</f>
        <v/>
      </c>
      <c r="I54" s="187" t="str">
        <f t="shared" si="1"/>
        <v/>
      </c>
      <c r="J54" s="49"/>
      <c r="K54" s="50"/>
      <c r="L54" s="50"/>
      <c r="M54" s="50"/>
      <c r="N54" s="51"/>
      <c r="O54" s="43"/>
      <c r="P54" s="43"/>
      <c r="Q54" s="50"/>
      <c r="R54" s="43"/>
      <c r="S54" s="52"/>
      <c r="T54" s="52"/>
      <c r="U54" s="52"/>
      <c r="V54" s="52"/>
    </row>
    <row r="55" spans="1:22" x14ac:dyDescent="0.25">
      <c r="A55" s="43"/>
      <c r="B55" s="43"/>
      <c r="C55" s="44"/>
      <c r="D55" s="44"/>
      <c r="E55" s="44"/>
      <c r="F55" s="197" t="str">
        <f>IF($A55="","",SUMIF(MM_WaeEt!$V:$V,IF(JJ_Wae!$B55&lt;&gt;"",JJ_Wae!$A55&amp;" Block "&amp;JJ_Wae!$B55,JJ_Wae!$A55)&amp;" / "&amp;$F$8,MM_WaeEt!$S:$S))</f>
        <v/>
      </c>
      <c r="G55" s="187" t="str">
        <f t="shared" si="0"/>
        <v/>
      </c>
      <c r="H55" s="197" t="str">
        <f>IF($A55="","",SUMIF(MM_WaeEt!$V:$V,IF(JJ_Wae!$B55&lt;&gt;"",JJ_Wae!$A55&amp;" Block "&amp;JJ_Wae!$B55,JJ_Wae!$A55)&amp;" / "&amp;$H$8,MM_WaeEt!$S:$S))</f>
        <v/>
      </c>
      <c r="I55" s="187" t="str">
        <f t="shared" si="1"/>
        <v/>
      </c>
      <c r="J55" s="49"/>
      <c r="K55" s="50"/>
      <c r="L55" s="50"/>
      <c r="M55" s="50"/>
      <c r="N55" s="51"/>
      <c r="O55" s="43"/>
      <c r="P55" s="43"/>
      <c r="Q55" s="50"/>
      <c r="R55" s="43"/>
      <c r="S55" s="52"/>
      <c r="T55" s="52"/>
      <c r="U55" s="52"/>
      <c r="V55" s="52"/>
    </row>
    <row r="56" spans="1:22" x14ac:dyDescent="0.25">
      <c r="A56" s="43"/>
      <c r="B56" s="43"/>
      <c r="C56" s="44"/>
      <c r="D56" s="44"/>
      <c r="E56" s="44"/>
      <c r="F56" s="197" t="str">
        <f>IF($A56="","",SUMIF(MM_WaeEt!$V:$V,IF(JJ_Wae!$B56&lt;&gt;"",JJ_Wae!$A56&amp;" Block "&amp;JJ_Wae!$B56,JJ_Wae!$A56)&amp;" / "&amp;$F$8,MM_WaeEt!$S:$S))</f>
        <v/>
      </c>
      <c r="G56" s="187" t="str">
        <f t="shared" si="0"/>
        <v/>
      </c>
      <c r="H56" s="197" t="str">
        <f>IF($A56="","",SUMIF(MM_WaeEt!$V:$V,IF(JJ_Wae!$B56&lt;&gt;"",JJ_Wae!$A56&amp;" Block "&amp;JJ_Wae!$B56,JJ_Wae!$A56)&amp;" / "&amp;$H$8,MM_WaeEt!$S:$S))</f>
        <v/>
      </c>
      <c r="I56" s="187" t="str">
        <f t="shared" si="1"/>
        <v/>
      </c>
      <c r="J56" s="49"/>
      <c r="K56" s="50"/>
      <c r="L56" s="50"/>
      <c r="M56" s="50"/>
      <c r="N56" s="51"/>
      <c r="O56" s="43"/>
      <c r="P56" s="43"/>
      <c r="Q56" s="50"/>
      <c r="R56" s="43"/>
      <c r="S56" s="52"/>
      <c r="T56" s="52"/>
      <c r="U56" s="52"/>
      <c r="V56" s="52"/>
    </row>
    <row r="57" spans="1:22" x14ac:dyDescent="0.25">
      <c r="A57" s="43"/>
      <c r="B57" s="43"/>
      <c r="C57" s="44"/>
      <c r="D57" s="44"/>
      <c r="E57" s="44"/>
      <c r="F57" s="197" t="str">
        <f>IF($A57="","",SUMIF(MM_WaeEt!$V:$V,IF(JJ_Wae!$B57&lt;&gt;"",JJ_Wae!$A57&amp;" Block "&amp;JJ_Wae!$B57,JJ_Wae!$A57)&amp;" / "&amp;$F$8,MM_WaeEt!$S:$S))</f>
        <v/>
      </c>
      <c r="G57" s="187" t="str">
        <f t="shared" si="0"/>
        <v/>
      </c>
      <c r="H57" s="197" t="str">
        <f>IF($A57="","",SUMIF(MM_WaeEt!$V:$V,IF(JJ_Wae!$B57&lt;&gt;"",JJ_Wae!$A57&amp;" Block "&amp;JJ_Wae!$B57,JJ_Wae!$A57)&amp;" / "&amp;$H$8,MM_WaeEt!$S:$S))</f>
        <v/>
      </c>
      <c r="I57" s="187" t="str">
        <f t="shared" si="1"/>
        <v/>
      </c>
      <c r="J57" s="49"/>
      <c r="K57" s="50"/>
      <c r="L57" s="50"/>
      <c r="M57" s="50"/>
      <c r="N57" s="51"/>
      <c r="O57" s="43"/>
      <c r="P57" s="43"/>
      <c r="Q57" s="50"/>
      <c r="R57" s="43"/>
      <c r="S57" s="52"/>
      <c r="T57" s="52"/>
      <c r="U57" s="52"/>
      <c r="V57" s="52"/>
    </row>
    <row r="58" spans="1:22" x14ac:dyDescent="0.25">
      <c r="A58" s="43"/>
      <c r="B58" s="43"/>
      <c r="C58" s="44"/>
      <c r="D58" s="44"/>
      <c r="E58" s="44"/>
      <c r="F58" s="197" t="str">
        <f>IF($A58="","",SUMIF(MM_WaeEt!$V:$V,IF(JJ_Wae!$B58&lt;&gt;"",JJ_Wae!$A58&amp;" Block "&amp;JJ_Wae!$B58,JJ_Wae!$A58)&amp;" / "&amp;$F$8,MM_WaeEt!$S:$S))</f>
        <v/>
      </c>
      <c r="G58" s="187" t="str">
        <f t="shared" si="0"/>
        <v/>
      </c>
      <c r="H58" s="197" t="str">
        <f>IF($A58="","",SUMIF(MM_WaeEt!$V:$V,IF(JJ_Wae!$B58&lt;&gt;"",JJ_Wae!$A58&amp;" Block "&amp;JJ_Wae!$B58,JJ_Wae!$A58)&amp;" / "&amp;$H$8,MM_WaeEt!$S:$S))</f>
        <v/>
      </c>
      <c r="I58" s="187" t="str">
        <f t="shared" si="1"/>
        <v/>
      </c>
      <c r="J58" s="49"/>
      <c r="K58" s="50"/>
      <c r="L58" s="50"/>
      <c r="M58" s="50"/>
      <c r="N58" s="51"/>
      <c r="O58" s="43"/>
      <c r="P58" s="43"/>
      <c r="Q58" s="50"/>
      <c r="R58" s="43"/>
      <c r="S58" s="52"/>
      <c r="T58" s="52"/>
      <c r="U58" s="52"/>
      <c r="V58" s="52"/>
    </row>
    <row r="59" spans="1:22" x14ac:dyDescent="0.25">
      <c r="A59" s="43"/>
      <c r="B59" s="43"/>
      <c r="C59" s="44"/>
      <c r="D59" s="44"/>
      <c r="E59" s="44"/>
      <c r="F59" s="197" t="str">
        <f>IF($A59="","",SUMIF(MM_WaeEt!$V:$V,IF(JJ_Wae!$B59&lt;&gt;"",JJ_Wae!$A59&amp;" Block "&amp;JJ_Wae!$B59,JJ_Wae!$A59)&amp;" / "&amp;$F$8,MM_WaeEt!$S:$S))</f>
        <v/>
      </c>
      <c r="G59" s="187" t="str">
        <f t="shared" si="0"/>
        <v/>
      </c>
      <c r="H59" s="197" t="str">
        <f>IF($A59="","",SUMIF(MM_WaeEt!$V:$V,IF(JJ_Wae!$B59&lt;&gt;"",JJ_Wae!$A59&amp;" Block "&amp;JJ_Wae!$B59,JJ_Wae!$A59)&amp;" / "&amp;$H$8,MM_WaeEt!$S:$S))</f>
        <v/>
      </c>
      <c r="I59" s="187" t="str">
        <f t="shared" si="1"/>
        <v/>
      </c>
      <c r="J59" s="49"/>
      <c r="K59" s="50"/>
      <c r="L59" s="50"/>
      <c r="M59" s="50"/>
      <c r="N59" s="51"/>
      <c r="O59" s="43"/>
      <c r="P59" s="43"/>
      <c r="Q59" s="50"/>
      <c r="R59" s="43"/>
      <c r="S59" s="52"/>
      <c r="T59" s="52"/>
      <c r="U59" s="52"/>
      <c r="V59" s="52"/>
    </row>
    <row r="60" spans="1:22" x14ac:dyDescent="0.25">
      <c r="A60" s="43"/>
      <c r="B60" s="43"/>
      <c r="C60" s="44"/>
      <c r="D60" s="44"/>
      <c r="E60" s="44"/>
      <c r="F60" s="197" t="str">
        <f>IF($A60="","",SUMIF(MM_WaeEt!$V:$V,IF(JJ_Wae!$B60&lt;&gt;"",JJ_Wae!$A60&amp;" Block "&amp;JJ_Wae!$B60,JJ_Wae!$A60)&amp;" / "&amp;$F$8,MM_WaeEt!$S:$S))</f>
        <v/>
      </c>
      <c r="G60" s="187" t="str">
        <f t="shared" si="0"/>
        <v/>
      </c>
      <c r="H60" s="197" t="str">
        <f>IF($A60="","",SUMIF(MM_WaeEt!$V:$V,IF(JJ_Wae!$B60&lt;&gt;"",JJ_Wae!$A60&amp;" Block "&amp;JJ_Wae!$B60,JJ_Wae!$A60)&amp;" / "&amp;$H$8,MM_WaeEt!$S:$S))</f>
        <v/>
      </c>
      <c r="I60" s="187" t="str">
        <f t="shared" si="1"/>
        <v/>
      </c>
      <c r="J60" s="49"/>
      <c r="K60" s="50"/>
      <c r="L60" s="50"/>
      <c r="M60" s="50"/>
      <c r="N60" s="51"/>
      <c r="O60" s="43"/>
      <c r="P60" s="43"/>
      <c r="Q60" s="50"/>
      <c r="R60" s="43"/>
      <c r="S60" s="52"/>
      <c r="T60" s="52"/>
      <c r="U60" s="52"/>
      <c r="V60" s="52"/>
    </row>
    <row r="61" spans="1:22" x14ac:dyDescent="0.25">
      <c r="A61" s="43"/>
      <c r="B61" s="43"/>
      <c r="C61" s="44"/>
      <c r="D61" s="44"/>
      <c r="E61" s="44"/>
      <c r="F61" s="197" t="str">
        <f>IF($A61="","",SUMIF(MM_WaeEt!$V:$V,IF(JJ_Wae!$B61&lt;&gt;"",JJ_Wae!$A61&amp;" Block "&amp;JJ_Wae!$B61,JJ_Wae!$A61)&amp;" / "&amp;$F$8,MM_WaeEt!$S:$S))</f>
        <v/>
      </c>
      <c r="G61" s="187" t="str">
        <f t="shared" si="0"/>
        <v/>
      </c>
      <c r="H61" s="197" t="str">
        <f>IF($A61="","",SUMIF(MM_WaeEt!$V:$V,IF(JJ_Wae!$B61&lt;&gt;"",JJ_Wae!$A61&amp;" Block "&amp;JJ_Wae!$B61,JJ_Wae!$A61)&amp;" / "&amp;$H$8,MM_WaeEt!$S:$S))</f>
        <v/>
      </c>
      <c r="I61" s="187" t="str">
        <f t="shared" si="1"/>
        <v/>
      </c>
      <c r="J61" s="49"/>
      <c r="K61" s="50"/>
      <c r="L61" s="50"/>
      <c r="M61" s="50"/>
      <c r="N61" s="51"/>
      <c r="O61" s="43"/>
      <c r="P61" s="43"/>
      <c r="Q61" s="50"/>
      <c r="R61" s="43"/>
      <c r="S61" s="52"/>
      <c r="T61" s="52"/>
      <c r="U61" s="52"/>
      <c r="V61" s="52"/>
    </row>
    <row r="62" spans="1:22" x14ac:dyDescent="0.25">
      <c r="A62" s="43"/>
      <c r="B62" s="43"/>
      <c r="C62" s="44"/>
      <c r="D62" s="44"/>
      <c r="E62" s="44"/>
      <c r="F62" s="197" t="str">
        <f>IF($A62="","",SUMIF(MM_WaeEt!$V:$V,IF(JJ_Wae!$B62&lt;&gt;"",JJ_Wae!$A62&amp;" Block "&amp;JJ_Wae!$B62,JJ_Wae!$A62)&amp;" / "&amp;$F$8,MM_WaeEt!$S:$S))</f>
        <v/>
      </c>
      <c r="G62" s="187" t="str">
        <f t="shared" si="0"/>
        <v/>
      </c>
      <c r="H62" s="197" t="str">
        <f>IF($A62="","",SUMIF(MM_WaeEt!$V:$V,IF(JJ_Wae!$B62&lt;&gt;"",JJ_Wae!$A62&amp;" Block "&amp;JJ_Wae!$B62,JJ_Wae!$A62)&amp;" / "&amp;$H$8,MM_WaeEt!$S:$S))</f>
        <v/>
      </c>
      <c r="I62" s="187" t="str">
        <f t="shared" si="1"/>
        <v/>
      </c>
      <c r="J62" s="49"/>
      <c r="K62" s="50"/>
      <c r="L62" s="50"/>
      <c r="M62" s="50"/>
      <c r="N62" s="51"/>
      <c r="O62" s="43"/>
      <c r="P62" s="43"/>
      <c r="Q62" s="50"/>
      <c r="R62" s="43"/>
      <c r="S62" s="52"/>
      <c r="T62" s="52"/>
      <c r="U62" s="52"/>
      <c r="V62" s="52"/>
    </row>
    <row r="63" spans="1:22" x14ac:dyDescent="0.25">
      <c r="A63" s="43"/>
      <c r="B63" s="43"/>
      <c r="C63" s="44"/>
      <c r="D63" s="44"/>
      <c r="E63" s="44"/>
      <c r="F63" s="197" t="str">
        <f>IF($A63="","",SUMIF(MM_WaeEt!$V:$V,IF(JJ_Wae!$B63&lt;&gt;"",JJ_Wae!$A63&amp;" Block "&amp;JJ_Wae!$B63,JJ_Wae!$A63)&amp;" / "&amp;$F$8,MM_WaeEt!$S:$S))</f>
        <v/>
      </c>
      <c r="G63" s="187" t="str">
        <f t="shared" si="0"/>
        <v/>
      </c>
      <c r="H63" s="197" t="str">
        <f>IF($A63="","",SUMIF(MM_WaeEt!$V:$V,IF(JJ_Wae!$B63&lt;&gt;"",JJ_Wae!$A63&amp;" Block "&amp;JJ_Wae!$B63,JJ_Wae!$A63)&amp;" / "&amp;$H$8,MM_WaeEt!$S:$S))</f>
        <v/>
      </c>
      <c r="I63" s="187" t="str">
        <f t="shared" si="1"/>
        <v/>
      </c>
      <c r="J63" s="49"/>
      <c r="K63" s="50"/>
      <c r="L63" s="50"/>
      <c r="M63" s="50"/>
      <c r="N63" s="51"/>
      <c r="O63" s="43"/>
      <c r="P63" s="43"/>
      <c r="Q63" s="50"/>
      <c r="R63" s="43"/>
      <c r="S63" s="52"/>
      <c r="T63" s="52"/>
      <c r="U63" s="52"/>
      <c r="V63" s="52"/>
    </row>
    <row r="64" spans="1:22" x14ac:dyDescent="0.25">
      <c r="A64" s="43"/>
      <c r="B64" s="43"/>
      <c r="C64" s="44"/>
      <c r="D64" s="44"/>
      <c r="E64" s="44"/>
      <c r="F64" s="197" t="str">
        <f>IF($A64="","",SUMIF(MM_WaeEt!$V:$V,IF(JJ_Wae!$B64&lt;&gt;"",JJ_Wae!$A64&amp;" Block "&amp;JJ_Wae!$B64,JJ_Wae!$A64)&amp;" / "&amp;$F$8,MM_WaeEt!$S:$S))</f>
        <v/>
      </c>
      <c r="G64" s="187" t="str">
        <f t="shared" si="0"/>
        <v/>
      </c>
      <c r="H64" s="197" t="str">
        <f>IF($A64="","",SUMIF(MM_WaeEt!$V:$V,IF(JJ_Wae!$B64&lt;&gt;"",JJ_Wae!$A64&amp;" Block "&amp;JJ_Wae!$B64,JJ_Wae!$A64)&amp;" / "&amp;$H$8,MM_WaeEt!$S:$S))</f>
        <v/>
      </c>
      <c r="I64" s="187" t="str">
        <f t="shared" si="1"/>
        <v/>
      </c>
      <c r="J64" s="49"/>
      <c r="K64" s="50"/>
      <c r="L64" s="50"/>
      <c r="M64" s="50"/>
      <c r="N64" s="51"/>
      <c r="O64" s="43"/>
      <c r="P64" s="43"/>
      <c r="Q64" s="50"/>
      <c r="R64" s="43"/>
      <c r="S64" s="52"/>
      <c r="T64" s="52"/>
      <c r="U64" s="52"/>
      <c r="V64" s="52"/>
    </row>
    <row r="65" spans="1:22" x14ac:dyDescent="0.25">
      <c r="A65" s="43"/>
      <c r="B65" s="43"/>
      <c r="C65" s="44"/>
      <c r="D65" s="44"/>
      <c r="E65" s="44"/>
      <c r="F65" s="197" t="str">
        <f>IF($A65="","",SUMIF(MM_WaeEt!$V:$V,IF(JJ_Wae!$B65&lt;&gt;"",JJ_Wae!$A65&amp;" Block "&amp;JJ_Wae!$B65,JJ_Wae!$A65)&amp;" / "&amp;$F$8,MM_WaeEt!$S:$S))</f>
        <v/>
      </c>
      <c r="G65" s="187" t="str">
        <f t="shared" si="0"/>
        <v/>
      </c>
      <c r="H65" s="197" t="str">
        <f>IF($A65="","",SUMIF(MM_WaeEt!$V:$V,IF(JJ_Wae!$B65&lt;&gt;"",JJ_Wae!$A65&amp;" Block "&amp;JJ_Wae!$B65,JJ_Wae!$A65)&amp;" / "&amp;$H$8,MM_WaeEt!$S:$S))</f>
        <v/>
      </c>
      <c r="I65" s="187" t="str">
        <f t="shared" si="1"/>
        <v/>
      </c>
      <c r="J65" s="49"/>
      <c r="K65" s="50"/>
      <c r="L65" s="50"/>
      <c r="M65" s="50"/>
      <c r="N65" s="51"/>
      <c r="O65" s="43"/>
      <c r="P65" s="43"/>
      <c r="Q65" s="50"/>
      <c r="R65" s="43"/>
      <c r="S65" s="52"/>
      <c r="T65" s="52"/>
      <c r="U65" s="52"/>
      <c r="V65" s="52"/>
    </row>
    <row r="66" spans="1:22" x14ac:dyDescent="0.25">
      <c r="A66" s="43"/>
      <c r="B66" s="43"/>
      <c r="C66" s="44"/>
      <c r="D66" s="44"/>
      <c r="E66" s="44"/>
      <c r="F66" s="197" t="str">
        <f>IF($A66="","",SUMIF(MM_WaeEt!$V:$V,IF(JJ_Wae!$B66&lt;&gt;"",JJ_Wae!$A66&amp;" Block "&amp;JJ_Wae!$B66,JJ_Wae!$A66)&amp;" / "&amp;$F$8,MM_WaeEt!$S:$S))</f>
        <v/>
      </c>
      <c r="G66" s="187" t="str">
        <f t="shared" si="0"/>
        <v/>
      </c>
      <c r="H66" s="197" t="str">
        <f>IF($A66="","",SUMIF(MM_WaeEt!$V:$V,IF(JJ_Wae!$B66&lt;&gt;"",JJ_Wae!$A66&amp;" Block "&amp;JJ_Wae!$B66,JJ_Wae!$A66)&amp;" / "&amp;$H$8,MM_WaeEt!$S:$S))</f>
        <v/>
      </c>
      <c r="I66" s="187" t="str">
        <f t="shared" si="1"/>
        <v/>
      </c>
      <c r="J66" s="49"/>
      <c r="K66" s="50"/>
      <c r="L66" s="50"/>
      <c r="M66" s="50"/>
      <c r="N66" s="51"/>
      <c r="O66" s="43"/>
      <c r="P66" s="43"/>
      <c r="Q66" s="50"/>
      <c r="R66" s="43"/>
      <c r="S66" s="52"/>
      <c r="T66" s="52"/>
      <c r="U66" s="52"/>
      <c r="V66" s="52"/>
    </row>
    <row r="67" spans="1:22" x14ac:dyDescent="0.25">
      <c r="A67" s="43"/>
      <c r="B67" s="43"/>
      <c r="C67" s="44"/>
      <c r="D67" s="44"/>
      <c r="E67" s="44"/>
      <c r="F67" s="197" t="str">
        <f>IF($A67="","",SUMIF(MM_WaeEt!$V:$V,IF(JJ_Wae!$B67&lt;&gt;"",JJ_Wae!$A67&amp;" Block "&amp;JJ_Wae!$B67,JJ_Wae!$A67)&amp;" / "&amp;$F$8,MM_WaeEt!$S:$S))</f>
        <v/>
      </c>
      <c r="G67" s="187" t="str">
        <f t="shared" si="0"/>
        <v/>
      </c>
      <c r="H67" s="197" t="str">
        <f>IF($A67="","",SUMIF(MM_WaeEt!$V:$V,IF(JJ_Wae!$B67&lt;&gt;"",JJ_Wae!$A67&amp;" Block "&amp;JJ_Wae!$B67,JJ_Wae!$A67)&amp;" / "&amp;$H$8,MM_WaeEt!$S:$S))</f>
        <v/>
      </c>
      <c r="I67" s="187" t="str">
        <f t="shared" si="1"/>
        <v/>
      </c>
      <c r="J67" s="49"/>
      <c r="K67" s="50"/>
      <c r="L67" s="50"/>
      <c r="M67" s="50"/>
      <c r="N67" s="51"/>
      <c r="O67" s="43"/>
      <c r="P67" s="43"/>
      <c r="Q67" s="50"/>
      <c r="R67" s="43"/>
      <c r="S67" s="52"/>
      <c r="T67" s="52"/>
      <c r="U67" s="52"/>
      <c r="V67" s="52"/>
    </row>
    <row r="68" spans="1:22" x14ac:dyDescent="0.25">
      <c r="A68" s="43"/>
      <c r="B68" s="43"/>
      <c r="C68" s="44"/>
      <c r="D68" s="44"/>
      <c r="E68" s="44"/>
      <c r="F68" s="197" t="str">
        <f>IF($A68="","",SUMIF(MM_WaeEt!$V:$V,IF(JJ_Wae!$B68&lt;&gt;"",JJ_Wae!$A68&amp;" Block "&amp;JJ_Wae!$B68,JJ_Wae!$A68)&amp;" / "&amp;$F$8,MM_WaeEt!$S:$S))</f>
        <v/>
      </c>
      <c r="G68" s="187" t="str">
        <f t="shared" si="0"/>
        <v/>
      </c>
      <c r="H68" s="197" t="str">
        <f>IF($A68="","",SUMIF(MM_WaeEt!$V:$V,IF(JJ_Wae!$B68&lt;&gt;"",JJ_Wae!$A68&amp;" Block "&amp;JJ_Wae!$B68,JJ_Wae!$A68)&amp;" / "&amp;$H$8,MM_WaeEt!$S:$S))</f>
        <v/>
      </c>
      <c r="I68" s="187" t="str">
        <f t="shared" si="1"/>
        <v/>
      </c>
      <c r="J68" s="49"/>
      <c r="K68" s="50"/>
      <c r="L68" s="50"/>
      <c r="M68" s="50"/>
      <c r="N68" s="51"/>
      <c r="O68" s="43"/>
      <c r="P68" s="43"/>
      <c r="Q68" s="50"/>
      <c r="R68" s="43"/>
      <c r="S68" s="52"/>
      <c r="T68" s="52"/>
      <c r="U68" s="52"/>
      <c r="V68" s="52"/>
    </row>
    <row r="69" spans="1:22" x14ac:dyDescent="0.25">
      <c r="A69" s="43"/>
      <c r="B69" s="43"/>
      <c r="C69" s="44"/>
      <c r="D69" s="44"/>
      <c r="E69" s="44"/>
      <c r="F69" s="197" t="str">
        <f>IF($A69="","",SUMIF(MM_WaeEt!$V:$V,IF(JJ_Wae!$B69&lt;&gt;"",JJ_Wae!$A69&amp;" Block "&amp;JJ_Wae!$B69,JJ_Wae!$A69)&amp;" / "&amp;$F$8,MM_WaeEt!$S:$S))</f>
        <v/>
      </c>
      <c r="G69" s="187" t="str">
        <f t="shared" si="0"/>
        <v/>
      </c>
      <c r="H69" s="197" t="str">
        <f>IF($A69="","",SUMIF(MM_WaeEt!$V:$V,IF(JJ_Wae!$B69&lt;&gt;"",JJ_Wae!$A69&amp;" Block "&amp;JJ_Wae!$B69,JJ_Wae!$A69)&amp;" / "&amp;$H$8,MM_WaeEt!$S:$S))</f>
        <v/>
      </c>
      <c r="I69" s="187" t="str">
        <f t="shared" si="1"/>
        <v/>
      </c>
      <c r="J69" s="49"/>
      <c r="K69" s="50"/>
      <c r="L69" s="50"/>
      <c r="M69" s="50"/>
      <c r="N69" s="51"/>
      <c r="O69" s="43"/>
      <c r="P69" s="43"/>
      <c r="Q69" s="50"/>
      <c r="R69" s="43"/>
      <c r="S69" s="52"/>
      <c r="T69" s="52"/>
      <c r="U69" s="52"/>
      <c r="V69" s="52"/>
    </row>
    <row r="70" spans="1:22" x14ac:dyDescent="0.25">
      <c r="A70" s="43"/>
      <c r="B70" s="43"/>
      <c r="C70" s="44"/>
      <c r="D70" s="44"/>
      <c r="E70" s="44"/>
      <c r="F70" s="197" t="str">
        <f>IF($A70="","",SUMIF(MM_WaeEt!$V:$V,IF(JJ_Wae!$B70&lt;&gt;"",JJ_Wae!$A70&amp;" Block "&amp;JJ_Wae!$B70,JJ_Wae!$A70)&amp;" / "&amp;$F$8,MM_WaeEt!$S:$S))</f>
        <v/>
      </c>
      <c r="G70" s="187" t="str">
        <f t="shared" si="0"/>
        <v/>
      </c>
      <c r="H70" s="197" t="str">
        <f>IF($A70="","",SUMIF(MM_WaeEt!$V:$V,IF(JJ_Wae!$B70&lt;&gt;"",JJ_Wae!$A70&amp;" Block "&amp;JJ_Wae!$B70,JJ_Wae!$A70)&amp;" / "&amp;$H$8,MM_WaeEt!$S:$S))</f>
        <v/>
      </c>
      <c r="I70" s="187" t="str">
        <f t="shared" si="1"/>
        <v/>
      </c>
      <c r="J70" s="49"/>
      <c r="K70" s="50"/>
      <c r="L70" s="50"/>
      <c r="M70" s="50"/>
      <c r="N70" s="51"/>
      <c r="O70" s="43"/>
      <c r="P70" s="43"/>
      <c r="Q70" s="50"/>
      <c r="R70" s="43"/>
      <c r="S70" s="52"/>
      <c r="T70" s="52"/>
      <c r="U70" s="52"/>
      <c r="V70" s="52"/>
    </row>
    <row r="71" spans="1:22" x14ac:dyDescent="0.25">
      <c r="Q71" s="9"/>
    </row>
    <row r="72" spans="1:22" x14ac:dyDescent="0.25">
      <c r="Q72" s="9"/>
    </row>
    <row r="73" spans="1:22" x14ac:dyDescent="0.25">
      <c r="Q73" s="9"/>
    </row>
    <row r="74" spans="1:22" x14ac:dyDescent="0.25">
      <c r="Q74" s="9"/>
    </row>
    <row r="75" spans="1:22" x14ac:dyDescent="0.25">
      <c r="Q75" s="9"/>
    </row>
    <row r="76" spans="1:22" x14ac:dyDescent="0.25">
      <c r="Q76" s="9"/>
    </row>
    <row r="77" spans="1:22" x14ac:dyDescent="0.25">
      <c r="Q77" s="9"/>
    </row>
    <row r="78" spans="1:22" x14ac:dyDescent="0.25">
      <c r="Q78" s="9"/>
    </row>
    <row r="79" spans="1:22" x14ac:dyDescent="0.25">
      <c r="Q79" s="9"/>
    </row>
    <row r="80" spans="1:22" x14ac:dyDescent="0.25">
      <c r="Q80" s="9"/>
    </row>
    <row r="81" spans="17:17" x14ac:dyDescent="0.25">
      <c r="Q81" s="9"/>
    </row>
    <row r="82" spans="17:17" x14ac:dyDescent="0.25">
      <c r="Q82" s="9"/>
    </row>
    <row r="83" spans="17:17" x14ac:dyDescent="0.25">
      <c r="Q83" s="9"/>
    </row>
    <row r="84" spans="17:17" x14ac:dyDescent="0.25">
      <c r="Q84" s="9"/>
    </row>
    <row r="85" spans="17:17" x14ac:dyDescent="0.25">
      <c r="Q85" s="9"/>
    </row>
    <row r="86" spans="17:17" x14ac:dyDescent="0.25">
      <c r="Q86" s="9"/>
    </row>
    <row r="87" spans="17:17" x14ac:dyDescent="0.25">
      <c r="Q87" s="9"/>
    </row>
    <row r="88" spans="17:17" x14ac:dyDescent="0.25">
      <c r="Q88" s="9"/>
    </row>
    <row r="89" spans="17:17" x14ac:dyDescent="0.25">
      <c r="Q89" s="9"/>
    </row>
    <row r="90" spans="17:17" x14ac:dyDescent="0.25">
      <c r="Q90" s="9"/>
    </row>
    <row r="91" spans="17:17" x14ac:dyDescent="0.25">
      <c r="Q91" s="9"/>
    </row>
    <row r="92" spans="17:17" x14ac:dyDescent="0.25">
      <c r="Q92" s="9"/>
    </row>
    <row r="93" spans="17:17" x14ac:dyDescent="0.25">
      <c r="Q93" s="9"/>
    </row>
    <row r="94" spans="17:17" x14ac:dyDescent="0.25">
      <c r="Q94" s="9"/>
    </row>
    <row r="95" spans="17:17" x14ac:dyDescent="0.25">
      <c r="Q95" s="9"/>
    </row>
    <row r="96" spans="17:17" x14ac:dyDescent="0.25">
      <c r="Q96" s="9"/>
    </row>
    <row r="97" spans="17:17" x14ac:dyDescent="0.25">
      <c r="Q97" s="9"/>
    </row>
    <row r="98" spans="17:17" x14ac:dyDescent="0.25">
      <c r="Q98" s="9"/>
    </row>
    <row r="99" spans="17:17" x14ac:dyDescent="0.25">
      <c r="Q99" s="9"/>
    </row>
    <row r="100" spans="17:17" x14ac:dyDescent="0.25">
      <c r="Q100" s="9"/>
    </row>
    <row r="101" spans="17:17" x14ac:dyDescent="0.25">
      <c r="Q101" s="9"/>
    </row>
    <row r="102" spans="17:17" x14ac:dyDescent="0.25">
      <c r="Q102" s="9"/>
    </row>
    <row r="103" spans="17:17" x14ac:dyDescent="0.25">
      <c r="Q103" s="9"/>
    </row>
    <row r="104" spans="17:17" x14ac:dyDescent="0.25">
      <c r="Q104" s="9"/>
    </row>
    <row r="105" spans="17:17" x14ac:dyDescent="0.25">
      <c r="Q105" s="9"/>
    </row>
    <row r="106" spans="17:17" x14ac:dyDescent="0.25">
      <c r="Q106" s="9"/>
    </row>
    <row r="107" spans="17:17" x14ac:dyDescent="0.25">
      <c r="Q107" s="9"/>
    </row>
    <row r="108" spans="17:17" x14ac:dyDescent="0.25">
      <c r="Q108" s="9"/>
    </row>
    <row r="109" spans="17:17" x14ac:dyDescent="0.25">
      <c r="Q109" s="9"/>
    </row>
    <row r="110" spans="17:17" x14ac:dyDescent="0.25">
      <c r="Q110" s="9"/>
    </row>
    <row r="111" spans="17:17" x14ac:dyDescent="0.25">
      <c r="Q111" s="9"/>
    </row>
    <row r="112" spans="17:17" x14ac:dyDescent="0.25">
      <c r="Q112" s="9"/>
    </row>
    <row r="113" spans="17:17" x14ac:dyDescent="0.25">
      <c r="Q113" s="9"/>
    </row>
    <row r="114" spans="17:17" x14ac:dyDescent="0.25">
      <c r="Q114" s="9"/>
    </row>
    <row r="115" spans="17:17" x14ac:dyDescent="0.25">
      <c r="Q115" s="9"/>
    </row>
    <row r="116" spans="17:17" x14ac:dyDescent="0.25">
      <c r="Q116" s="9"/>
    </row>
    <row r="117" spans="17:17" x14ac:dyDescent="0.25">
      <c r="Q117" s="9"/>
    </row>
    <row r="118" spans="17:17" x14ac:dyDescent="0.25">
      <c r="Q118" s="9"/>
    </row>
    <row r="119" spans="17:17" x14ac:dyDescent="0.25">
      <c r="Q119" s="9"/>
    </row>
    <row r="120" spans="17:17" x14ac:dyDescent="0.25">
      <c r="Q120" s="9"/>
    </row>
    <row r="121" spans="17:17" x14ac:dyDescent="0.25">
      <c r="Q121" s="9"/>
    </row>
    <row r="122" spans="17:17" x14ac:dyDescent="0.25">
      <c r="Q122" s="9"/>
    </row>
    <row r="123" spans="17:17" x14ac:dyDescent="0.25">
      <c r="Q123" s="9"/>
    </row>
    <row r="124" spans="17:17" x14ac:dyDescent="0.25">
      <c r="Q124" s="9"/>
    </row>
    <row r="125" spans="17:17" x14ac:dyDescent="0.25">
      <c r="Q125" s="9"/>
    </row>
    <row r="126" spans="17:17" x14ac:dyDescent="0.25">
      <c r="Q126" s="9"/>
    </row>
    <row r="127" spans="17:17" x14ac:dyDescent="0.25">
      <c r="Q127" s="9"/>
    </row>
    <row r="128" spans="17:17" x14ac:dyDescent="0.25">
      <c r="Q128" s="9"/>
    </row>
    <row r="129" spans="17:17" x14ac:dyDescent="0.25">
      <c r="Q129" s="9"/>
    </row>
    <row r="130" spans="17:17" x14ac:dyDescent="0.25">
      <c r="Q130" s="9"/>
    </row>
    <row r="131" spans="17:17" x14ac:dyDescent="0.25">
      <c r="Q131" s="9"/>
    </row>
    <row r="132" spans="17:17" x14ac:dyDescent="0.25">
      <c r="Q132" s="9"/>
    </row>
    <row r="133" spans="17:17" x14ac:dyDescent="0.25">
      <c r="Q133" s="9"/>
    </row>
    <row r="134" spans="17:17" x14ac:dyDescent="0.25">
      <c r="Q134" s="9"/>
    </row>
    <row r="135" spans="17:17" x14ac:dyDescent="0.25">
      <c r="Q135" s="9"/>
    </row>
    <row r="136" spans="17:17" x14ac:dyDescent="0.25">
      <c r="Q136" s="9"/>
    </row>
    <row r="137" spans="17:17" x14ac:dyDescent="0.25">
      <c r="Q137" s="9"/>
    </row>
  </sheetData>
  <sheetProtection algorithmName="SHA-512" hashValue="gVa0dXamtK+PCR/a4eZn54YIXOgN+6+WHDd1KDuPUKLZClRd7HgNoiSr3OuiBfVBhVJ83d3KyCNqyaqxPrb2Iw==" saltValue="HwitllShBcCjsxpd0swywg==" spinCount="100000" sheet="1" objects="1" scenarios="1" formatCells="0" formatColumns="0" formatRows="0"/>
  <mergeCells count="25">
    <mergeCell ref="J8:J10"/>
    <mergeCell ref="Q8:Q9"/>
    <mergeCell ref="R8:R9"/>
    <mergeCell ref="K8:K9"/>
    <mergeCell ref="L8:L9"/>
    <mergeCell ref="S8:S9"/>
    <mergeCell ref="T8:T9"/>
    <mergeCell ref="U8:U9"/>
    <mergeCell ref="M8:M9"/>
    <mergeCell ref="V8:V9"/>
    <mergeCell ref="N8:N10"/>
    <mergeCell ref="O8:O10"/>
    <mergeCell ref="P8:P10"/>
    <mergeCell ref="F8:F9"/>
    <mergeCell ref="G8:G9"/>
    <mergeCell ref="H8:H9"/>
    <mergeCell ref="I8:I9"/>
    <mergeCell ref="A5:E5"/>
    <mergeCell ref="B6:E6"/>
    <mergeCell ref="A7:E7"/>
    <mergeCell ref="A8:A10"/>
    <mergeCell ref="B8:B10"/>
    <mergeCell ref="C8:C9"/>
    <mergeCell ref="D8:D9"/>
    <mergeCell ref="E8:E9"/>
  </mergeCells>
  <conditionalFormatting sqref="J11:J70">
    <cfRule type="expression" dxfId="12" priority="8" stopIfTrue="1">
      <formula>AND(OR(A11&lt;&gt;"",B11&lt;&gt;""),J11="")</formula>
    </cfRule>
  </conditionalFormatting>
  <conditionalFormatting sqref="C11:C70">
    <cfRule type="expression" dxfId="11" priority="9" stopIfTrue="1">
      <formula>AND(A11&lt;&gt;"",C11="")</formula>
    </cfRule>
  </conditionalFormatting>
  <conditionalFormatting sqref="E11:E70">
    <cfRule type="expression" dxfId="10" priority="10" stopIfTrue="1">
      <formula>AND(SUM(H11)&gt;0,E11=0)</formula>
    </cfRule>
  </conditionalFormatting>
  <conditionalFormatting sqref="G12:G70">
    <cfRule type="cellIs" dxfId="9" priority="11" stopIfTrue="1" operator="greaterThan">
      <formula>7500</formula>
    </cfRule>
  </conditionalFormatting>
  <conditionalFormatting sqref="I11:I70">
    <cfRule type="cellIs" dxfId="8" priority="12" stopIfTrue="1" operator="greaterThan">
      <formula>8760</formula>
    </cfRule>
  </conditionalFormatting>
  <conditionalFormatting sqref="R11:R70">
    <cfRule type="expression" dxfId="7" priority="3">
      <formula>AND($Q11="Ja",R11="")</formula>
    </cfRule>
  </conditionalFormatting>
  <conditionalFormatting sqref="G11">
    <cfRule type="cellIs" dxfId="6" priority="2" stopIfTrue="1" operator="greaterThan">
      <formula>8760</formula>
    </cfRule>
  </conditionalFormatting>
  <conditionalFormatting sqref="Q11:Q70">
    <cfRule type="expression" dxfId="5" priority="1" stopIfTrue="1">
      <formula>AND(A11&lt;&gt;"",Q11="")</formula>
    </cfRule>
  </conditionalFormatting>
  <conditionalFormatting sqref="A11:A70">
    <cfRule type="expression" dxfId="4" priority="37">
      <formula>AND($A11="",OR($B11&lt;&gt;"",SUM($C11:$V11)&lt;&gt;0))</formula>
    </cfRule>
  </conditionalFormatting>
  <dataValidations disablePrompts="1" count="2">
    <dataValidation type="list" allowBlank="1" showInputMessage="1" showErrorMessage="1" errorTitle="kein Listeneintrag" error="Kein Listgeneintrag!" promptTitle="Typ" prompt="Auswahlliste!" sqref="J11:J70" xr:uid="{00000000-0002-0000-0900-000000000000}">
      <formula1>"Dampfkraftwerk / Kondensationsturbine, Dampfkraftwerk / Gegendruckturbine, Kombiniertes Gas/Dampfkraftwerk, Verbrennungskraftwerk, Gasturbine"</formula1>
    </dataValidation>
    <dataValidation type="list" allowBlank="1" showInputMessage="1" showErrorMessage="1" promptTitle="Ökostromanlage" prompt="Ja / Nein" sqref="Q11:Q70" xr:uid="{00000000-0002-0000-09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autoPageBreaks="0"/>
  </sheetPr>
  <dimension ref="A1:T167"/>
  <sheetViews>
    <sheetView showGridLines="0" showOutlineSymbols="0" workbookViewId="0">
      <pane ySplit="10" topLeftCell="A11" activePane="bottomLeft" state="frozen"/>
      <selection activeCell="A2" sqref="A2:A4"/>
      <selection pane="bottomLeft"/>
    </sheetView>
  </sheetViews>
  <sheetFormatPr baseColWidth="10" defaultColWidth="11.44140625" defaultRowHeight="0" customHeight="1" zeroHeight="1" x14ac:dyDescent="0.25"/>
  <cols>
    <col min="1" max="1" width="30.6640625" style="6" customWidth="1"/>
    <col min="2" max="2" width="10.6640625" style="5" customWidth="1"/>
    <col min="3" max="3" width="10.6640625" style="6" customWidth="1"/>
    <col min="4" max="4" width="12.6640625" style="6" customWidth="1"/>
    <col min="5" max="5" width="12.6640625" style="11" customWidth="1"/>
    <col min="6" max="6" width="12.6640625" style="5" customWidth="1"/>
    <col min="7" max="7" width="11.44140625" style="5"/>
    <col min="8" max="8" width="15.33203125" style="6" customWidth="1"/>
    <col min="9" max="11" width="10.6640625" style="9" customWidth="1"/>
    <col min="12" max="12" width="10.6640625" style="6" customWidth="1"/>
    <col min="13" max="14" width="30.6640625" style="6" customWidth="1"/>
    <col min="15" max="15" width="10.6640625" style="5" customWidth="1"/>
    <col min="16" max="19" width="35.6640625" style="5" customWidth="1"/>
    <col min="20" max="20" width="35.6640625" style="9" customWidth="1"/>
    <col min="21" max="21" width="15.6640625" style="9" customWidth="1"/>
    <col min="22" max="16384" width="11.44140625" style="9"/>
  </cols>
  <sheetData>
    <row r="1" spans="1:20" ht="15.75" customHeight="1" x14ac:dyDescent="0.25">
      <c r="A1" s="172"/>
      <c r="B1" s="172"/>
      <c r="C1" s="5"/>
      <c r="D1" s="5"/>
      <c r="E1" s="5"/>
      <c r="H1" s="7"/>
      <c r="I1" s="5"/>
      <c r="J1" s="5"/>
      <c r="K1" s="5"/>
      <c r="L1" s="5"/>
      <c r="M1" s="5"/>
      <c r="N1" s="5"/>
    </row>
    <row r="2" spans="1:20" ht="15.75" customHeight="1" x14ac:dyDescent="0.25">
      <c r="A2" s="172"/>
      <c r="B2" s="134"/>
      <c r="C2" s="5"/>
      <c r="D2" s="5"/>
      <c r="E2" s="5"/>
      <c r="I2" s="5"/>
      <c r="J2" s="5"/>
      <c r="K2" s="5"/>
    </row>
    <row r="3" spans="1:20" ht="15.75" customHeight="1" x14ac:dyDescent="0.25">
      <c r="A3" s="172"/>
      <c r="B3" s="134"/>
      <c r="C3" s="5"/>
      <c r="D3" s="5"/>
      <c r="E3" s="5"/>
      <c r="I3" s="5"/>
      <c r="J3" s="5"/>
      <c r="K3" s="5"/>
    </row>
    <row r="4" spans="1:20" ht="15.75" customHeight="1" x14ac:dyDescent="0.25">
      <c r="A4" s="238" t="s">
        <v>1</v>
      </c>
      <c r="B4" s="134"/>
      <c r="C4" s="5"/>
      <c r="D4" s="5"/>
      <c r="E4" s="5"/>
      <c r="I4" s="5"/>
      <c r="J4" s="5"/>
      <c r="K4" s="5"/>
      <c r="M4" s="5"/>
      <c r="N4" s="5"/>
    </row>
    <row r="5" spans="1:20" ht="15.75" customHeight="1" x14ac:dyDescent="0.25">
      <c r="A5" s="260" t="str">
        <f>"Jahreserhebung Erzeuger Strom "&amp;U!$B$11</f>
        <v>Jahreserhebung Erzeuger Strom 2022</v>
      </c>
      <c r="B5" s="275"/>
      <c r="C5" s="275"/>
      <c r="D5" s="275"/>
      <c r="E5" s="275"/>
      <c r="F5" s="276"/>
      <c r="I5" s="5"/>
      <c r="J5" s="5"/>
      <c r="K5" s="5"/>
      <c r="M5" s="5"/>
      <c r="N5" s="5"/>
    </row>
    <row r="6" spans="1:20" ht="15.75" customHeight="1" x14ac:dyDescent="0.25">
      <c r="A6" s="109" t="s">
        <v>3</v>
      </c>
      <c r="B6" s="270" t="str">
        <f>IF(U!$B$12&lt;&gt;"",U!$B$12,"")</f>
        <v/>
      </c>
      <c r="C6" s="271"/>
      <c r="D6" s="271"/>
      <c r="E6" s="271"/>
      <c r="F6" s="272"/>
      <c r="G6" s="136" t="s">
        <v>176</v>
      </c>
      <c r="I6" s="5"/>
      <c r="J6" s="5"/>
      <c r="K6" s="5"/>
      <c r="L6" s="5"/>
      <c r="M6" s="5"/>
      <c r="N6" s="5"/>
    </row>
    <row r="7" spans="1:20" ht="15.6" x14ac:dyDescent="0.25">
      <c r="A7" s="260" t="s">
        <v>104</v>
      </c>
      <c r="B7" s="275"/>
      <c r="C7" s="275"/>
      <c r="D7" s="275"/>
      <c r="E7" s="275"/>
      <c r="F7" s="276"/>
      <c r="G7" s="137" t="s">
        <v>177</v>
      </c>
      <c r="I7" s="5"/>
      <c r="J7" s="5"/>
      <c r="K7" s="5"/>
      <c r="L7" s="5"/>
      <c r="M7" s="5"/>
      <c r="N7" s="5"/>
      <c r="T7" s="146" t="s">
        <v>91</v>
      </c>
    </row>
    <row r="8" spans="1:20" ht="25.5" customHeight="1" x14ac:dyDescent="0.25">
      <c r="A8" s="348" t="s">
        <v>79</v>
      </c>
      <c r="B8" s="311" t="s">
        <v>59</v>
      </c>
      <c r="C8" s="311" t="s">
        <v>60</v>
      </c>
      <c r="D8" s="311" t="s">
        <v>73</v>
      </c>
      <c r="E8" s="311" t="s">
        <v>181</v>
      </c>
      <c r="F8" s="311" t="s">
        <v>182</v>
      </c>
      <c r="G8" s="311" t="s">
        <v>113</v>
      </c>
      <c r="H8" s="311" t="s">
        <v>53</v>
      </c>
      <c r="I8" s="311" t="s">
        <v>57</v>
      </c>
      <c r="J8" s="311" t="s">
        <v>92</v>
      </c>
      <c r="K8" s="311" t="s">
        <v>58</v>
      </c>
      <c r="L8" s="311" t="s">
        <v>54</v>
      </c>
      <c r="M8" s="311" t="s">
        <v>55</v>
      </c>
      <c r="N8" s="311" t="s">
        <v>56</v>
      </c>
      <c r="O8" s="311" t="s">
        <v>93</v>
      </c>
      <c r="P8" s="311" t="s">
        <v>74</v>
      </c>
      <c r="Q8" s="311" t="s">
        <v>75</v>
      </c>
      <c r="R8" s="311" t="s">
        <v>76</v>
      </c>
      <c r="S8" s="311" t="s">
        <v>77</v>
      </c>
      <c r="T8" s="344" t="s">
        <v>78</v>
      </c>
    </row>
    <row r="9" spans="1:20" s="147" customFormat="1" ht="25.5" customHeight="1" x14ac:dyDescent="0.25">
      <c r="A9" s="347"/>
      <c r="B9" s="310"/>
      <c r="C9" s="310"/>
      <c r="D9" s="310"/>
      <c r="E9" s="310"/>
      <c r="F9" s="310"/>
      <c r="G9" s="310"/>
      <c r="H9" s="346"/>
      <c r="I9" s="310"/>
      <c r="J9" s="310"/>
      <c r="K9" s="310"/>
      <c r="L9" s="346"/>
      <c r="M9" s="346"/>
      <c r="N9" s="346"/>
      <c r="O9" s="310"/>
      <c r="P9" s="310"/>
      <c r="Q9" s="310"/>
      <c r="R9" s="310"/>
      <c r="S9" s="310"/>
      <c r="T9" s="345"/>
    </row>
    <row r="10" spans="1:20" s="147" customFormat="1" ht="13.2" x14ac:dyDescent="0.25">
      <c r="A10" s="37"/>
      <c r="B10" s="38" t="s">
        <v>67</v>
      </c>
      <c r="C10" s="38" t="s">
        <v>67</v>
      </c>
      <c r="D10" s="38" t="s">
        <v>0</v>
      </c>
      <c r="E10" s="38" t="s">
        <v>0</v>
      </c>
      <c r="F10" s="39" t="s">
        <v>0</v>
      </c>
      <c r="G10" s="38" t="s">
        <v>68</v>
      </c>
      <c r="H10" s="347"/>
      <c r="I10" s="39" t="s">
        <v>66</v>
      </c>
      <c r="J10" s="39" t="s">
        <v>66</v>
      </c>
      <c r="K10" s="39" t="s">
        <v>66</v>
      </c>
      <c r="L10" s="347"/>
      <c r="M10" s="347"/>
      <c r="N10" s="347"/>
      <c r="O10" s="39" t="s">
        <v>94</v>
      </c>
      <c r="P10" s="40" t="s">
        <v>80</v>
      </c>
      <c r="Q10" s="40" t="s">
        <v>80</v>
      </c>
      <c r="R10" s="40" t="s">
        <v>80</v>
      </c>
      <c r="S10" s="40" t="s">
        <v>80</v>
      </c>
      <c r="T10" s="148" t="s">
        <v>80</v>
      </c>
    </row>
    <row r="11" spans="1:20" s="147" customFormat="1" ht="13.2" x14ac:dyDescent="0.25">
      <c r="A11" s="41"/>
      <c r="B11" s="42"/>
      <c r="C11" s="54"/>
      <c r="D11" s="144"/>
      <c r="E11" s="144"/>
      <c r="F11" s="144"/>
      <c r="G11" s="186" t="str">
        <f>IF(AND(B11&gt;0,D11&gt;0),1000*(D11/B11),"")</f>
        <v/>
      </c>
      <c r="H11" s="41"/>
      <c r="I11" s="46"/>
      <c r="J11" s="46"/>
      <c r="K11" s="46"/>
      <c r="L11" s="47"/>
      <c r="M11" s="41"/>
      <c r="N11" s="41"/>
      <c r="O11" s="50"/>
      <c r="P11" s="41"/>
      <c r="Q11" s="41"/>
      <c r="R11" s="41"/>
      <c r="S11" s="41"/>
      <c r="T11" s="41"/>
    </row>
    <row r="12" spans="1:20" s="147" customFormat="1" ht="12.75" customHeight="1" x14ac:dyDescent="0.25">
      <c r="A12" s="43"/>
      <c r="B12" s="44"/>
      <c r="C12" s="55"/>
      <c r="D12" s="145"/>
      <c r="E12" s="145"/>
      <c r="F12" s="145"/>
      <c r="G12" s="187" t="str">
        <f t="shared" ref="G12:G75" si="0">IF(AND(B12&gt;0,D12&gt;0),1000*(D12/B12),"")</f>
        <v/>
      </c>
      <c r="H12" s="43"/>
      <c r="I12" s="50"/>
      <c r="J12" s="50"/>
      <c r="K12" s="50"/>
      <c r="L12" s="51"/>
      <c r="M12" s="43"/>
      <c r="N12" s="43"/>
      <c r="O12" s="50"/>
      <c r="P12" s="43"/>
      <c r="Q12" s="43"/>
      <c r="R12" s="43"/>
      <c r="S12" s="43"/>
      <c r="T12" s="43"/>
    </row>
    <row r="13" spans="1:20" s="147" customFormat="1" ht="12.75" customHeight="1" x14ac:dyDescent="0.25">
      <c r="A13" s="43"/>
      <c r="B13" s="44"/>
      <c r="C13" s="55"/>
      <c r="D13" s="145"/>
      <c r="E13" s="145"/>
      <c r="F13" s="145"/>
      <c r="G13" s="187" t="str">
        <f t="shared" si="0"/>
        <v/>
      </c>
      <c r="H13" s="43"/>
      <c r="I13" s="50"/>
      <c r="J13" s="50"/>
      <c r="K13" s="50"/>
      <c r="L13" s="51"/>
      <c r="M13" s="43"/>
      <c r="N13" s="43"/>
      <c r="O13" s="50"/>
      <c r="P13" s="43"/>
      <c r="Q13" s="43"/>
      <c r="R13" s="43"/>
      <c r="S13" s="43"/>
      <c r="T13" s="43"/>
    </row>
    <row r="14" spans="1:20" s="147" customFormat="1" ht="13.2" x14ac:dyDescent="0.25">
      <c r="A14" s="43"/>
      <c r="B14" s="44"/>
      <c r="C14" s="55"/>
      <c r="D14" s="145"/>
      <c r="E14" s="145"/>
      <c r="F14" s="145"/>
      <c r="G14" s="187" t="str">
        <f t="shared" si="0"/>
        <v/>
      </c>
      <c r="H14" s="43"/>
      <c r="I14" s="50"/>
      <c r="J14" s="50"/>
      <c r="K14" s="50"/>
      <c r="L14" s="51"/>
      <c r="M14" s="43"/>
      <c r="N14" s="43"/>
      <c r="O14" s="50"/>
      <c r="P14" s="43"/>
      <c r="Q14" s="43"/>
      <c r="R14" s="43"/>
      <c r="S14" s="43"/>
      <c r="T14" s="43"/>
    </row>
    <row r="15" spans="1:20" s="147" customFormat="1" ht="13.2" x14ac:dyDescent="0.25">
      <c r="A15" s="43"/>
      <c r="B15" s="44"/>
      <c r="C15" s="55"/>
      <c r="D15" s="145"/>
      <c r="E15" s="145"/>
      <c r="F15" s="145"/>
      <c r="G15" s="187" t="str">
        <f t="shared" si="0"/>
        <v/>
      </c>
      <c r="H15" s="43"/>
      <c r="I15" s="50"/>
      <c r="J15" s="50"/>
      <c r="K15" s="50"/>
      <c r="L15" s="51"/>
      <c r="M15" s="43"/>
      <c r="N15" s="43"/>
      <c r="O15" s="50"/>
      <c r="P15" s="43"/>
      <c r="Q15" s="43"/>
      <c r="R15" s="43"/>
      <c r="S15" s="43"/>
      <c r="T15" s="43"/>
    </row>
    <row r="16" spans="1:20" s="147" customFormat="1" ht="13.2" x14ac:dyDescent="0.25">
      <c r="A16" s="43"/>
      <c r="B16" s="44"/>
      <c r="C16" s="55"/>
      <c r="D16" s="145"/>
      <c r="E16" s="145"/>
      <c r="F16" s="145"/>
      <c r="G16" s="187" t="str">
        <f t="shared" si="0"/>
        <v/>
      </c>
      <c r="H16" s="43"/>
      <c r="I16" s="50"/>
      <c r="J16" s="50"/>
      <c r="K16" s="50"/>
      <c r="L16" s="51"/>
      <c r="M16" s="43"/>
      <c r="N16" s="43"/>
      <c r="O16" s="50"/>
      <c r="P16" s="43"/>
      <c r="Q16" s="43"/>
      <c r="R16" s="43"/>
      <c r="S16" s="43"/>
      <c r="T16" s="43"/>
    </row>
    <row r="17" spans="1:20" s="147" customFormat="1" ht="13.2" x14ac:dyDescent="0.25">
      <c r="A17" s="43"/>
      <c r="B17" s="44"/>
      <c r="C17" s="55"/>
      <c r="D17" s="145"/>
      <c r="E17" s="145"/>
      <c r="F17" s="145"/>
      <c r="G17" s="187" t="str">
        <f t="shared" si="0"/>
        <v/>
      </c>
      <c r="H17" s="43"/>
      <c r="I17" s="50"/>
      <c r="J17" s="50"/>
      <c r="K17" s="50"/>
      <c r="L17" s="51"/>
      <c r="M17" s="43"/>
      <c r="N17" s="43"/>
      <c r="O17" s="50"/>
      <c r="P17" s="43"/>
      <c r="Q17" s="43"/>
      <c r="R17" s="43"/>
      <c r="S17" s="43"/>
      <c r="T17" s="43"/>
    </row>
    <row r="18" spans="1:20" s="147" customFormat="1" ht="13.2" x14ac:dyDescent="0.25">
      <c r="A18" s="43"/>
      <c r="B18" s="44"/>
      <c r="C18" s="55"/>
      <c r="D18" s="145"/>
      <c r="E18" s="145"/>
      <c r="F18" s="145"/>
      <c r="G18" s="187" t="str">
        <f t="shared" si="0"/>
        <v/>
      </c>
      <c r="H18" s="43"/>
      <c r="I18" s="50"/>
      <c r="J18" s="50"/>
      <c r="K18" s="50"/>
      <c r="L18" s="51"/>
      <c r="M18" s="43"/>
      <c r="N18" s="43"/>
      <c r="O18" s="50"/>
      <c r="P18" s="43"/>
      <c r="Q18" s="43"/>
      <c r="R18" s="43"/>
      <c r="S18" s="43"/>
      <c r="T18" s="43"/>
    </row>
    <row r="19" spans="1:20" s="147" customFormat="1" ht="13.2" x14ac:dyDescent="0.25">
      <c r="A19" s="43"/>
      <c r="B19" s="44"/>
      <c r="C19" s="55"/>
      <c r="D19" s="145"/>
      <c r="E19" s="145"/>
      <c r="F19" s="145"/>
      <c r="G19" s="187" t="str">
        <f t="shared" si="0"/>
        <v/>
      </c>
      <c r="H19" s="43"/>
      <c r="I19" s="50"/>
      <c r="J19" s="50"/>
      <c r="K19" s="50"/>
      <c r="L19" s="51"/>
      <c r="M19" s="43"/>
      <c r="N19" s="43"/>
      <c r="O19" s="50"/>
      <c r="P19" s="43"/>
      <c r="Q19" s="43"/>
      <c r="R19" s="43"/>
      <c r="S19" s="43"/>
      <c r="T19" s="43"/>
    </row>
    <row r="20" spans="1:20" s="147" customFormat="1" ht="13.2" x14ac:dyDescent="0.25">
      <c r="A20" s="43"/>
      <c r="B20" s="44"/>
      <c r="C20" s="55"/>
      <c r="D20" s="145"/>
      <c r="E20" s="145"/>
      <c r="F20" s="145"/>
      <c r="G20" s="187" t="str">
        <f t="shared" si="0"/>
        <v/>
      </c>
      <c r="H20" s="43"/>
      <c r="I20" s="50"/>
      <c r="J20" s="50"/>
      <c r="K20" s="50"/>
      <c r="L20" s="51"/>
      <c r="M20" s="43"/>
      <c r="N20" s="43"/>
      <c r="O20" s="50"/>
      <c r="P20" s="43"/>
      <c r="Q20" s="43"/>
      <c r="R20" s="43"/>
      <c r="S20" s="43"/>
      <c r="T20" s="43"/>
    </row>
    <row r="21" spans="1:20" s="147" customFormat="1" ht="13.2" x14ac:dyDescent="0.25">
      <c r="A21" s="43"/>
      <c r="B21" s="44"/>
      <c r="C21" s="55"/>
      <c r="D21" s="145"/>
      <c r="E21" s="145"/>
      <c r="F21" s="145"/>
      <c r="G21" s="187" t="str">
        <f t="shared" si="0"/>
        <v/>
      </c>
      <c r="H21" s="43"/>
      <c r="I21" s="50"/>
      <c r="J21" s="50"/>
      <c r="K21" s="50"/>
      <c r="L21" s="51"/>
      <c r="M21" s="43"/>
      <c r="N21" s="43"/>
      <c r="O21" s="50"/>
      <c r="P21" s="43"/>
      <c r="Q21" s="43"/>
      <c r="R21" s="43"/>
      <c r="S21" s="43"/>
      <c r="T21" s="43"/>
    </row>
    <row r="22" spans="1:20" s="147" customFormat="1" ht="13.2" x14ac:dyDescent="0.25">
      <c r="A22" s="43"/>
      <c r="B22" s="44"/>
      <c r="C22" s="55"/>
      <c r="D22" s="145"/>
      <c r="E22" s="145"/>
      <c r="F22" s="145"/>
      <c r="G22" s="187" t="str">
        <f t="shared" si="0"/>
        <v/>
      </c>
      <c r="H22" s="43"/>
      <c r="I22" s="50"/>
      <c r="J22" s="50"/>
      <c r="K22" s="50"/>
      <c r="L22" s="51"/>
      <c r="M22" s="43"/>
      <c r="N22" s="43"/>
      <c r="O22" s="50"/>
      <c r="P22" s="43"/>
      <c r="Q22" s="43"/>
      <c r="R22" s="43"/>
      <c r="S22" s="43"/>
      <c r="T22" s="43"/>
    </row>
    <row r="23" spans="1:20" s="147" customFormat="1" ht="13.2" x14ac:dyDescent="0.25">
      <c r="A23" s="43"/>
      <c r="B23" s="44"/>
      <c r="C23" s="55"/>
      <c r="D23" s="145"/>
      <c r="E23" s="145"/>
      <c r="F23" s="145"/>
      <c r="G23" s="187" t="str">
        <f t="shared" si="0"/>
        <v/>
      </c>
      <c r="H23" s="43"/>
      <c r="I23" s="50"/>
      <c r="J23" s="50"/>
      <c r="K23" s="50"/>
      <c r="L23" s="51"/>
      <c r="M23" s="43"/>
      <c r="N23" s="43"/>
      <c r="O23" s="50"/>
      <c r="P23" s="43"/>
      <c r="Q23" s="43"/>
      <c r="R23" s="43"/>
      <c r="S23" s="43"/>
      <c r="T23" s="43"/>
    </row>
    <row r="24" spans="1:20" s="147" customFormat="1" ht="13.2" x14ac:dyDescent="0.25">
      <c r="A24" s="43"/>
      <c r="B24" s="44"/>
      <c r="C24" s="55"/>
      <c r="D24" s="145"/>
      <c r="E24" s="145"/>
      <c r="F24" s="145"/>
      <c r="G24" s="187" t="str">
        <f t="shared" si="0"/>
        <v/>
      </c>
      <c r="H24" s="43"/>
      <c r="I24" s="50"/>
      <c r="J24" s="50"/>
      <c r="K24" s="50"/>
      <c r="L24" s="51"/>
      <c r="M24" s="43"/>
      <c r="N24" s="43"/>
      <c r="O24" s="50"/>
      <c r="P24" s="43"/>
      <c r="Q24" s="43"/>
      <c r="R24" s="43"/>
      <c r="S24" s="43"/>
      <c r="T24" s="43"/>
    </row>
    <row r="25" spans="1:20" s="147" customFormat="1" ht="13.2" x14ac:dyDescent="0.25">
      <c r="A25" s="43"/>
      <c r="B25" s="44"/>
      <c r="C25" s="55"/>
      <c r="D25" s="145"/>
      <c r="E25" s="145"/>
      <c r="F25" s="145"/>
      <c r="G25" s="187" t="str">
        <f t="shared" si="0"/>
        <v/>
      </c>
      <c r="H25" s="43"/>
      <c r="I25" s="50"/>
      <c r="J25" s="50"/>
      <c r="K25" s="50"/>
      <c r="L25" s="51"/>
      <c r="M25" s="43"/>
      <c r="N25" s="43"/>
      <c r="O25" s="50"/>
      <c r="P25" s="43"/>
      <c r="Q25" s="43"/>
      <c r="R25" s="43"/>
      <c r="S25" s="43"/>
      <c r="T25" s="43"/>
    </row>
    <row r="26" spans="1:20" s="147" customFormat="1" ht="13.2" x14ac:dyDescent="0.25">
      <c r="A26" s="43"/>
      <c r="B26" s="44"/>
      <c r="C26" s="55"/>
      <c r="D26" s="145"/>
      <c r="E26" s="145"/>
      <c r="F26" s="145"/>
      <c r="G26" s="187" t="str">
        <f t="shared" si="0"/>
        <v/>
      </c>
      <c r="H26" s="43"/>
      <c r="I26" s="50"/>
      <c r="J26" s="50"/>
      <c r="K26" s="50"/>
      <c r="L26" s="51"/>
      <c r="M26" s="43"/>
      <c r="N26" s="43"/>
      <c r="O26" s="50"/>
      <c r="P26" s="43"/>
      <c r="Q26" s="43"/>
      <c r="R26" s="43"/>
      <c r="S26" s="43"/>
      <c r="T26" s="43"/>
    </row>
    <row r="27" spans="1:20" ht="13.2" x14ac:dyDescent="0.25">
      <c r="A27" s="43"/>
      <c r="B27" s="44"/>
      <c r="C27" s="55"/>
      <c r="D27" s="145"/>
      <c r="E27" s="145"/>
      <c r="F27" s="145"/>
      <c r="G27" s="187" t="str">
        <f t="shared" si="0"/>
        <v/>
      </c>
      <c r="H27" s="43"/>
      <c r="I27" s="50"/>
      <c r="J27" s="50"/>
      <c r="K27" s="50"/>
      <c r="L27" s="51"/>
      <c r="M27" s="43"/>
      <c r="N27" s="43"/>
      <c r="O27" s="50"/>
      <c r="P27" s="43"/>
      <c r="Q27" s="43"/>
      <c r="R27" s="43"/>
      <c r="S27" s="43"/>
      <c r="T27" s="43"/>
    </row>
    <row r="28" spans="1:20" ht="13.2" x14ac:dyDescent="0.25">
      <c r="A28" s="43"/>
      <c r="B28" s="44"/>
      <c r="C28" s="55"/>
      <c r="D28" s="145"/>
      <c r="E28" s="145"/>
      <c r="F28" s="145"/>
      <c r="G28" s="187" t="str">
        <f t="shared" si="0"/>
        <v/>
      </c>
      <c r="H28" s="43"/>
      <c r="I28" s="50"/>
      <c r="J28" s="50"/>
      <c r="K28" s="50"/>
      <c r="L28" s="51"/>
      <c r="M28" s="43"/>
      <c r="N28" s="43"/>
      <c r="O28" s="50"/>
      <c r="P28" s="43"/>
      <c r="Q28" s="43"/>
      <c r="R28" s="43"/>
      <c r="S28" s="43"/>
      <c r="T28" s="43"/>
    </row>
    <row r="29" spans="1:20" ht="13.2" x14ac:dyDescent="0.25">
      <c r="A29" s="43"/>
      <c r="B29" s="44"/>
      <c r="C29" s="55"/>
      <c r="D29" s="145"/>
      <c r="E29" s="145"/>
      <c r="F29" s="145"/>
      <c r="G29" s="187" t="str">
        <f t="shared" si="0"/>
        <v/>
      </c>
      <c r="H29" s="43"/>
      <c r="I29" s="50"/>
      <c r="J29" s="50"/>
      <c r="K29" s="50"/>
      <c r="L29" s="51"/>
      <c r="M29" s="43"/>
      <c r="N29" s="43"/>
      <c r="O29" s="50"/>
      <c r="P29" s="43"/>
      <c r="Q29" s="43"/>
      <c r="R29" s="43"/>
      <c r="S29" s="43"/>
      <c r="T29" s="43"/>
    </row>
    <row r="30" spans="1:20" ht="13.2" x14ac:dyDescent="0.25">
      <c r="A30" s="43"/>
      <c r="B30" s="44"/>
      <c r="C30" s="55"/>
      <c r="D30" s="145"/>
      <c r="E30" s="145"/>
      <c r="F30" s="145"/>
      <c r="G30" s="187" t="str">
        <f t="shared" si="0"/>
        <v/>
      </c>
      <c r="H30" s="43"/>
      <c r="I30" s="50"/>
      <c r="J30" s="50"/>
      <c r="K30" s="50"/>
      <c r="L30" s="51"/>
      <c r="M30" s="43"/>
      <c r="N30" s="43"/>
      <c r="O30" s="50"/>
      <c r="P30" s="43"/>
      <c r="Q30" s="43"/>
      <c r="R30" s="43"/>
      <c r="S30" s="43"/>
      <c r="T30" s="43"/>
    </row>
    <row r="31" spans="1:20" ht="13.2" x14ac:dyDescent="0.25">
      <c r="A31" s="43"/>
      <c r="B31" s="44"/>
      <c r="C31" s="55"/>
      <c r="D31" s="145"/>
      <c r="E31" s="145"/>
      <c r="F31" s="145"/>
      <c r="G31" s="187" t="str">
        <f t="shared" si="0"/>
        <v/>
      </c>
      <c r="H31" s="43"/>
      <c r="I31" s="50"/>
      <c r="J31" s="50"/>
      <c r="K31" s="50"/>
      <c r="L31" s="51"/>
      <c r="M31" s="43"/>
      <c r="N31" s="43"/>
      <c r="O31" s="50"/>
      <c r="P31" s="43"/>
      <c r="Q31" s="43"/>
      <c r="R31" s="43"/>
      <c r="S31" s="43"/>
      <c r="T31" s="43"/>
    </row>
    <row r="32" spans="1:20" ht="13.2" x14ac:dyDescent="0.25">
      <c r="A32" s="43"/>
      <c r="B32" s="44"/>
      <c r="C32" s="55"/>
      <c r="D32" s="145"/>
      <c r="E32" s="145"/>
      <c r="F32" s="145"/>
      <c r="G32" s="187" t="str">
        <f t="shared" si="0"/>
        <v/>
      </c>
      <c r="H32" s="43"/>
      <c r="I32" s="50"/>
      <c r="J32" s="50"/>
      <c r="K32" s="50"/>
      <c r="L32" s="51"/>
      <c r="M32" s="43"/>
      <c r="N32" s="43"/>
      <c r="O32" s="50"/>
      <c r="P32" s="43"/>
      <c r="Q32" s="43"/>
      <c r="R32" s="43"/>
      <c r="S32" s="43"/>
      <c r="T32" s="43"/>
    </row>
    <row r="33" spans="1:20" ht="13.2" x14ac:dyDescent="0.25">
      <c r="A33" s="43"/>
      <c r="B33" s="44"/>
      <c r="C33" s="55"/>
      <c r="D33" s="145"/>
      <c r="E33" s="145"/>
      <c r="F33" s="145"/>
      <c r="G33" s="187" t="str">
        <f t="shared" si="0"/>
        <v/>
      </c>
      <c r="H33" s="43"/>
      <c r="I33" s="50"/>
      <c r="J33" s="50"/>
      <c r="K33" s="50"/>
      <c r="L33" s="51"/>
      <c r="M33" s="43"/>
      <c r="N33" s="43"/>
      <c r="O33" s="50"/>
      <c r="P33" s="43"/>
      <c r="Q33" s="43"/>
      <c r="R33" s="43"/>
      <c r="S33" s="43"/>
      <c r="T33" s="43"/>
    </row>
    <row r="34" spans="1:20" ht="13.2" x14ac:dyDescent="0.25">
      <c r="A34" s="43"/>
      <c r="B34" s="44"/>
      <c r="C34" s="55"/>
      <c r="D34" s="145"/>
      <c r="E34" s="145"/>
      <c r="F34" s="145"/>
      <c r="G34" s="187" t="str">
        <f t="shared" si="0"/>
        <v/>
      </c>
      <c r="H34" s="43"/>
      <c r="I34" s="50"/>
      <c r="J34" s="50"/>
      <c r="K34" s="50"/>
      <c r="L34" s="51"/>
      <c r="M34" s="43"/>
      <c r="N34" s="43"/>
      <c r="O34" s="50"/>
      <c r="P34" s="43"/>
      <c r="Q34" s="43"/>
      <c r="R34" s="43"/>
      <c r="S34" s="43"/>
      <c r="T34" s="43"/>
    </row>
    <row r="35" spans="1:20" ht="13.2" x14ac:dyDescent="0.25">
      <c r="A35" s="43"/>
      <c r="B35" s="44"/>
      <c r="C35" s="55"/>
      <c r="D35" s="145"/>
      <c r="E35" s="145"/>
      <c r="F35" s="145"/>
      <c r="G35" s="187" t="str">
        <f t="shared" si="0"/>
        <v/>
      </c>
      <c r="H35" s="43"/>
      <c r="I35" s="50"/>
      <c r="J35" s="50"/>
      <c r="K35" s="50"/>
      <c r="L35" s="51"/>
      <c r="M35" s="43"/>
      <c r="N35" s="43"/>
      <c r="O35" s="50"/>
      <c r="P35" s="43"/>
      <c r="Q35" s="43"/>
      <c r="R35" s="43"/>
      <c r="S35" s="43"/>
      <c r="T35" s="43"/>
    </row>
    <row r="36" spans="1:20" ht="13.2" x14ac:dyDescent="0.25">
      <c r="A36" s="43"/>
      <c r="B36" s="44"/>
      <c r="C36" s="55"/>
      <c r="D36" s="145"/>
      <c r="E36" s="145"/>
      <c r="F36" s="145"/>
      <c r="G36" s="187" t="str">
        <f t="shared" si="0"/>
        <v/>
      </c>
      <c r="H36" s="43"/>
      <c r="I36" s="50"/>
      <c r="J36" s="50"/>
      <c r="K36" s="50"/>
      <c r="L36" s="51"/>
      <c r="M36" s="43"/>
      <c r="N36" s="43"/>
      <c r="O36" s="50"/>
      <c r="P36" s="43"/>
      <c r="Q36" s="43"/>
      <c r="R36" s="43"/>
      <c r="S36" s="43"/>
      <c r="T36" s="43"/>
    </row>
    <row r="37" spans="1:20" ht="13.2" x14ac:dyDescent="0.25">
      <c r="A37" s="43"/>
      <c r="B37" s="44"/>
      <c r="C37" s="55"/>
      <c r="D37" s="145"/>
      <c r="E37" s="145"/>
      <c r="F37" s="145"/>
      <c r="G37" s="187" t="str">
        <f t="shared" si="0"/>
        <v/>
      </c>
      <c r="H37" s="43"/>
      <c r="I37" s="50"/>
      <c r="J37" s="50"/>
      <c r="K37" s="50"/>
      <c r="L37" s="51"/>
      <c r="M37" s="43"/>
      <c r="N37" s="43"/>
      <c r="O37" s="50"/>
      <c r="P37" s="43"/>
      <c r="Q37" s="43"/>
      <c r="R37" s="43"/>
      <c r="S37" s="43"/>
      <c r="T37" s="43"/>
    </row>
    <row r="38" spans="1:20" ht="13.2" x14ac:dyDescent="0.25">
      <c r="A38" s="43"/>
      <c r="B38" s="44"/>
      <c r="C38" s="55"/>
      <c r="D38" s="145"/>
      <c r="E38" s="145"/>
      <c r="F38" s="145"/>
      <c r="G38" s="187" t="str">
        <f t="shared" si="0"/>
        <v/>
      </c>
      <c r="H38" s="43"/>
      <c r="I38" s="50"/>
      <c r="J38" s="50"/>
      <c r="K38" s="50"/>
      <c r="L38" s="51"/>
      <c r="M38" s="43"/>
      <c r="N38" s="43"/>
      <c r="O38" s="50"/>
      <c r="P38" s="43"/>
      <c r="Q38" s="43"/>
      <c r="R38" s="43"/>
      <c r="S38" s="43"/>
      <c r="T38" s="43"/>
    </row>
    <row r="39" spans="1:20" ht="13.2" x14ac:dyDescent="0.25">
      <c r="A39" s="43"/>
      <c r="B39" s="44"/>
      <c r="C39" s="55"/>
      <c r="D39" s="145"/>
      <c r="E39" s="145"/>
      <c r="F39" s="145"/>
      <c r="G39" s="187" t="str">
        <f t="shared" si="0"/>
        <v/>
      </c>
      <c r="H39" s="43"/>
      <c r="I39" s="50"/>
      <c r="J39" s="50"/>
      <c r="K39" s="50"/>
      <c r="L39" s="51"/>
      <c r="M39" s="43"/>
      <c r="N39" s="43"/>
      <c r="O39" s="50"/>
      <c r="P39" s="43"/>
      <c r="Q39" s="43"/>
      <c r="R39" s="43"/>
      <c r="S39" s="43"/>
      <c r="T39" s="43"/>
    </row>
    <row r="40" spans="1:20" ht="13.2" x14ac:dyDescent="0.25">
      <c r="A40" s="43"/>
      <c r="B40" s="44"/>
      <c r="C40" s="55"/>
      <c r="D40" s="145"/>
      <c r="E40" s="145"/>
      <c r="F40" s="145"/>
      <c r="G40" s="187" t="str">
        <f t="shared" si="0"/>
        <v/>
      </c>
      <c r="H40" s="43"/>
      <c r="I40" s="50"/>
      <c r="J40" s="50"/>
      <c r="K40" s="50"/>
      <c r="L40" s="51"/>
      <c r="M40" s="43"/>
      <c r="N40" s="43"/>
      <c r="O40" s="50"/>
      <c r="P40" s="43"/>
      <c r="Q40" s="43"/>
      <c r="R40" s="43"/>
      <c r="S40" s="43"/>
      <c r="T40" s="43"/>
    </row>
    <row r="41" spans="1:20" ht="13.2" x14ac:dyDescent="0.25">
      <c r="A41" s="43"/>
      <c r="B41" s="44"/>
      <c r="C41" s="55"/>
      <c r="D41" s="145"/>
      <c r="E41" s="145"/>
      <c r="F41" s="145"/>
      <c r="G41" s="187" t="str">
        <f t="shared" si="0"/>
        <v/>
      </c>
      <c r="H41" s="43"/>
      <c r="I41" s="50"/>
      <c r="J41" s="50"/>
      <c r="K41" s="50"/>
      <c r="L41" s="51"/>
      <c r="M41" s="43"/>
      <c r="N41" s="43"/>
      <c r="O41" s="50"/>
      <c r="P41" s="43"/>
      <c r="Q41" s="43"/>
      <c r="R41" s="43"/>
      <c r="S41" s="43"/>
      <c r="T41" s="43"/>
    </row>
    <row r="42" spans="1:20" ht="13.2" x14ac:dyDescent="0.25">
      <c r="A42" s="43"/>
      <c r="B42" s="44"/>
      <c r="C42" s="55"/>
      <c r="D42" s="145"/>
      <c r="E42" s="145"/>
      <c r="F42" s="145"/>
      <c r="G42" s="187" t="str">
        <f t="shared" si="0"/>
        <v/>
      </c>
      <c r="H42" s="43"/>
      <c r="I42" s="50"/>
      <c r="J42" s="50"/>
      <c r="K42" s="50"/>
      <c r="L42" s="51"/>
      <c r="M42" s="43"/>
      <c r="N42" s="43"/>
      <c r="O42" s="50"/>
      <c r="P42" s="43"/>
      <c r="Q42" s="43"/>
      <c r="R42" s="43"/>
      <c r="S42" s="43"/>
      <c r="T42" s="43"/>
    </row>
    <row r="43" spans="1:20" ht="13.2" x14ac:dyDescent="0.25">
      <c r="A43" s="43"/>
      <c r="B43" s="44"/>
      <c r="C43" s="55"/>
      <c r="D43" s="145"/>
      <c r="E43" s="145"/>
      <c r="F43" s="145"/>
      <c r="G43" s="187" t="str">
        <f t="shared" si="0"/>
        <v/>
      </c>
      <c r="H43" s="43"/>
      <c r="I43" s="50"/>
      <c r="J43" s="50"/>
      <c r="K43" s="50"/>
      <c r="L43" s="51"/>
      <c r="M43" s="43"/>
      <c r="N43" s="43"/>
      <c r="O43" s="50"/>
      <c r="P43" s="43"/>
      <c r="Q43" s="43"/>
      <c r="R43" s="43"/>
      <c r="S43" s="43"/>
      <c r="T43" s="43"/>
    </row>
    <row r="44" spans="1:20" ht="13.2" x14ac:dyDescent="0.25">
      <c r="A44" s="43"/>
      <c r="B44" s="44"/>
      <c r="C44" s="55"/>
      <c r="D44" s="145"/>
      <c r="E44" s="145"/>
      <c r="F44" s="145"/>
      <c r="G44" s="187" t="str">
        <f t="shared" si="0"/>
        <v/>
      </c>
      <c r="H44" s="43"/>
      <c r="I44" s="50"/>
      <c r="J44" s="50"/>
      <c r="K44" s="50"/>
      <c r="L44" s="51"/>
      <c r="M44" s="43"/>
      <c r="N44" s="43"/>
      <c r="O44" s="50"/>
      <c r="P44" s="43"/>
      <c r="Q44" s="43"/>
      <c r="R44" s="43"/>
      <c r="S44" s="43"/>
      <c r="T44" s="43"/>
    </row>
    <row r="45" spans="1:20" ht="13.2" x14ac:dyDescent="0.25">
      <c r="A45" s="43"/>
      <c r="B45" s="44"/>
      <c r="C45" s="55"/>
      <c r="D45" s="145"/>
      <c r="E45" s="145"/>
      <c r="F45" s="145"/>
      <c r="G45" s="187" t="str">
        <f t="shared" si="0"/>
        <v/>
      </c>
      <c r="H45" s="43"/>
      <c r="I45" s="50"/>
      <c r="J45" s="50"/>
      <c r="K45" s="50"/>
      <c r="L45" s="51"/>
      <c r="M45" s="43"/>
      <c r="N45" s="43"/>
      <c r="O45" s="50"/>
      <c r="P45" s="43"/>
      <c r="Q45" s="43"/>
      <c r="R45" s="43"/>
      <c r="S45" s="43"/>
      <c r="T45" s="43"/>
    </row>
    <row r="46" spans="1:20" ht="13.2" x14ac:dyDescent="0.25">
      <c r="A46" s="43"/>
      <c r="B46" s="44"/>
      <c r="C46" s="55"/>
      <c r="D46" s="145"/>
      <c r="E46" s="145"/>
      <c r="F46" s="145"/>
      <c r="G46" s="187" t="str">
        <f t="shared" si="0"/>
        <v/>
      </c>
      <c r="H46" s="43"/>
      <c r="I46" s="50"/>
      <c r="J46" s="50"/>
      <c r="K46" s="50"/>
      <c r="L46" s="51"/>
      <c r="M46" s="43"/>
      <c r="N46" s="43"/>
      <c r="O46" s="50"/>
      <c r="P46" s="43"/>
      <c r="Q46" s="43"/>
      <c r="R46" s="43"/>
      <c r="S46" s="43"/>
      <c r="T46" s="43"/>
    </row>
    <row r="47" spans="1:20" ht="13.2" x14ac:dyDescent="0.25">
      <c r="A47" s="43"/>
      <c r="B47" s="44"/>
      <c r="C47" s="55"/>
      <c r="D47" s="145"/>
      <c r="E47" s="145"/>
      <c r="F47" s="145"/>
      <c r="G47" s="187" t="str">
        <f t="shared" si="0"/>
        <v/>
      </c>
      <c r="H47" s="43"/>
      <c r="I47" s="50"/>
      <c r="J47" s="50"/>
      <c r="K47" s="50"/>
      <c r="L47" s="51"/>
      <c r="M47" s="43"/>
      <c r="N47" s="43"/>
      <c r="O47" s="50"/>
      <c r="P47" s="43"/>
      <c r="Q47" s="43"/>
      <c r="R47" s="43"/>
      <c r="S47" s="43"/>
      <c r="T47" s="43"/>
    </row>
    <row r="48" spans="1:20" ht="13.2" x14ac:dyDescent="0.25">
      <c r="A48" s="43"/>
      <c r="B48" s="44"/>
      <c r="C48" s="55"/>
      <c r="D48" s="145"/>
      <c r="E48" s="145"/>
      <c r="F48" s="145"/>
      <c r="G48" s="187" t="str">
        <f t="shared" si="0"/>
        <v/>
      </c>
      <c r="H48" s="43"/>
      <c r="I48" s="50"/>
      <c r="J48" s="50"/>
      <c r="K48" s="50"/>
      <c r="L48" s="51"/>
      <c r="M48" s="43"/>
      <c r="N48" s="43"/>
      <c r="O48" s="50"/>
      <c r="P48" s="43"/>
      <c r="Q48" s="43"/>
      <c r="R48" s="43"/>
      <c r="S48" s="43"/>
      <c r="T48" s="43"/>
    </row>
    <row r="49" spans="1:20" ht="13.2" x14ac:dyDescent="0.25">
      <c r="A49" s="43"/>
      <c r="B49" s="44"/>
      <c r="C49" s="55"/>
      <c r="D49" s="145"/>
      <c r="E49" s="145"/>
      <c r="F49" s="145"/>
      <c r="G49" s="187" t="str">
        <f t="shared" si="0"/>
        <v/>
      </c>
      <c r="H49" s="43"/>
      <c r="I49" s="50"/>
      <c r="J49" s="50"/>
      <c r="K49" s="50"/>
      <c r="L49" s="51"/>
      <c r="M49" s="43"/>
      <c r="N49" s="43"/>
      <c r="O49" s="50"/>
      <c r="P49" s="43"/>
      <c r="Q49" s="43"/>
      <c r="R49" s="43"/>
      <c r="S49" s="43"/>
      <c r="T49" s="43"/>
    </row>
    <row r="50" spans="1:20" ht="13.2" x14ac:dyDescent="0.25">
      <c r="A50" s="43"/>
      <c r="B50" s="44"/>
      <c r="C50" s="55"/>
      <c r="D50" s="145"/>
      <c r="E50" s="145"/>
      <c r="F50" s="145"/>
      <c r="G50" s="187" t="str">
        <f t="shared" si="0"/>
        <v/>
      </c>
      <c r="H50" s="43"/>
      <c r="I50" s="50"/>
      <c r="J50" s="50"/>
      <c r="K50" s="50"/>
      <c r="L50" s="51"/>
      <c r="M50" s="43"/>
      <c r="N50" s="43"/>
      <c r="O50" s="50"/>
      <c r="P50" s="43"/>
      <c r="Q50" s="43"/>
      <c r="R50" s="43"/>
      <c r="S50" s="43"/>
      <c r="T50" s="43"/>
    </row>
    <row r="51" spans="1:20" ht="13.2" x14ac:dyDescent="0.25">
      <c r="A51" s="43"/>
      <c r="B51" s="44"/>
      <c r="C51" s="55"/>
      <c r="D51" s="145"/>
      <c r="E51" s="145"/>
      <c r="F51" s="145"/>
      <c r="G51" s="187" t="str">
        <f t="shared" si="0"/>
        <v/>
      </c>
      <c r="H51" s="43"/>
      <c r="I51" s="50"/>
      <c r="J51" s="50"/>
      <c r="K51" s="50"/>
      <c r="L51" s="51"/>
      <c r="M51" s="43"/>
      <c r="N51" s="43"/>
      <c r="O51" s="50"/>
      <c r="P51" s="43"/>
      <c r="Q51" s="43"/>
      <c r="R51" s="43"/>
      <c r="S51" s="43"/>
      <c r="T51" s="43"/>
    </row>
    <row r="52" spans="1:20" ht="13.2" x14ac:dyDescent="0.25">
      <c r="A52" s="43"/>
      <c r="B52" s="44"/>
      <c r="C52" s="55"/>
      <c r="D52" s="145"/>
      <c r="E52" s="145"/>
      <c r="F52" s="145"/>
      <c r="G52" s="187" t="str">
        <f t="shared" si="0"/>
        <v/>
      </c>
      <c r="H52" s="43"/>
      <c r="I52" s="50"/>
      <c r="J52" s="50"/>
      <c r="K52" s="50"/>
      <c r="L52" s="51"/>
      <c r="M52" s="43"/>
      <c r="N52" s="43"/>
      <c r="O52" s="50"/>
      <c r="P52" s="43"/>
      <c r="Q52" s="43"/>
      <c r="R52" s="43"/>
      <c r="S52" s="43"/>
      <c r="T52" s="43"/>
    </row>
    <row r="53" spans="1:20" ht="13.2" x14ac:dyDescent="0.25">
      <c r="A53" s="43"/>
      <c r="B53" s="44"/>
      <c r="C53" s="55"/>
      <c r="D53" s="145"/>
      <c r="E53" s="145"/>
      <c r="F53" s="145"/>
      <c r="G53" s="187" t="str">
        <f t="shared" si="0"/>
        <v/>
      </c>
      <c r="H53" s="43"/>
      <c r="I53" s="50"/>
      <c r="J53" s="50"/>
      <c r="K53" s="50"/>
      <c r="L53" s="51"/>
      <c r="M53" s="43"/>
      <c r="N53" s="43"/>
      <c r="O53" s="50"/>
      <c r="P53" s="43"/>
      <c r="Q53" s="43"/>
      <c r="R53" s="43"/>
      <c r="S53" s="43"/>
      <c r="T53" s="43"/>
    </row>
    <row r="54" spans="1:20" ht="13.2" x14ac:dyDescent="0.25">
      <c r="A54" s="43"/>
      <c r="B54" s="44"/>
      <c r="C54" s="55"/>
      <c r="D54" s="145"/>
      <c r="E54" s="145"/>
      <c r="F54" s="145"/>
      <c r="G54" s="187" t="str">
        <f t="shared" si="0"/>
        <v/>
      </c>
      <c r="H54" s="43"/>
      <c r="I54" s="50"/>
      <c r="J54" s="50"/>
      <c r="K54" s="50"/>
      <c r="L54" s="51"/>
      <c r="M54" s="43"/>
      <c r="N54" s="43"/>
      <c r="O54" s="50"/>
      <c r="P54" s="43"/>
      <c r="Q54" s="43"/>
      <c r="R54" s="43"/>
      <c r="S54" s="43"/>
      <c r="T54" s="43"/>
    </row>
    <row r="55" spans="1:20" ht="13.2" x14ac:dyDescent="0.25">
      <c r="A55" s="43"/>
      <c r="B55" s="44"/>
      <c r="C55" s="55"/>
      <c r="D55" s="145"/>
      <c r="E55" s="145"/>
      <c r="F55" s="145"/>
      <c r="G55" s="187" t="str">
        <f t="shared" si="0"/>
        <v/>
      </c>
      <c r="H55" s="43"/>
      <c r="I55" s="50"/>
      <c r="J55" s="50"/>
      <c r="K55" s="50"/>
      <c r="L55" s="51"/>
      <c r="M55" s="43"/>
      <c r="N55" s="43"/>
      <c r="O55" s="50"/>
      <c r="P55" s="43"/>
      <c r="Q55" s="43"/>
      <c r="R55" s="43"/>
      <c r="S55" s="43"/>
      <c r="T55" s="43"/>
    </row>
    <row r="56" spans="1:20" ht="13.2" x14ac:dyDescent="0.25">
      <c r="A56" s="43"/>
      <c r="B56" s="44"/>
      <c r="C56" s="55"/>
      <c r="D56" s="145"/>
      <c r="E56" s="145"/>
      <c r="F56" s="145"/>
      <c r="G56" s="187" t="str">
        <f t="shared" si="0"/>
        <v/>
      </c>
      <c r="H56" s="43"/>
      <c r="I56" s="50"/>
      <c r="J56" s="50"/>
      <c r="K56" s="50"/>
      <c r="L56" s="51"/>
      <c r="M56" s="43"/>
      <c r="N56" s="43"/>
      <c r="O56" s="50"/>
      <c r="P56" s="43"/>
      <c r="Q56" s="43"/>
      <c r="R56" s="43"/>
      <c r="S56" s="43"/>
      <c r="T56" s="43"/>
    </row>
    <row r="57" spans="1:20" ht="13.2" x14ac:dyDescent="0.25">
      <c r="A57" s="43"/>
      <c r="B57" s="44"/>
      <c r="C57" s="55"/>
      <c r="D57" s="145"/>
      <c r="E57" s="145"/>
      <c r="F57" s="145"/>
      <c r="G57" s="187" t="str">
        <f t="shared" si="0"/>
        <v/>
      </c>
      <c r="H57" s="43"/>
      <c r="I57" s="50"/>
      <c r="J57" s="50"/>
      <c r="K57" s="50"/>
      <c r="L57" s="51"/>
      <c r="M57" s="43"/>
      <c r="N57" s="43"/>
      <c r="O57" s="50"/>
      <c r="P57" s="43"/>
      <c r="Q57" s="43"/>
      <c r="R57" s="43"/>
      <c r="S57" s="43"/>
      <c r="T57" s="43"/>
    </row>
    <row r="58" spans="1:20" ht="13.2" x14ac:dyDescent="0.25">
      <c r="A58" s="43"/>
      <c r="B58" s="44"/>
      <c r="C58" s="55"/>
      <c r="D58" s="145"/>
      <c r="E58" s="145"/>
      <c r="F58" s="145"/>
      <c r="G58" s="187" t="str">
        <f t="shared" si="0"/>
        <v/>
      </c>
      <c r="H58" s="43"/>
      <c r="I58" s="50"/>
      <c r="J58" s="50"/>
      <c r="K58" s="50"/>
      <c r="L58" s="51"/>
      <c r="M58" s="43"/>
      <c r="N58" s="43"/>
      <c r="O58" s="50"/>
      <c r="P58" s="43"/>
      <c r="Q58" s="43"/>
      <c r="R58" s="43"/>
      <c r="S58" s="43"/>
      <c r="T58" s="43"/>
    </row>
    <row r="59" spans="1:20" ht="13.2" x14ac:dyDescent="0.25">
      <c r="A59" s="43"/>
      <c r="B59" s="44"/>
      <c r="C59" s="55"/>
      <c r="D59" s="145"/>
      <c r="E59" s="145"/>
      <c r="F59" s="145"/>
      <c r="G59" s="187" t="str">
        <f t="shared" si="0"/>
        <v/>
      </c>
      <c r="H59" s="43"/>
      <c r="I59" s="50"/>
      <c r="J59" s="50"/>
      <c r="K59" s="50"/>
      <c r="L59" s="51"/>
      <c r="M59" s="43"/>
      <c r="N59" s="43"/>
      <c r="O59" s="50"/>
      <c r="P59" s="43"/>
      <c r="Q59" s="43"/>
      <c r="R59" s="43"/>
      <c r="S59" s="43"/>
      <c r="T59" s="43"/>
    </row>
    <row r="60" spans="1:20" ht="13.2" x14ac:dyDescent="0.25">
      <c r="A60" s="43"/>
      <c r="B60" s="44"/>
      <c r="C60" s="55"/>
      <c r="D60" s="145"/>
      <c r="E60" s="145"/>
      <c r="F60" s="145"/>
      <c r="G60" s="187" t="str">
        <f t="shared" si="0"/>
        <v/>
      </c>
      <c r="H60" s="43"/>
      <c r="I60" s="50"/>
      <c r="J60" s="50"/>
      <c r="K60" s="50"/>
      <c r="L60" s="51"/>
      <c r="M60" s="43"/>
      <c r="N60" s="43"/>
      <c r="O60" s="50"/>
      <c r="P60" s="43"/>
      <c r="Q60" s="43"/>
      <c r="R60" s="43"/>
      <c r="S60" s="43"/>
      <c r="T60" s="43"/>
    </row>
    <row r="61" spans="1:20" ht="13.2" x14ac:dyDescent="0.25">
      <c r="A61" s="43"/>
      <c r="B61" s="44"/>
      <c r="C61" s="55"/>
      <c r="D61" s="145"/>
      <c r="E61" s="145"/>
      <c r="F61" s="145"/>
      <c r="G61" s="187" t="str">
        <f t="shared" si="0"/>
        <v/>
      </c>
      <c r="H61" s="43"/>
      <c r="I61" s="50"/>
      <c r="J61" s="50"/>
      <c r="K61" s="50"/>
      <c r="L61" s="51"/>
      <c r="M61" s="43"/>
      <c r="N61" s="43"/>
      <c r="O61" s="50"/>
      <c r="P61" s="43"/>
      <c r="Q61" s="43"/>
      <c r="R61" s="43"/>
      <c r="S61" s="43"/>
      <c r="T61" s="43"/>
    </row>
    <row r="62" spans="1:20" ht="13.2" x14ac:dyDescent="0.25">
      <c r="A62" s="43"/>
      <c r="B62" s="44"/>
      <c r="C62" s="55"/>
      <c r="D62" s="145"/>
      <c r="E62" s="145"/>
      <c r="F62" s="145"/>
      <c r="G62" s="187" t="str">
        <f t="shared" si="0"/>
        <v/>
      </c>
      <c r="H62" s="43"/>
      <c r="I62" s="50"/>
      <c r="J62" s="50"/>
      <c r="K62" s="50"/>
      <c r="L62" s="51"/>
      <c r="M62" s="43"/>
      <c r="N62" s="43"/>
      <c r="O62" s="50"/>
      <c r="P62" s="43"/>
      <c r="Q62" s="43"/>
      <c r="R62" s="43"/>
      <c r="S62" s="43"/>
      <c r="T62" s="43"/>
    </row>
    <row r="63" spans="1:20" ht="13.2" x14ac:dyDescent="0.25">
      <c r="A63" s="43"/>
      <c r="B63" s="44"/>
      <c r="C63" s="55"/>
      <c r="D63" s="145"/>
      <c r="E63" s="145"/>
      <c r="F63" s="145"/>
      <c r="G63" s="187" t="str">
        <f t="shared" si="0"/>
        <v/>
      </c>
      <c r="H63" s="43"/>
      <c r="I63" s="50"/>
      <c r="J63" s="50"/>
      <c r="K63" s="50"/>
      <c r="L63" s="51"/>
      <c r="M63" s="43"/>
      <c r="N63" s="43"/>
      <c r="O63" s="50"/>
      <c r="P63" s="43"/>
      <c r="Q63" s="43"/>
      <c r="R63" s="43"/>
      <c r="S63" s="43"/>
      <c r="T63" s="43"/>
    </row>
    <row r="64" spans="1:20" ht="13.2" x14ac:dyDescent="0.25">
      <c r="A64" s="43"/>
      <c r="B64" s="44"/>
      <c r="C64" s="55"/>
      <c r="D64" s="145"/>
      <c r="E64" s="145"/>
      <c r="F64" s="145"/>
      <c r="G64" s="187" t="str">
        <f t="shared" si="0"/>
        <v/>
      </c>
      <c r="H64" s="43"/>
      <c r="I64" s="50"/>
      <c r="J64" s="50"/>
      <c r="K64" s="50"/>
      <c r="L64" s="51"/>
      <c r="M64" s="43"/>
      <c r="N64" s="43"/>
      <c r="O64" s="50"/>
      <c r="P64" s="43"/>
      <c r="Q64" s="43"/>
      <c r="R64" s="43"/>
      <c r="S64" s="43"/>
      <c r="T64" s="43"/>
    </row>
    <row r="65" spans="1:20" ht="13.2" x14ac:dyDescent="0.25">
      <c r="A65" s="43"/>
      <c r="B65" s="44"/>
      <c r="C65" s="55"/>
      <c r="D65" s="145"/>
      <c r="E65" s="145"/>
      <c r="F65" s="145"/>
      <c r="G65" s="187" t="str">
        <f t="shared" si="0"/>
        <v/>
      </c>
      <c r="H65" s="43"/>
      <c r="I65" s="50"/>
      <c r="J65" s="50"/>
      <c r="K65" s="50"/>
      <c r="L65" s="51"/>
      <c r="M65" s="43"/>
      <c r="N65" s="43"/>
      <c r="O65" s="50"/>
      <c r="P65" s="43"/>
      <c r="Q65" s="43"/>
      <c r="R65" s="43"/>
      <c r="S65" s="43"/>
      <c r="T65" s="43"/>
    </row>
    <row r="66" spans="1:20" ht="13.2" x14ac:dyDescent="0.25">
      <c r="A66" s="43"/>
      <c r="B66" s="44"/>
      <c r="C66" s="55"/>
      <c r="D66" s="145"/>
      <c r="E66" s="145"/>
      <c r="F66" s="145"/>
      <c r="G66" s="187" t="str">
        <f t="shared" si="0"/>
        <v/>
      </c>
      <c r="H66" s="43"/>
      <c r="I66" s="50"/>
      <c r="J66" s="50"/>
      <c r="K66" s="50"/>
      <c r="L66" s="51"/>
      <c r="M66" s="43"/>
      <c r="N66" s="43"/>
      <c r="O66" s="50"/>
      <c r="P66" s="43"/>
      <c r="Q66" s="43"/>
      <c r="R66" s="43"/>
      <c r="S66" s="43"/>
      <c r="T66" s="43"/>
    </row>
    <row r="67" spans="1:20" ht="13.2" x14ac:dyDescent="0.25">
      <c r="A67" s="43"/>
      <c r="B67" s="44"/>
      <c r="C67" s="55"/>
      <c r="D67" s="145"/>
      <c r="E67" s="145"/>
      <c r="F67" s="145"/>
      <c r="G67" s="187" t="str">
        <f t="shared" si="0"/>
        <v/>
      </c>
      <c r="H67" s="43"/>
      <c r="I67" s="50"/>
      <c r="J67" s="50"/>
      <c r="K67" s="50"/>
      <c r="L67" s="51"/>
      <c r="M67" s="43"/>
      <c r="N67" s="43"/>
      <c r="O67" s="50"/>
      <c r="P67" s="43"/>
      <c r="Q67" s="43"/>
      <c r="R67" s="43"/>
      <c r="S67" s="43"/>
      <c r="T67" s="43"/>
    </row>
    <row r="68" spans="1:20" ht="13.2" x14ac:dyDescent="0.25">
      <c r="A68" s="43"/>
      <c r="B68" s="44"/>
      <c r="C68" s="55"/>
      <c r="D68" s="145"/>
      <c r="E68" s="145"/>
      <c r="F68" s="145"/>
      <c r="G68" s="187" t="str">
        <f t="shared" si="0"/>
        <v/>
      </c>
      <c r="H68" s="43"/>
      <c r="I68" s="50"/>
      <c r="J68" s="50"/>
      <c r="K68" s="50"/>
      <c r="L68" s="51"/>
      <c r="M68" s="43"/>
      <c r="N68" s="43"/>
      <c r="O68" s="50"/>
      <c r="P68" s="43"/>
      <c r="Q68" s="43"/>
      <c r="R68" s="43"/>
      <c r="S68" s="43"/>
      <c r="T68" s="43"/>
    </row>
    <row r="69" spans="1:20" ht="13.2" x14ac:dyDescent="0.25">
      <c r="A69" s="43"/>
      <c r="B69" s="44"/>
      <c r="C69" s="55"/>
      <c r="D69" s="145"/>
      <c r="E69" s="145"/>
      <c r="F69" s="145"/>
      <c r="G69" s="187" t="str">
        <f t="shared" si="0"/>
        <v/>
      </c>
      <c r="H69" s="43"/>
      <c r="I69" s="50"/>
      <c r="J69" s="50"/>
      <c r="K69" s="50"/>
      <c r="L69" s="51"/>
      <c r="M69" s="43"/>
      <c r="N69" s="43"/>
      <c r="O69" s="50"/>
      <c r="P69" s="43"/>
      <c r="Q69" s="43"/>
      <c r="R69" s="43"/>
      <c r="S69" s="43"/>
      <c r="T69" s="43"/>
    </row>
    <row r="70" spans="1:20" ht="13.2" x14ac:dyDescent="0.25">
      <c r="A70" s="43"/>
      <c r="B70" s="44"/>
      <c r="C70" s="55"/>
      <c r="D70" s="145"/>
      <c r="E70" s="145"/>
      <c r="F70" s="145"/>
      <c r="G70" s="187" t="str">
        <f t="shared" si="0"/>
        <v/>
      </c>
      <c r="H70" s="43"/>
      <c r="I70" s="50"/>
      <c r="J70" s="50"/>
      <c r="K70" s="50"/>
      <c r="L70" s="51"/>
      <c r="M70" s="43"/>
      <c r="N70" s="43"/>
      <c r="O70" s="50"/>
      <c r="P70" s="43"/>
      <c r="Q70" s="43"/>
      <c r="R70" s="43"/>
      <c r="S70" s="43"/>
      <c r="T70" s="43"/>
    </row>
    <row r="71" spans="1:20" ht="13.2" x14ac:dyDescent="0.25">
      <c r="A71" s="43"/>
      <c r="B71" s="44"/>
      <c r="C71" s="55"/>
      <c r="D71" s="145"/>
      <c r="E71" s="145"/>
      <c r="F71" s="145"/>
      <c r="G71" s="187" t="str">
        <f t="shared" si="0"/>
        <v/>
      </c>
      <c r="H71" s="43"/>
      <c r="I71" s="50"/>
      <c r="J71" s="50"/>
      <c r="K71" s="50"/>
      <c r="L71" s="51"/>
      <c r="M71" s="43"/>
      <c r="N71" s="43"/>
      <c r="O71" s="50"/>
      <c r="P71" s="43"/>
      <c r="Q71" s="43"/>
      <c r="R71" s="43"/>
      <c r="S71" s="43"/>
      <c r="T71" s="43"/>
    </row>
    <row r="72" spans="1:20" ht="13.2" x14ac:dyDescent="0.25">
      <c r="A72" s="43"/>
      <c r="B72" s="44"/>
      <c r="C72" s="55"/>
      <c r="D72" s="145"/>
      <c r="E72" s="145"/>
      <c r="F72" s="145"/>
      <c r="G72" s="187" t="str">
        <f t="shared" si="0"/>
        <v/>
      </c>
      <c r="H72" s="43"/>
      <c r="I72" s="50"/>
      <c r="J72" s="50"/>
      <c r="K72" s="50"/>
      <c r="L72" s="51"/>
      <c r="M72" s="43"/>
      <c r="N72" s="43"/>
      <c r="O72" s="50"/>
      <c r="P72" s="43"/>
      <c r="Q72" s="43"/>
      <c r="R72" s="43"/>
      <c r="S72" s="43"/>
      <c r="T72" s="43"/>
    </row>
    <row r="73" spans="1:20" ht="13.2" x14ac:dyDescent="0.25">
      <c r="A73" s="43"/>
      <c r="B73" s="44"/>
      <c r="C73" s="55"/>
      <c r="D73" s="145"/>
      <c r="E73" s="145"/>
      <c r="F73" s="145"/>
      <c r="G73" s="187" t="str">
        <f t="shared" si="0"/>
        <v/>
      </c>
      <c r="H73" s="43"/>
      <c r="I73" s="50"/>
      <c r="J73" s="50"/>
      <c r="K73" s="50"/>
      <c r="L73" s="51"/>
      <c r="M73" s="43"/>
      <c r="N73" s="43"/>
      <c r="O73" s="50"/>
      <c r="P73" s="43"/>
      <c r="Q73" s="43"/>
      <c r="R73" s="43"/>
      <c r="S73" s="43"/>
      <c r="T73" s="43"/>
    </row>
    <row r="74" spans="1:20" ht="13.2" x14ac:dyDescent="0.25">
      <c r="A74" s="43"/>
      <c r="B74" s="44"/>
      <c r="C74" s="55"/>
      <c r="D74" s="145"/>
      <c r="E74" s="145"/>
      <c r="F74" s="145"/>
      <c r="G74" s="187" t="str">
        <f t="shared" si="0"/>
        <v/>
      </c>
      <c r="H74" s="43"/>
      <c r="I74" s="50"/>
      <c r="J74" s="50"/>
      <c r="K74" s="50"/>
      <c r="L74" s="51"/>
      <c r="M74" s="43"/>
      <c r="N74" s="43"/>
      <c r="O74" s="50"/>
      <c r="P74" s="43"/>
      <c r="Q74" s="43"/>
      <c r="R74" s="43"/>
      <c r="S74" s="43"/>
      <c r="T74" s="43"/>
    </row>
    <row r="75" spans="1:20" ht="13.2" x14ac:dyDescent="0.25">
      <c r="A75" s="43"/>
      <c r="B75" s="44"/>
      <c r="C75" s="55"/>
      <c r="D75" s="145"/>
      <c r="E75" s="145"/>
      <c r="F75" s="145"/>
      <c r="G75" s="187" t="str">
        <f t="shared" si="0"/>
        <v/>
      </c>
      <c r="H75" s="43"/>
      <c r="I75" s="50"/>
      <c r="J75" s="50"/>
      <c r="K75" s="50"/>
      <c r="L75" s="51"/>
      <c r="M75" s="43"/>
      <c r="N75" s="43"/>
      <c r="O75" s="50"/>
      <c r="P75" s="43"/>
      <c r="Q75" s="43"/>
      <c r="R75" s="43"/>
      <c r="S75" s="43"/>
      <c r="T75" s="43"/>
    </row>
    <row r="76" spans="1:20" ht="13.2" x14ac:dyDescent="0.25">
      <c r="A76" s="43"/>
      <c r="B76" s="44"/>
      <c r="C76" s="55"/>
      <c r="D76" s="145"/>
      <c r="E76" s="145"/>
      <c r="F76" s="145"/>
      <c r="G76" s="187" t="str">
        <f t="shared" ref="G76:G100" si="1">IF(AND(B76&gt;0,D76&gt;0),1000*(D76/B76),"")</f>
        <v/>
      </c>
      <c r="H76" s="43"/>
      <c r="I76" s="50"/>
      <c r="J76" s="50"/>
      <c r="K76" s="50"/>
      <c r="L76" s="51"/>
      <c r="M76" s="43"/>
      <c r="N76" s="43"/>
      <c r="O76" s="50"/>
      <c r="P76" s="43"/>
      <c r="Q76" s="43"/>
      <c r="R76" s="43"/>
      <c r="S76" s="43"/>
      <c r="T76" s="43"/>
    </row>
    <row r="77" spans="1:20" ht="13.2" x14ac:dyDescent="0.25">
      <c r="A77" s="43"/>
      <c r="B77" s="44"/>
      <c r="C77" s="55"/>
      <c r="D77" s="145"/>
      <c r="E77" s="145"/>
      <c r="F77" s="145"/>
      <c r="G77" s="187" t="str">
        <f t="shared" si="1"/>
        <v/>
      </c>
      <c r="H77" s="43"/>
      <c r="I77" s="50"/>
      <c r="J77" s="50"/>
      <c r="K77" s="50"/>
      <c r="L77" s="51"/>
      <c r="M77" s="43"/>
      <c r="N77" s="43"/>
      <c r="O77" s="50"/>
      <c r="P77" s="43"/>
      <c r="Q77" s="43"/>
      <c r="R77" s="43"/>
      <c r="S77" s="43"/>
      <c r="T77" s="43"/>
    </row>
    <row r="78" spans="1:20" ht="13.2" x14ac:dyDescent="0.25">
      <c r="A78" s="43"/>
      <c r="B78" s="44"/>
      <c r="C78" s="55"/>
      <c r="D78" s="145"/>
      <c r="E78" s="145"/>
      <c r="F78" s="145"/>
      <c r="G78" s="187" t="str">
        <f t="shared" si="1"/>
        <v/>
      </c>
      <c r="H78" s="43"/>
      <c r="I78" s="50"/>
      <c r="J78" s="50"/>
      <c r="K78" s="50"/>
      <c r="L78" s="51"/>
      <c r="M78" s="43"/>
      <c r="N78" s="43"/>
      <c r="O78" s="50"/>
      <c r="P78" s="43"/>
      <c r="Q78" s="43"/>
      <c r="R78" s="43"/>
      <c r="S78" s="43"/>
      <c r="T78" s="43"/>
    </row>
    <row r="79" spans="1:20" ht="13.2" x14ac:dyDescent="0.25">
      <c r="A79" s="43"/>
      <c r="B79" s="44"/>
      <c r="C79" s="55"/>
      <c r="D79" s="145"/>
      <c r="E79" s="145"/>
      <c r="F79" s="145"/>
      <c r="G79" s="187" t="str">
        <f t="shared" si="1"/>
        <v/>
      </c>
      <c r="H79" s="43"/>
      <c r="I79" s="50"/>
      <c r="J79" s="50"/>
      <c r="K79" s="50"/>
      <c r="L79" s="51"/>
      <c r="M79" s="43"/>
      <c r="N79" s="43"/>
      <c r="O79" s="50"/>
      <c r="P79" s="43"/>
      <c r="Q79" s="43"/>
      <c r="R79" s="43"/>
      <c r="S79" s="43"/>
      <c r="T79" s="43"/>
    </row>
    <row r="80" spans="1:20" ht="13.2" x14ac:dyDescent="0.25">
      <c r="A80" s="43"/>
      <c r="B80" s="44"/>
      <c r="C80" s="55"/>
      <c r="D80" s="145"/>
      <c r="E80" s="145"/>
      <c r="F80" s="145"/>
      <c r="G80" s="187" t="str">
        <f t="shared" si="1"/>
        <v/>
      </c>
      <c r="H80" s="43"/>
      <c r="I80" s="50"/>
      <c r="J80" s="50"/>
      <c r="K80" s="50"/>
      <c r="L80" s="51"/>
      <c r="M80" s="43"/>
      <c r="N80" s="43"/>
      <c r="O80" s="50"/>
      <c r="P80" s="43"/>
      <c r="Q80" s="43"/>
      <c r="R80" s="43"/>
      <c r="S80" s="43"/>
      <c r="T80" s="43"/>
    </row>
    <row r="81" spans="1:20" ht="13.2" x14ac:dyDescent="0.25">
      <c r="A81" s="43"/>
      <c r="B81" s="44"/>
      <c r="C81" s="55"/>
      <c r="D81" s="145"/>
      <c r="E81" s="145"/>
      <c r="F81" s="145"/>
      <c r="G81" s="187" t="str">
        <f t="shared" si="1"/>
        <v/>
      </c>
      <c r="H81" s="43"/>
      <c r="I81" s="50"/>
      <c r="J81" s="50"/>
      <c r="K81" s="50"/>
      <c r="L81" s="51"/>
      <c r="M81" s="43"/>
      <c r="N81" s="43"/>
      <c r="O81" s="50"/>
      <c r="P81" s="43"/>
      <c r="Q81" s="43"/>
      <c r="R81" s="43"/>
      <c r="S81" s="43"/>
      <c r="T81" s="43"/>
    </row>
    <row r="82" spans="1:20" ht="13.2" x14ac:dyDescent="0.25">
      <c r="A82" s="43"/>
      <c r="B82" s="44"/>
      <c r="C82" s="55"/>
      <c r="D82" s="145"/>
      <c r="E82" s="145"/>
      <c r="F82" s="145"/>
      <c r="G82" s="187" t="str">
        <f t="shared" si="1"/>
        <v/>
      </c>
      <c r="H82" s="43"/>
      <c r="I82" s="50"/>
      <c r="J82" s="50"/>
      <c r="K82" s="50"/>
      <c r="L82" s="51"/>
      <c r="M82" s="43"/>
      <c r="N82" s="43"/>
      <c r="O82" s="50"/>
      <c r="P82" s="43"/>
      <c r="Q82" s="43"/>
      <c r="R82" s="43"/>
      <c r="S82" s="43"/>
      <c r="T82" s="43"/>
    </row>
    <row r="83" spans="1:20" ht="13.2" x14ac:dyDescent="0.25">
      <c r="A83" s="43"/>
      <c r="B83" s="44"/>
      <c r="C83" s="55"/>
      <c r="D83" s="145"/>
      <c r="E83" s="145"/>
      <c r="F83" s="145"/>
      <c r="G83" s="187" t="str">
        <f t="shared" si="1"/>
        <v/>
      </c>
      <c r="H83" s="43"/>
      <c r="I83" s="50"/>
      <c r="J83" s="50"/>
      <c r="K83" s="50"/>
      <c r="L83" s="51"/>
      <c r="M83" s="43"/>
      <c r="N83" s="43"/>
      <c r="O83" s="50"/>
      <c r="P83" s="43"/>
      <c r="Q83" s="43"/>
      <c r="R83" s="43"/>
      <c r="S83" s="43"/>
      <c r="T83" s="43"/>
    </row>
    <row r="84" spans="1:20" ht="13.2" x14ac:dyDescent="0.25">
      <c r="A84" s="43"/>
      <c r="B84" s="44"/>
      <c r="C84" s="55"/>
      <c r="D84" s="145"/>
      <c r="E84" s="145"/>
      <c r="F84" s="145"/>
      <c r="G84" s="187" t="str">
        <f t="shared" si="1"/>
        <v/>
      </c>
      <c r="H84" s="43"/>
      <c r="I84" s="50"/>
      <c r="J84" s="50"/>
      <c r="K84" s="50"/>
      <c r="L84" s="51"/>
      <c r="M84" s="43"/>
      <c r="N84" s="43"/>
      <c r="O84" s="50"/>
      <c r="P84" s="43"/>
      <c r="Q84" s="43"/>
      <c r="R84" s="43"/>
      <c r="S84" s="43"/>
      <c r="T84" s="43"/>
    </row>
    <row r="85" spans="1:20" ht="13.2" x14ac:dyDescent="0.25">
      <c r="A85" s="43"/>
      <c r="B85" s="44"/>
      <c r="C85" s="55"/>
      <c r="D85" s="145"/>
      <c r="E85" s="145"/>
      <c r="F85" s="145"/>
      <c r="G85" s="187" t="str">
        <f t="shared" si="1"/>
        <v/>
      </c>
      <c r="H85" s="43"/>
      <c r="I85" s="50"/>
      <c r="J85" s="50"/>
      <c r="K85" s="50"/>
      <c r="L85" s="51"/>
      <c r="M85" s="43"/>
      <c r="N85" s="43"/>
      <c r="O85" s="50"/>
      <c r="P85" s="43"/>
      <c r="Q85" s="43"/>
      <c r="R85" s="43"/>
      <c r="S85" s="43"/>
      <c r="T85" s="43"/>
    </row>
    <row r="86" spans="1:20" ht="13.2" x14ac:dyDescent="0.25">
      <c r="A86" s="43"/>
      <c r="B86" s="44"/>
      <c r="C86" s="55"/>
      <c r="D86" s="145"/>
      <c r="E86" s="145"/>
      <c r="F86" s="145"/>
      <c r="G86" s="187" t="str">
        <f t="shared" si="1"/>
        <v/>
      </c>
      <c r="H86" s="43"/>
      <c r="I86" s="50"/>
      <c r="J86" s="50"/>
      <c r="K86" s="50"/>
      <c r="L86" s="51"/>
      <c r="M86" s="43"/>
      <c r="N86" s="43"/>
      <c r="O86" s="50"/>
      <c r="P86" s="43"/>
      <c r="Q86" s="43"/>
      <c r="R86" s="43"/>
      <c r="S86" s="43"/>
      <c r="T86" s="43"/>
    </row>
    <row r="87" spans="1:20" ht="13.2" x14ac:dyDescent="0.25">
      <c r="A87" s="43"/>
      <c r="B87" s="44"/>
      <c r="C87" s="55"/>
      <c r="D87" s="145"/>
      <c r="E87" s="145"/>
      <c r="F87" s="145"/>
      <c r="G87" s="187" t="str">
        <f t="shared" si="1"/>
        <v/>
      </c>
      <c r="H87" s="43"/>
      <c r="I87" s="50"/>
      <c r="J87" s="50"/>
      <c r="K87" s="50"/>
      <c r="L87" s="51"/>
      <c r="M87" s="43"/>
      <c r="N87" s="43"/>
      <c r="O87" s="50"/>
      <c r="P87" s="43"/>
      <c r="Q87" s="43"/>
      <c r="R87" s="43"/>
      <c r="S87" s="43"/>
      <c r="T87" s="43"/>
    </row>
    <row r="88" spans="1:20" ht="13.2" x14ac:dyDescent="0.25">
      <c r="A88" s="43"/>
      <c r="B88" s="44"/>
      <c r="C88" s="55"/>
      <c r="D88" s="145"/>
      <c r="E88" s="145"/>
      <c r="F88" s="145"/>
      <c r="G88" s="187" t="str">
        <f t="shared" si="1"/>
        <v/>
      </c>
      <c r="H88" s="43"/>
      <c r="I88" s="50"/>
      <c r="J88" s="50"/>
      <c r="K88" s="50"/>
      <c r="L88" s="51"/>
      <c r="M88" s="43"/>
      <c r="N88" s="43"/>
      <c r="O88" s="50"/>
      <c r="P88" s="43"/>
      <c r="Q88" s="43"/>
      <c r="R88" s="43"/>
      <c r="S88" s="43"/>
      <c r="T88" s="43"/>
    </row>
    <row r="89" spans="1:20" ht="13.2" x14ac:dyDescent="0.25">
      <c r="A89" s="43"/>
      <c r="B89" s="44"/>
      <c r="C89" s="55"/>
      <c r="D89" s="145"/>
      <c r="E89" s="145"/>
      <c r="F89" s="145"/>
      <c r="G89" s="187" t="str">
        <f t="shared" si="1"/>
        <v/>
      </c>
      <c r="H89" s="43"/>
      <c r="I89" s="50"/>
      <c r="J89" s="50"/>
      <c r="K89" s="50"/>
      <c r="L89" s="51"/>
      <c r="M89" s="43"/>
      <c r="N89" s="43"/>
      <c r="O89" s="50"/>
      <c r="P89" s="43"/>
      <c r="Q89" s="43"/>
      <c r="R89" s="43"/>
      <c r="S89" s="43"/>
      <c r="T89" s="43"/>
    </row>
    <row r="90" spans="1:20" ht="13.2" x14ac:dyDescent="0.25">
      <c r="A90" s="43"/>
      <c r="B90" s="44"/>
      <c r="C90" s="55"/>
      <c r="D90" s="145"/>
      <c r="E90" s="145"/>
      <c r="F90" s="145"/>
      <c r="G90" s="187" t="str">
        <f t="shared" si="1"/>
        <v/>
      </c>
      <c r="H90" s="43"/>
      <c r="I90" s="50"/>
      <c r="J90" s="50"/>
      <c r="K90" s="50"/>
      <c r="L90" s="51"/>
      <c r="M90" s="43"/>
      <c r="N90" s="43"/>
      <c r="O90" s="50"/>
      <c r="P90" s="43"/>
      <c r="Q90" s="43"/>
      <c r="R90" s="43"/>
      <c r="S90" s="43"/>
      <c r="T90" s="43"/>
    </row>
    <row r="91" spans="1:20" ht="13.2" x14ac:dyDescent="0.25">
      <c r="A91" s="43"/>
      <c r="B91" s="44"/>
      <c r="C91" s="55"/>
      <c r="D91" s="145"/>
      <c r="E91" s="145"/>
      <c r="F91" s="145"/>
      <c r="G91" s="187" t="str">
        <f t="shared" si="1"/>
        <v/>
      </c>
      <c r="H91" s="43"/>
      <c r="I91" s="50"/>
      <c r="J91" s="50"/>
      <c r="K91" s="50"/>
      <c r="L91" s="51"/>
      <c r="M91" s="43"/>
      <c r="N91" s="43"/>
      <c r="O91" s="50"/>
      <c r="P91" s="43"/>
      <c r="Q91" s="43"/>
      <c r="R91" s="43"/>
      <c r="S91" s="43"/>
      <c r="T91" s="43"/>
    </row>
    <row r="92" spans="1:20" ht="13.2" x14ac:dyDescent="0.25">
      <c r="A92" s="43"/>
      <c r="B92" s="44"/>
      <c r="C92" s="55"/>
      <c r="D92" s="145"/>
      <c r="E92" s="145"/>
      <c r="F92" s="145"/>
      <c r="G92" s="187" t="str">
        <f t="shared" si="1"/>
        <v/>
      </c>
      <c r="H92" s="43"/>
      <c r="I92" s="50"/>
      <c r="J92" s="50"/>
      <c r="K92" s="50"/>
      <c r="L92" s="51"/>
      <c r="M92" s="43"/>
      <c r="N92" s="43"/>
      <c r="O92" s="50"/>
      <c r="P92" s="43"/>
      <c r="Q92" s="43"/>
      <c r="R92" s="43"/>
      <c r="S92" s="43"/>
      <c r="T92" s="43"/>
    </row>
    <row r="93" spans="1:20" ht="13.2" x14ac:dyDescent="0.25">
      <c r="A93" s="43"/>
      <c r="B93" s="44"/>
      <c r="C93" s="55"/>
      <c r="D93" s="145"/>
      <c r="E93" s="145"/>
      <c r="F93" s="145"/>
      <c r="G93" s="187" t="str">
        <f t="shared" si="1"/>
        <v/>
      </c>
      <c r="H93" s="43"/>
      <c r="I93" s="50"/>
      <c r="J93" s="50"/>
      <c r="K93" s="50"/>
      <c r="L93" s="51"/>
      <c r="M93" s="43"/>
      <c r="N93" s="43"/>
      <c r="O93" s="50"/>
      <c r="P93" s="43"/>
      <c r="Q93" s="43"/>
      <c r="R93" s="43"/>
      <c r="S93" s="43"/>
      <c r="T93" s="43"/>
    </row>
    <row r="94" spans="1:20" ht="13.2" x14ac:dyDescent="0.25">
      <c r="A94" s="43"/>
      <c r="B94" s="44"/>
      <c r="C94" s="55"/>
      <c r="D94" s="145"/>
      <c r="E94" s="145"/>
      <c r="F94" s="145"/>
      <c r="G94" s="187" t="str">
        <f t="shared" si="1"/>
        <v/>
      </c>
      <c r="H94" s="43"/>
      <c r="I94" s="50"/>
      <c r="J94" s="50"/>
      <c r="K94" s="50"/>
      <c r="L94" s="51"/>
      <c r="M94" s="43"/>
      <c r="N94" s="43"/>
      <c r="O94" s="50"/>
      <c r="P94" s="43"/>
      <c r="Q94" s="43"/>
      <c r="R94" s="43"/>
      <c r="S94" s="43"/>
      <c r="T94" s="43"/>
    </row>
    <row r="95" spans="1:20" ht="13.2" x14ac:dyDescent="0.25">
      <c r="A95" s="43"/>
      <c r="B95" s="44"/>
      <c r="C95" s="55"/>
      <c r="D95" s="145"/>
      <c r="E95" s="145"/>
      <c r="F95" s="145"/>
      <c r="G95" s="187" t="str">
        <f t="shared" si="1"/>
        <v/>
      </c>
      <c r="H95" s="43"/>
      <c r="I95" s="50"/>
      <c r="J95" s="50"/>
      <c r="K95" s="50"/>
      <c r="L95" s="51"/>
      <c r="M95" s="43"/>
      <c r="N95" s="43"/>
      <c r="O95" s="50"/>
      <c r="P95" s="43"/>
      <c r="Q95" s="43"/>
      <c r="R95" s="43"/>
      <c r="S95" s="43"/>
      <c r="T95" s="43"/>
    </row>
    <row r="96" spans="1:20" ht="13.2" x14ac:dyDescent="0.25">
      <c r="A96" s="43"/>
      <c r="B96" s="44"/>
      <c r="C96" s="55"/>
      <c r="D96" s="145"/>
      <c r="E96" s="145"/>
      <c r="F96" s="145"/>
      <c r="G96" s="187" t="str">
        <f t="shared" si="1"/>
        <v/>
      </c>
      <c r="H96" s="43"/>
      <c r="I96" s="50"/>
      <c r="J96" s="50"/>
      <c r="K96" s="50"/>
      <c r="L96" s="51"/>
      <c r="M96" s="43"/>
      <c r="N96" s="43"/>
      <c r="O96" s="50"/>
      <c r="P96" s="43"/>
      <c r="Q96" s="43"/>
      <c r="R96" s="43"/>
      <c r="S96" s="43"/>
      <c r="T96" s="43"/>
    </row>
    <row r="97" spans="1:20" ht="13.2" x14ac:dyDescent="0.25">
      <c r="A97" s="43"/>
      <c r="B97" s="44"/>
      <c r="C97" s="55"/>
      <c r="D97" s="145"/>
      <c r="E97" s="145"/>
      <c r="F97" s="145"/>
      <c r="G97" s="187" t="str">
        <f t="shared" si="1"/>
        <v/>
      </c>
      <c r="H97" s="43"/>
      <c r="I97" s="50"/>
      <c r="J97" s="50"/>
      <c r="K97" s="50"/>
      <c r="L97" s="51"/>
      <c r="M97" s="43"/>
      <c r="N97" s="43"/>
      <c r="O97" s="50"/>
      <c r="P97" s="43"/>
      <c r="Q97" s="43"/>
      <c r="R97" s="43"/>
      <c r="S97" s="43"/>
      <c r="T97" s="43"/>
    </row>
    <row r="98" spans="1:20" ht="13.2" x14ac:dyDescent="0.25">
      <c r="A98" s="43"/>
      <c r="B98" s="44"/>
      <c r="C98" s="55"/>
      <c r="D98" s="145"/>
      <c r="E98" s="145"/>
      <c r="F98" s="145"/>
      <c r="G98" s="187" t="str">
        <f t="shared" si="1"/>
        <v/>
      </c>
      <c r="H98" s="43"/>
      <c r="I98" s="50"/>
      <c r="J98" s="50"/>
      <c r="K98" s="50"/>
      <c r="L98" s="51"/>
      <c r="M98" s="43"/>
      <c r="N98" s="43"/>
      <c r="O98" s="50"/>
      <c r="P98" s="43"/>
      <c r="Q98" s="43"/>
      <c r="R98" s="43"/>
      <c r="S98" s="43"/>
      <c r="T98" s="43"/>
    </row>
    <row r="99" spans="1:20" ht="13.2" x14ac:dyDescent="0.25">
      <c r="A99" s="43"/>
      <c r="B99" s="44"/>
      <c r="C99" s="55"/>
      <c r="D99" s="145"/>
      <c r="E99" s="145"/>
      <c r="F99" s="145"/>
      <c r="G99" s="187" t="str">
        <f t="shared" si="1"/>
        <v/>
      </c>
      <c r="H99" s="43"/>
      <c r="I99" s="50"/>
      <c r="J99" s="50"/>
      <c r="K99" s="50"/>
      <c r="L99" s="51"/>
      <c r="M99" s="43"/>
      <c r="N99" s="43"/>
      <c r="O99" s="50"/>
      <c r="P99" s="43"/>
      <c r="Q99" s="43"/>
      <c r="R99" s="43"/>
      <c r="S99" s="43"/>
      <c r="T99" s="43"/>
    </row>
    <row r="100" spans="1:20" ht="13.2" x14ac:dyDescent="0.25">
      <c r="A100" s="43"/>
      <c r="B100" s="44"/>
      <c r="C100" s="55"/>
      <c r="D100" s="145"/>
      <c r="E100" s="145"/>
      <c r="F100" s="145"/>
      <c r="G100" s="187" t="str">
        <f t="shared" si="1"/>
        <v/>
      </c>
      <c r="H100" s="43"/>
      <c r="I100" s="50"/>
      <c r="J100" s="50"/>
      <c r="K100" s="50"/>
      <c r="L100" s="51"/>
      <c r="M100" s="43"/>
      <c r="N100" s="43"/>
      <c r="O100" s="50"/>
      <c r="P100" s="43"/>
      <c r="Q100" s="43"/>
      <c r="R100" s="43"/>
      <c r="S100" s="43"/>
      <c r="T100" s="43"/>
    </row>
    <row r="101" spans="1:20" ht="13.2" x14ac:dyDescent="0.25">
      <c r="A101" s="8"/>
      <c r="B101" s="9"/>
      <c r="C101" s="8"/>
      <c r="D101" s="8"/>
      <c r="E101" s="10"/>
      <c r="F101" s="9"/>
      <c r="G101" s="9"/>
      <c r="H101" s="8"/>
      <c r="L101" s="8"/>
      <c r="M101" s="8"/>
      <c r="N101" s="8"/>
      <c r="O101" s="9"/>
    </row>
    <row r="102" spans="1:20" ht="13.2" x14ac:dyDescent="0.25">
      <c r="A102" s="8"/>
      <c r="B102" s="9"/>
      <c r="C102" s="8"/>
      <c r="D102" s="8"/>
      <c r="E102" s="10"/>
      <c r="F102" s="9"/>
      <c r="G102" s="9"/>
      <c r="H102" s="8"/>
      <c r="L102" s="8"/>
      <c r="M102" s="8"/>
      <c r="N102" s="8"/>
      <c r="O102" s="9"/>
    </row>
    <row r="103" spans="1:20" ht="13.2" x14ac:dyDescent="0.25">
      <c r="A103" s="8"/>
      <c r="B103" s="9"/>
      <c r="C103" s="8"/>
      <c r="D103" s="8"/>
      <c r="E103" s="10"/>
      <c r="F103" s="9"/>
      <c r="G103" s="9"/>
      <c r="H103" s="8"/>
      <c r="L103" s="8"/>
      <c r="M103" s="8"/>
      <c r="N103" s="8"/>
      <c r="O103" s="9"/>
    </row>
    <row r="104" spans="1:20" ht="13.2" x14ac:dyDescent="0.25">
      <c r="A104" s="8"/>
      <c r="B104" s="9"/>
      <c r="C104" s="8"/>
      <c r="D104" s="8"/>
      <c r="E104" s="10"/>
      <c r="F104" s="9"/>
      <c r="G104" s="9"/>
      <c r="H104" s="8"/>
      <c r="L104" s="8"/>
      <c r="M104" s="8"/>
      <c r="N104" s="8"/>
      <c r="O104" s="9"/>
    </row>
    <row r="105" spans="1:20" ht="13.2" x14ac:dyDescent="0.25">
      <c r="A105" s="8"/>
      <c r="B105" s="9"/>
      <c r="C105" s="8"/>
      <c r="D105" s="8"/>
      <c r="E105" s="10"/>
      <c r="F105" s="9"/>
      <c r="G105" s="9"/>
      <c r="H105" s="8"/>
      <c r="L105" s="8"/>
      <c r="M105" s="8"/>
      <c r="N105" s="8"/>
      <c r="O105" s="9"/>
    </row>
    <row r="106" spans="1:20" ht="13.2" x14ac:dyDescent="0.25">
      <c r="A106" s="8"/>
      <c r="B106" s="9"/>
      <c r="C106" s="8"/>
      <c r="D106" s="8"/>
      <c r="E106" s="10"/>
      <c r="F106" s="9"/>
      <c r="G106" s="9"/>
      <c r="H106" s="8"/>
      <c r="L106" s="8"/>
      <c r="M106" s="8"/>
      <c r="N106" s="8"/>
      <c r="O106" s="9"/>
    </row>
    <row r="107" spans="1:20" ht="13.2" x14ac:dyDescent="0.25">
      <c r="A107" s="8"/>
      <c r="B107" s="9"/>
      <c r="C107" s="8"/>
      <c r="D107" s="8"/>
      <c r="E107" s="10"/>
      <c r="F107" s="9"/>
      <c r="G107" s="9"/>
      <c r="H107" s="8"/>
      <c r="L107" s="8"/>
      <c r="M107" s="8"/>
      <c r="N107" s="8"/>
      <c r="O107" s="9"/>
    </row>
    <row r="108" spans="1:20" ht="13.2" x14ac:dyDescent="0.25">
      <c r="A108" s="8"/>
      <c r="B108" s="9"/>
      <c r="C108" s="8"/>
      <c r="D108" s="8"/>
      <c r="E108" s="10"/>
      <c r="F108" s="9"/>
      <c r="G108" s="9"/>
      <c r="H108" s="8"/>
      <c r="L108" s="8"/>
      <c r="M108" s="8"/>
      <c r="N108" s="8"/>
      <c r="O108" s="9"/>
    </row>
    <row r="109" spans="1:20" ht="13.2" x14ac:dyDescent="0.25">
      <c r="A109" s="8"/>
      <c r="B109" s="9"/>
      <c r="C109" s="8"/>
      <c r="D109" s="8"/>
      <c r="E109" s="10"/>
      <c r="F109" s="9"/>
      <c r="G109" s="9"/>
      <c r="H109" s="8"/>
      <c r="L109" s="8"/>
      <c r="M109" s="8"/>
      <c r="N109" s="8"/>
      <c r="O109" s="9"/>
    </row>
    <row r="110" spans="1:20" ht="13.2" x14ac:dyDescent="0.25">
      <c r="A110" s="8"/>
      <c r="B110" s="9"/>
      <c r="C110" s="8"/>
      <c r="D110" s="8"/>
      <c r="E110" s="10"/>
      <c r="F110" s="9"/>
      <c r="G110" s="9"/>
      <c r="H110" s="8"/>
      <c r="L110" s="8"/>
      <c r="M110" s="8"/>
      <c r="N110" s="8"/>
      <c r="O110" s="9"/>
    </row>
    <row r="111" spans="1:20" ht="13.2" x14ac:dyDescent="0.25">
      <c r="A111" s="8"/>
      <c r="B111" s="9"/>
      <c r="C111" s="8"/>
      <c r="D111" s="8"/>
      <c r="E111" s="10"/>
      <c r="F111" s="9"/>
      <c r="G111" s="9"/>
      <c r="H111" s="8"/>
      <c r="L111" s="8"/>
      <c r="M111" s="8"/>
      <c r="N111" s="8"/>
      <c r="O111" s="9"/>
    </row>
    <row r="112" spans="1:20" ht="13.2" x14ac:dyDescent="0.25">
      <c r="A112" s="8"/>
      <c r="B112" s="9"/>
      <c r="C112" s="8"/>
      <c r="D112" s="8"/>
      <c r="E112" s="10"/>
      <c r="F112" s="9"/>
      <c r="G112" s="9"/>
      <c r="H112" s="8"/>
      <c r="L112" s="8"/>
      <c r="M112" s="8"/>
      <c r="N112" s="8"/>
      <c r="O112" s="9"/>
    </row>
    <row r="113" spans="1:15" ht="13.2" x14ac:dyDescent="0.25">
      <c r="A113" s="8"/>
      <c r="B113" s="9"/>
      <c r="C113" s="8"/>
      <c r="D113" s="8"/>
      <c r="E113" s="10"/>
      <c r="F113" s="9"/>
      <c r="G113" s="9"/>
      <c r="H113" s="8"/>
      <c r="L113" s="8"/>
      <c r="M113" s="8"/>
      <c r="N113" s="8"/>
      <c r="O113" s="9"/>
    </row>
    <row r="114" spans="1:15" ht="13.2" x14ac:dyDescent="0.25">
      <c r="A114" s="8"/>
      <c r="B114" s="9"/>
      <c r="C114" s="8"/>
      <c r="D114" s="8"/>
      <c r="E114" s="10"/>
      <c r="F114" s="9"/>
      <c r="G114" s="9"/>
      <c r="H114" s="8"/>
      <c r="L114" s="8"/>
      <c r="M114" s="8"/>
      <c r="N114" s="8"/>
      <c r="O114" s="9"/>
    </row>
    <row r="115" spans="1:15" ht="13.2" x14ac:dyDescent="0.25">
      <c r="A115" s="8"/>
      <c r="B115" s="9"/>
      <c r="C115" s="8"/>
      <c r="D115" s="8"/>
      <c r="E115" s="10"/>
      <c r="F115" s="9"/>
      <c r="G115" s="9"/>
      <c r="H115" s="8"/>
      <c r="L115" s="8"/>
      <c r="M115" s="8"/>
      <c r="N115" s="8"/>
      <c r="O115" s="9"/>
    </row>
    <row r="116" spans="1:15" ht="13.2" x14ac:dyDescent="0.25">
      <c r="A116" s="8"/>
      <c r="B116" s="9"/>
      <c r="C116" s="8"/>
      <c r="D116" s="8"/>
      <c r="E116" s="10"/>
      <c r="F116" s="9"/>
      <c r="G116" s="9"/>
      <c r="H116" s="8"/>
      <c r="L116" s="8"/>
      <c r="M116" s="8"/>
      <c r="N116" s="8"/>
      <c r="O116" s="9"/>
    </row>
    <row r="117" spans="1:15" ht="13.2" x14ac:dyDescent="0.25">
      <c r="A117" s="8"/>
      <c r="B117" s="9"/>
      <c r="C117" s="8"/>
      <c r="D117" s="8"/>
      <c r="E117" s="10"/>
      <c r="F117" s="9"/>
      <c r="G117" s="9"/>
      <c r="H117" s="8"/>
      <c r="L117" s="8"/>
      <c r="M117" s="8"/>
      <c r="N117" s="8"/>
      <c r="O117" s="9"/>
    </row>
    <row r="118" spans="1:15" ht="13.2" x14ac:dyDescent="0.25">
      <c r="A118" s="8"/>
      <c r="B118" s="9"/>
      <c r="C118" s="8"/>
      <c r="D118" s="8"/>
      <c r="E118" s="10"/>
      <c r="F118" s="9"/>
      <c r="G118" s="9"/>
      <c r="H118" s="8"/>
      <c r="L118" s="8"/>
      <c r="M118" s="8"/>
      <c r="N118" s="8"/>
      <c r="O118" s="9"/>
    </row>
    <row r="119" spans="1:15" ht="13.2" x14ac:dyDescent="0.25">
      <c r="A119" s="8"/>
      <c r="B119" s="9"/>
      <c r="C119" s="8"/>
      <c r="D119" s="8"/>
      <c r="E119" s="10"/>
      <c r="F119" s="9"/>
      <c r="G119" s="9"/>
      <c r="H119" s="8"/>
      <c r="L119" s="8"/>
      <c r="M119" s="8"/>
      <c r="N119" s="8"/>
      <c r="O119" s="9"/>
    </row>
    <row r="120" spans="1:15" ht="13.2" x14ac:dyDescent="0.25">
      <c r="A120" s="8"/>
      <c r="B120" s="9"/>
      <c r="C120" s="8"/>
      <c r="D120" s="8"/>
      <c r="E120" s="10"/>
      <c r="F120" s="9"/>
      <c r="G120" s="9"/>
      <c r="H120" s="8"/>
      <c r="L120" s="8"/>
      <c r="M120" s="8"/>
      <c r="N120" s="8"/>
      <c r="O120" s="9"/>
    </row>
    <row r="121" spans="1:15" ht="13.2" x14ac:dyDescent="0.25">
      <c r="A121" s="8"/>
      <c r="B121" s="9"/>
      <c r="C121" s="8"/>
      <c r="D121" s="8"/>
      <c r="E121" s="10"/>
      <c r="F121" s="9"/>
      <c r="G121" s="9"/>
      <c r="H121" s="8"/>
      <c r="L121" s="8"/>
      <c r="M121" s="8"/>
      <c r="N121" s="8"/>
      <c r="O121" s="9"/>
    </row>
    <row r="122" spans="1:15" ht="13.2" x14ac:dyDescent="0.25">
      <c r="A122" s="8"/>
      <c r="B122" s="9"/>
      <c r="C122" s="8"/>
      <c r="D122" s="8"/>
      <c r="E122" s="10"/>
      <c r="F122" s="9"/>
      <c r="G122" s="9"/>
      <c r="H122" s="8"/>
      <c r="L122" s="8"/>
      <c r="M122" s="8"/>
      <c r="N122" s="8"/>
      <c r="O122" s="9"/>
    </row>
    <row r="123" spans="1:15" ht="13.2" x14ac:dyDescent="0.25">
      <c r="A123" s="8"/>
      <c r="B123" s="9"/>
      <c r="C123" s="8"/>
      <c r="D123" s="8"/>
      <c r="E123" s="10"/>
      <c r="F123" s="9"/>
      <c r="G123" s="9"/>
      <c r="H123" s="8"/>
      <c r="L123" s="8"/>
      <c r="M123" s="8"/>
      <c r="N123" s="8"/>
      <c r="O123" s="9"/>
    </row>
    <row r="124" spans="1:15" ht="13.2" x14ac:dyDescent="0.25">
      <c r="A124" s="8"/>
      <c r="B124" s="9"/>
      <c r="C124" s="8"/>
      <c r="D124" s="8"/>
      <c r="E124" s="10"/>
      <c r="F124" s="9"/>
      <c r="G124" s="9"/>
      <c r="H124" s="8"/>
      <c r="L124" s="8"/>
      <c r="M124" s="8"/>
      <c r="N124" s="8"/>
      <c r="O124" s="9"/>
    </row>
    <row r="125" spans="1:15" ht="13.2" x14ac:dyDescent="0.25">
      <c r="A125" s="8"/>
      <c r="B125" s="9"/>
      <c r="C125" s="8"/>
      <c r="D125" s="8"/>
      <c r="E125" s="10"/>
      <c r="F125" s="9"/>
      <c r="G125" s="9"/>
      <c r="H125" s="8"/>
      <c r="L125" s="8"/>
      <c r="M125" s="8"/>
      <c r="N125" s="8"/>
      <c r="O125" s="9"/>
    </row>
    <row r="126" spans="1:15" ht="13.2" x14ac:dyDescent="0.25">
      <c r="A126" s="8"/>
      <c r="B126" s="9"/>
      <c r="C126" s="8"/>
      <c r="D126" s="8"/>
      <c r="E126" s="10"/>
      <c r="F126" s="9"/>
      <c r="G126" s="9"/>
      <c r="H126" s="8"/>
      <c r="L126" s="8"/>
      <c r="M126" s="8"/>
      <c r="N126" s="8"/>
      <c r="O126" s="9"/>
    </row>
    <row r="127" spans="1:15" ht="13.2" x14ac:dyDescent="0.25">
      <c r="A127" s="8"/>
      <c r="B127" s="9"/>
      <c r="C127" s="8"/>
      <c r="D127" s="8"/>
      <c r="E127" s="10"/>
      <c r="F127" s="9"/>
      <c r="G127" s="9"/>
      <c r="H127" s="8"/>
      <c r="L127" s="8"/>
      <c r="M127" s="8"/>
      <c r="N127" s="8"/>
      <c r="O127" s="9"/>
    </row>
    <row r="128" spans="1:15" ht="13.2" x14ac:dyDescent="0.25">
      <c r="A128" s="8"/>
      <c r="B128" s="9"/>
      <c r="C128" s="8"/>
      <c r="D128" s="8"/>
      <c r="E128" s="10"/>
      <c r="F128" s="9"/>
      <c r="G128" s="9"/>
      <c r="H128" s="8"/>
      <c r="L128" s="8"/>
      <c r="M128" s="8"/>
      <c r="N128" s="8"/>
      <c r="O128" s="9"/>
    </row>
    <row r="129" spans="1:15" ht="13.2" x14ac:dyDescent="0.25">
      <c r="A129" s="8"/>
      <c r="B129" s="9"/>
      <c r="C129" s="8"/>
      <c r="D129" s="8"/>
      <c r="E129" s="10"/>
      <c r="F129" s="9"/>
      <c r="G129" s="9"/>
      <c r="H129" s="8"/>
      <c r="L129" s="8"/>
      <c r="M129" s="8"/>
      <c r="N129" s="8"/>
      <c r="O129" s="9"/>
    </row>
    <row r="130" spans="1:15" ht="13.2" x14ac:dyDescent="0.25">
      <c r="A130" s="8"/>
      <c r="B130" s="9"/>
      <c r="C130" s="8"/>
      <c r="D130" s="8"/>
      <c r="E130" s="10"/>
      <c r="F130" s="9"/>
      <c r="G130" s="9"/>
      <c r="H130" s="8"/>
      <c r="L130" s="8"/>
      <c r="M130" s="8"/>
      <c r="N130" s="8"/>
      <c r="O130" s="9"/>
    </row>
    <row r="131" spans="1:15" ht="13.2" x14ac:dyDescent="0.25">
      <c r="A131" s="8"/>
      <c r="B131" s="9"/>
      <c r="C131" s="8"/>
      <c r="D131" s="8"/>
      <c r="E131" s="10"/>
      <c r="F131" s="9"/>
      <c r="G131" s="9"/>
      <c r="H131" s="8"/>
      <c r="L131" s="8"/>
      <c r="M131" s="8"/>
      <c r="N131" s="8"/>
      <c r="O131" s="9"/>
    </row>
    <row r="132" spans="1:15" ht="13.2" x14ac:dyDescent="0.25">
      <c r="A132" s="8"/>
      <c r="B132" s="9"/>
      <c r="C132" s="8"/>
      <c r="D132" s="8"/>
      <c r="E132" s="10"/>
      <c r="F132" s="9"/>
      <c r="G132" s="9"/>
      <c r="H132" s="8"/>
      <c r="L132" s="8"/>
      <c r="M132" s="8"/>
      <c r="N132" s="8"/>
      <c r="O132" s="9"/>
    </row>
    <row r="133" spans="1:15" ht="13.2" x14ac:dyDescent="0.25">
      <c r="A133" s="8"/>
      <c r="B133" s="9"/>
      <c r="C133" s="8"/>
      <c r="D133" s="8"/>
      <c r="E133" s="10"/>
      <c r="F133" s="9"/>
      <c r="G133" s="9"/>
      <c r="H133" s="8"/>
      <c r="L133" s="8"/>
      <c r="M133" s="8"/>
      <c r="N133" s="8"/>
      <c r="O133" s="9"/>
    </row>
    <row r="134" spans="1:15" ht="13.2" x14ac:dyDescent="0.25">
      <c r="A134" s="8"/>
      <c r="B134" s="9"/>
      <c r="C134" s="8"/>
      <c r="D134" s="8"/>
      <c r="E134" s="10"/>
      <c r="F134" s="9"/>
      <c r="G134" s="9"/>
      <c r="H134" s="8"/>
      <c r="L134" s="8"/>
      <c r="M134" s="8"/>
      <c r="N134" s="8"/>
      <c r="O134" s="9"/>
    </row>
    <row r="135" spans="1:15" ht="13.2" x14ac:dyDescent="0.25">
      <c r="A135" s="8"/>
      <c r="B135" s="9"/>
      <c r="C135" s="8"/>
      <c r="D135" s="8"/>
      <c r="E135" s="10"/>
      <c r="F135" s="9"/>
      <c r="G135" s="9"/>
      <c r="H135" s="8"/>
      <c r="L135" s="8"/>
      <c r="M135" s="8"/>
      <c r="N135" s="8"/>
      <c r="O135" s="9"/>
    </row>
    <row r="136" spans="1:15" ht="13.2" x14ac:dyDescent="0.25">
      <c r="A136" s="8"/>
      <c r="B136" s="9"/>
      <c r="C136" s="8"/>
      <c r="D136" s="8"/>
      <c r="E136" s="10"/>
      <c r="F136" s="9"/>
      <c r="G136" s="9"/>
      <c r="H136" s="8"/>
      <c r="L136" s="8"/>
      <c r="M136" s="8"/>
      <c r="N136" s="8"/>
      <c r="O136" s="9"/>
    </row>
    <row r="137" spans="1:15" ht="13.2" x14ac:dyDescent="0.25">
      <c r="A137" s="8"/>
      <c r="B137" s="9"/>
      <c r="C137" s="8"/>
      <c r="D137" s="8"/>
      <c r="E137" s="10"/>
      <c r="F137" s="9"/>
      <c r="G137" s="9"/>
      <c r="H137" s="8"/>
      <c r="L137" s="8"/>
      <c r="M137" s="8"/>
      <c r="N137" s="8"/>
      <c r="O137" s="9"/>
    </row>
    <row r="138" spans="1:15" ht="13.2" x14ac:dyDescent="0.25">
      <c r="A138" s="8"/>
      <c r="B138" s="9"/>
      <c r="C138" s="8"/>
      <c r="D138" s="8"/>
      <c r="E138" s="10"/>
      <c r="F138" s="9"/>
      <c r="G138" s="9"/>
      <c r="H138" s="8"/>
      <c r="L138" s="8"/>
      <c r="M138" s="8"/>
      <c r="N138" s="8"/>
      <c r="O138" s="9"/>
    </row>
    <row r="139" spans="1:15" ht="13.2" x14ac:dyDescent="0.25">
      <c r="A139" s="8"/>
      <c r="B139" s="9"/>
      <c r="C139" s="8"/>
      <c r="D139" s="8"/>
      <c r="E139" s="10"/>
      <c r="F139" s="9"/>
      <c r="G139" s="9"/>
      <c r="H139" s="8"/>
      <c r="L139" s="8"/>
      <c r="M139" s="8"/>
      <c r="N139" s="8"/>
      <c r="O139" s="9"/>
    </row>
    <row r="140" spans="1:15" ht="13.2" x14ac:dyDescent="0.25">
      <c r="A140" s="8"/>
      <c r="B140" s="9"/>
      <c r="C140" s="8"/>
      <c r="D140" s="8"/>
      <c r="E140" s="10"/>
      <c r="F140" s="9"/>
      <c r="G140" s="9"/>
      <c r="H140" s="8"/>
      <c r="L140" s="8"/>
      <c r="M140" s="8"/>
      <c r="N140" s="8"/>
      <c r="O140" s="9"/>
    </row>
    <row r="141" spans="1:15" ht="13.2" x14ac:dyDescent="0.25">
      <c r="A141" s="8"/>
      <c r="B141" s="9"/>
      <c r="C141" s="8"/>
      <c r="D141" s="8"/>
      <c r="E141" s="10"/>
      <c r="F141" s="9"/>
      <c r="G141" s="9"/>
      <c r="H141" s="8"/>
      <c r="L141" s="8"/>
      <c r="M141" s="8"/>
      <c r="N141" s="8"/>
      <c r="O141" s="9"/>
    </row>
    <row r="142" spans="1:15" ht="13.2" x14ac:dyDescent="0.25">
      <c r="A142" s="8"/>
      <c r="B142" s="9"/>
      <c r="C142" s="8"/>
      <c r="D142" s="8"/>
      <c r="E142" s="10"/>
      <c r="F142" s="9"/>
      <c r="G142" s="9"/>
      <c r="H142" s="8"/>
      <c r="L142" s="8"/>
      <c r="M142" s="8"/>
      <c r="N142" s="8"/>
      <c r="O142" s="9"/>
    </row>
    <row r="143" spans="1:15" ht="13.2" x14ac:dyDescent="0.25">
      <c r="A143" s="8"/>
      <c r="B143" s="9"/>
      <c r="C143" s="8"/>
      <c r="D143" s="8"/>
      <c r="E143" s="10"/>
      <c r="F143" s="9"/>
      <c r="G143" s="9"/>
      <c r="H143" s="8"/>
      <c r="L143" s="8"/>
      <c r="M143" s="8"/>
      <c r="N143" s="8"/>
      <c r="O143" s="9"/>
    </row>
    <row r="144" spans="1:15" ht="13.2" x14ac:dyDescent="0.25">
      <c r="A144" s="8"/>
      <c r="B144" s="9"/>
      <c r="C144" s="8"/>
      <c r="D144" s="8"/>
      <c r="E144" s="10"/>
      <c r="F144" s="9"/>
      <c r="G144" s="9"/>
      <c r="H144" s="8"/>
      <c r="L144" s="8"/>
      <c r="M144" s="8"/>
      <c r="N144" s="8"/>
      <c r="O144" s="9"/>
    </row>
    <row r="145" spans="1:15" ht="13.2" x14ac:dyDescent="0.25">
      <c r="A145" s="8"/>
      <c r="B145" s="9"/>
      <c r="C145" s="8"/>
      <c r="D145" s="8"/>
      <c r="E145" s="10"/>
      <c r="F145" s="9"/>
      <c r="G145" s="9"/>
      <c r="H145" s="8"/>
      <c r="L145" s="8"/>
      <c r="M145" s="8"/>
      <c r="N145" s="8"/>
      <c r="O145" s="9"/>
    </row>
    <row r="146" spans="1:15" ht="13.2" x14ac:dyDescent="0.25">
      <c r="A146" s="8"/>
      <c r="B146" s="9"/>
      <c r="C146" s="8"/>
      <c r="D146" s="8"/>
      <c r="E146" s="10"/>
      <c r="F146" s="9"/>
      <c r="G146" s="9"/>
      <c r="H146" s="8"/>
      <c r="L146" s="8"/>
      <c r="M146" s="8"/>
      <c r="N146" s="8"/>
      <c r="O146" s="9"/>
    </row>
    <row r="147" spans="1:15" ht="13.2" x14ac:dyDescent="0.25">
      <c r="A147" s="8"/>
      <c r="B147" s="9"/>
      <c r="C147" s="8"/>
      <c r="D147" s="8"/>
      <c r="E147" s="10"/>
      <c r="F147" s="9"/>
      <c r="G147" s="9"/>
      <c r="H147" s="8"/>
      <c r="L147" s="8"/>
      <c r="M147" s="8"/>
      <c r="N147" s="8"/>
      <c r="O147" s="9"/>
    </row>
    <row r="148" spans="1:15" ht="13.2" x14ac:dyDescent="0.25">
      <c r="A148" s="8"/>
      <c r="B148" s="9"/>
      <c r="C148" s="8"/>
      <c r="D148" s="8"/>
      <c r="E148" s="10"/>
      <c r="F148" s="9"/>
      <c r="G148" s="9"/>
      <c r="H148" s="8"/>
      <c r="L148" s="8"/>
      <c r="M148" s="8"/>
      <c r="N148" s="8"/>
      <c r="O148" s="9"/>
    </row>
    <row r="149" spans="1:15" ht="13.2" x14ac:dyDescent="0.25">
      <c r="A149" s="8"/>
      <c r="B149" s="9"/>
      <c r="C149" s="8"/>
      <c r="D149" s="8"/>
      <c r="E149" s="10"/>
      <c r="F149" s="9"/>
      <c r="G149" s="9"/>
      <c r="H149" s="8"/>
      <c r="L149" s="8"/>
      <c r="M149" s="8"/>
      <c r="N149" s="8"/>
      <c r="O149" s="9"/>
    </row>
    <row r="150" spans="1:15" ht="13.2" x14ac:dyDescent="0.25">
      <c r="A150" s="8"/>
      <c r="B150" s="9"/>
      <c r="C150" s="8"/>
      <c r="D150" s="8"/>
      <c r="E150" s="10"/>
      <c r="F150" s="9"/>
      <c r="G150" s="9"/>
      <c r="H150" s="8"/>
      <c r="L150" s="8"/>
      <c r="M150" s="8"/>
      <c r="N150" s="8"/>
      <c r="O150" s="9"/>
    </row>
    <row r="151" spans="1:15" ht="13.2" x14ac:dyDescent="0.25">
      <c r="A151" s="8"/>
      <c r="B151" s="9"/>
      <c r="C151" s="8"/>
      <c r="D151" s="8"/>
      <c r="E151" s="10"/>
      <c r="F151" s="9"/>
      <c r="G151" s="9"/>
      <c r="H151" s="8"/>
      <c r="L151" s="8"/>
      <c r="M151" s="8"/>
      <c r="N151" s="8"/>
      <c r="O151" s="9"/>
    </row>
    <row r="152" spans="1:15" ht="13.2" x14ac:dyDescent="0.25">
      <c r="A152" s="8"/>
      <c r="B152" s="9"/>
      <c r="C152" s="8"/>
      <c r="D152" s="8"/>
      <c r="E152" s="10"/>
      <c r="F152" s="9"/>
      <c r="G152" s="9"/>
      <c r="H152" s="8"/>
      <c r="L152" s="8"/>
      <c r="M152" s="8"/>
      <c r="N152" s="8"/>
      <c r="O152" s="9"/>
    </row>
    <row r="153" spans="1:15" ht="13.2" x14ac:dyDescent="0.25">
      <c r="A153" s="8"/>
      <c r="B153" s="9"/>
      <c r="C153" s="8"/>
      <c r="D153" s="8"/>
      <c r="E153" s="10"/>
      <c r="F153" s="9"/>
      <c r="G153" s="9"/>
      <c r="H153" s="8"/>
      <c r="L153" s="8"/>
      <c r="M153" s="8"/>
      <c r="N153" s="8"/>
      <c r="O153" s="9"/>
    </row>
    <row r="154" spans="1:15" ht="13.2" x14ac:dyDescent="0.25">
      <c r="A154" s="8"/>
      <c r="B154" s="9"/>
      <c r="C154" s="8"/>
      <c r="D154" s="8"/>
      <c r="E154" s="10"/>
      <c r="F154" s="9"/>
      <c r="G154" s="9"/>
      <c r="H154" s="8"/>
      <c r="L154" s="8"/>
      <c r="M154" s="8"/>
      <c r="N154" s="8"/>
      <c r="O154" s="9"/>
    </row>
    <row r="155" spans="1:15" ht="13.2" x14ac:dyDescent="0.25">
      <c r="A155" s="8"/>
      <c r="B155" s="9"/>
      <c r="C155" s="8"/>
      <c r="D155" s="8"/>
      <c r="E155" s="10"/>
      <c r="F155" s="9"/>
      <c r="G155" s="9"/>
      <c r="H155" s="8"/>
      <c r="L155" s="8"/>
      <c r="M155" s="8"/>
      <c r="N155" s="8"/>
      <c r="O155" s="9"/>
    </row>
    <row r="156" spans="1:15" ht="13.2" x14ac:dyDescent="0.25">
      <c r="A156" s="8"/>
      <c r="B156" s="9"/>
      <c r="C156" s="8"/>
      <c r="D156" s="8"/>
      <c r="E156" s="10"/>
      <c r="F156" s="9"/>
      <c r="G156" s="9"/>
      <c r="H156" s="8"/>
      <c r="L156" s="8"/>
      <c r="M156" s="8"/>
      <c r="N156" s="8"/>
      <c r="O156" s="9"/>
    </row>
    <row r="157" spans="1:15" ht="13.2" x14ac:dyDescent="0.25">
      <c r="A157" s="8"/>
      <c r="B157" s="9"/>
      <c r="C157" s="8"/>
      <c r="D157" s="8"/>
      <c r="E157" s="10"/>
      <c r="F157" s="9"/>
      <c r="G157" s="9"/>
      <c r="H157" s="8"/>
      <c r="L157" s="8"/>
      <c r="M157" s="8"/>
      <c r="N157" s="8"/>
      <c r="O157" s="9"/>
    </row>
    <row r="158" spans="1:15" ht="13.2" x14ac:dyDescent="0.25">
      <c r="A158" s="8"/>
      <c r="B158" s="9"/>
      <c r="C158" s="8"/>
      <c r="D158" s="8"/>
      <c r="E158" s="10"/>
      <c r="F158" s="9"/>
      <c r="G158" s="9"/>
      <c r="H158" s="8"/>
      <c r="L158" s="8"/>
      <c r="M158" s="8"/>
      <c r="N158" s="8"/>
      <c r="O158" s="9"/>
    </row>
    <row r="159" spans="1:15" ht="13.2" x14ac:dyDescent="0.25">
      <c r="A159" s="8"/>
      <c r="B159" s="9"/>
      <c r="C159" s="8"/>
      <c r="D159" s="8"/>
      <c r="E159" s="10"/>
      <c r="F159" s="9"/>
      <c r="G159" s="9"/>
      <c r="H159" s="8"/>
      <c r="L159" s="8"/>
      <c r="M159" s="8"/>
      <c r="N159" s="8"/>
      <c r="O159" s="9"/>
    </row>
    <row r="160" spans="1:15" ht="13.2" x14ac:dyDescent="0.25">
      <c r="A160" s="8"/>
      <c r="B160" s="9"/>
      <c r="C160" s="8"/>
      <c r="D160" s="8"/>
      <c r="E160" s="10"/>
      <c r="F160" s="9"/>
      <c r="G160" s="9"/>
      <c r="H160" s="8"/>
      <c r="L160" s="8"/>
      <c r="M160" s="8"/>
      <c r="N160" s="8"/>
      <c r="O160" s="9"/>
    </row>
    <row r="161" spans="1:15" ht="13.2" x14ac:dyDescent="0.25">
      <c r="A161" s="8"/>
      <c r="B161" s="9"/>
      <c r="C161" s="8"/>
      <c r="D161" s="8"/>
      <c r="E161" s="10"/>
      <c r="F161" s="9"/>
      <c r="G161" s="9"/>
      <c r="H161" s="8"/>
      <c r="L161" s="8"/>
      <c r="M161" s="8"/>
      <c r="N161" s="8"/>
      <c r="O161" s="9"/>
    </row>
    <row r="162" spans="1:15" ht="13.2" x14ac:dyDescent="0.25">
      <c r="A162" s="8"/>
      <c r="B162" s="9"/>
      <c r="C162" s="8"/>
      <c r="D162" s="8"/>
      <c r="E162" s="10"/>
      <c r="F162" s="9"/>
      <c r="G162" s="9"/>
      <c r="H162" s="8"/>
      <c r="L162" s="8"/>
      <c r="M162" s="8"/>
      <c r="N162" s="8"/>
      <c r="O162" s="9"/>
    </row>
    <row r="163" spans="1:15" ht="13.2" x14ac:dyDescent="0.25">
      <c r="A163" s="8"/>
      <c r="B163" s="9"/>
      <c r="C163" s="8"/>
      <c r="D163" s="8"/>
      <c r="E163" s="10"/>
      <c r="F163" s="9"/>
      <c r="G163" s="9"/>
      <c r="H163" s="8"/>
      <c r="L163" s="8"/>
      <c r="M163" s="8"/>
      <c r="N163" s="8"/>
      <c r="O163" s="9"/>
    </row>
    <row r="164" spans="1:15" ht="13.2" x14ac:dyDescent="0.25">
      <c r="A164" s="8"/>
      <c r="B164" s="9"/>
      <c r="C164" s="8"/>
      <c r="D164" s="8"/>
      <c r="E164" s="10"/>
      <c r="F164" s="9"/>
      <c r="G164" s="9"/>
      <c r="H164" s="8"/>
      <c r="L164" s="8"/>
      <c r="M164" s="8"/>
      <c r="N164" s="8"/>
      <c r="O164" s="9"/>
    </row>
    <row r="165" spans="1:15" ht="13.2" x14ac:dyDescent="0.25">
      <c r="A165" s="8"/>
      <c r="B165" s="9"/>
      <c r="C165" s="8"/>
      <c r="D165" s="8"/>
      <c r="E165" s="10"/>
      <c r="F165" s="9"/>
      <c r="G165" s="9"/>
      <c r="H165" s="8"/>
      <c r="L165" s="8"/>
      <c r="M165" s="8"/>
      <c r="N165" s="8"/>
      <c r="O165" s="9"/>
    </row>
    <row r="166" spans="1:15" ht="13.2" x14ac:dyDescent="0.25">
      <c r="A166" s="8"/>
      <c r="B166" s="9"/>
      <c r="C166" s="8"/>
      <c r="D166" s="8"/>
      <c r="E166" s="10"/>
      <c r="F166" s="9"/>
      <c r="G166" s="9"/>
      <c r="H166" s="8"/>
      <c r="L166" s="8"/>
      <c r="M166" s="8"/>
      <c r="N166" s="8"/>
      <c r="O166" s="9"/>
    </row>
    <row r="167" spans="1:15" ht="13.2" x14ac:dyDescent="0.25">
      <c r="A167" s="8"/>
      <c r="B167" s="9"/>
      <c r="C167" s="8"/>
      <c r="D167" s="8"/>
      <c r="E167" s="10"/>
      <c r="F167" s="9"/>
      <c r="G167" s="9"/>
      <c r="H167" s="8"/>
      <c r="L167" s="8"/>
      <c r="M167" s="8"/>
      <c r="N167" s="8"/>
      <c r="O167" s="9"/>
    </row>
  </sheetData>
  <sheetProtection algorithmName="SHA-512" hashValue="0/AkBramp/ydYwd6RlgGy4swxtQ7piu4CtWSJ5W8OXuXuGzAhfFGRhLOa7BoELUrZikp400dGqt8jLEvdEp94g==" saltValue="mMVxfAaDVB+X5x/Pt1uuAQ==" spinCount="100000" sheet="1" objects="1" scenarios="1" formatCells="0" formatColumns="0" formatRows="0"/>
  <mergeCells count="23">
    <mergeCell ref="A5:F5"/>
    <mergeCell ref="A7:F7"/>
    <mergeCell ref="B6:F6"/>
    <mergeCell ref="S8:S9"/>
    <mergeCell ref="T8:T9"/>
    <mergeCell ref="L8:L10"/>
    <mergeCell ref="M8:M10"/>
    <mergeCell ref="N8:N10"/>
    <mergeCell ref="K8:K9"/>
    <mergeCell ref="O8:O9"/>
    <mergeCell ref="P8:P9"/>
    <mergeCell ref="Q8:Q9"/>
    <mergeCell ref="R8:R9"/>
    <mergeCell ref="E8:E9"/>
    <mergeCell ref="F8:F9"/>
    <mergeCell ref="G8:G9"/>
    <mergeCell ref="I8:I9"/>
    <mergeCell ref="J8:J9"/>
    <mergeCell ref="H8:H10"/>
    <mergeCell ref="A8:A9"/>
    <mergeCell ref="B8:B9"/>
    <mergeCell ref="C8:C9"/>
    <mergeCell ref="D8:D9"/>
  </mergeCells>
  <conditionalFormatting sqref="G11:G100">
    <cfRule type="cellIs" dxfId="3" priority="6" stopIfTrue="1" operator="greaterThan">
      <formula>8760</formula>
    </cfRule>
  </conditionalFormatting>
  <conditionalFormatting sqref="P11:P100">
    <cfRule type="expression" dxfId="2" priority="3">
      <formula>AND($O11="Ja",P11="")</formula>
    </cfRule>
  </conditionalFormatting>
  <conditionalFormatting sqref="A11:A100">
    <cfRule type="expression" dxfId="1" priority="2">
      <formula>AND($A11="",SUM($B11:$T11)&lt;&gt;0)</formula>
    </cfRule>
  </conditionalFormatting>
  <conditionalFormatting sqref="B11:B100 D11:F100 H11:H100 O11:O100">
    <cfRule type="expression" dxfId="0" priority="1">
      <formula>AND($A11&lt;&gt;"",B11="")</formula>
    </cfRule>
  </conditionalFormatting>
  <dataValidations count="2">
    <dataValidation type="list" allowBlank="1" showInputMessage="1" showErrorMessage="1" errorTitle="kein Listeneintrag" error="Kein Listeneintrag!" promptTitle="Typ" prompt="Auswahlliste!" sqref="H11:H100" xr:uid="{00000000-0002-0000-0A00-000000000000}">
      <formula1>"Windkraft,Photovoltaik,Geothermie"</formula1>
    </dataValidation>
    <dataValidation type="list" allowBlank="1" showInputMessage="1" showErrorMessage="1" promptTitle="Ökostromanlage" prompt="Ja / Nein" sqref="O11:O100" xr:uid="{00000000-0002-0000-0A00-000001000000}">
      <formula1>"Ja,Nein"</formula1>
    </dataValidation>
  </dataValidations>
  <pageMargins left="0.19685039370078741" right="0.19685039370078741" top="0.39370078740157483" bottom="0.39370078740157483" header="0.39370078740157483" footer="0.39370078740157483"/>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0">
    <tabColor theme="0" tint="-0.249977111117893"/>
    <outlinePr showOutlineSymbols="0"/>
    <pageSetUpPr fitToPage="1"/>
  </sheetPr>
  <dimension ref="A1:P7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51.44140625" style="18" bestFit="1" customWidth="1"/>
    <col min="2" max="2" width="10.6640625" style="15" customWidth="1"/>
    <col min="3" max="6" width="10.6640625" style="17" customWidth="1"/>
    <col min="7" max="7" width="10.6640625" style="18" customWidth="1"/>
    <col min="8" max="12" width="10.6640625" style="19" customWidth="1"/>
    <col min="13" max="25" width="10.6640625" style="17" customWidth="1"/>
    <col min="26" max="16384" width="10.6640625" style="17"/>
  </cols>
  <sheetData>
    <row r="1" spans="1:16" ht="15.75" customHeight="1" x14ac:dyDescent="0.25">
      <c r="A1" s="172"/>
      <c r="B1" s="172"/>
    </row>
    <row r="2" spans="1:16" ht="15.75" customHeight="1" x14ac:dyDescent="0.25">
      <c r="A2" s="172"/>
      <c r="B2" s="134"/>
      <c r="G2" s="17"/>
      <c r="H2" s="17"/>
      <c r="I2" s="17"/>
      <c r="J2" s="17"/>
      <c r="K2" s="17"/>
      <c r="L2" s="17"/>
      <c r="M2" s="20"/>
      <c r="N2" s="20"/>
      <c r="O2" s="20"/>
      <c r="P2" s="20"/>
    </row>
    <row r="3" spans="1:16" ht="15.75" customHeight="1" x14ac:dyDescent="0.25">
      <c r="A3" s="172"/>
      <c r="B3" s="134"/>
      <c r="G3" s="17"/>
      <c r="H3" s="17"/>
      <c r="I3" s="17"/>
      <c r="J3" s="17"/>
      <c r="K3" s="17"/>
      <c r="L3" s="17"/>
      <c r="M3" s="20"/>
      <c r="N3" s="20"/>
      <c r="O3" s="20"/>
      <c r="P3" s="20"/>
    </row>
    <row r="4" spans="1:16" s="20" customFormat="1" ht="15.75" customHeight="1" x14ac:dyDescent="0.25">
      <c r="A4" s="238" t="s">
        <v>1</v>
      </c>
      <c r="B4" s="134"/>
    </row>
    <row r="5" spans="1:16" s="20" customFormat="1" ht="15.75" customHeight="1" x14ac:dyDescent="0.25">
      <c r="A5" s="14"/>
      <c r="B5" s="16"/>
    </row>
    <row r="6" spans="1:16" s="20" customFormat="1" ht="15.75" customHeight="1" x14ac:dyDescent="0.25">
      <c r="A6" s="17"/>
      <c r="B6" s="16"/>
    </row>
    <row r="7" spans="1:16" s="20" customFormat="1" x14ac:dyDescent="0.25">
      <c r="A7" s="17"/>
      <c r="B7" s="16"/>
    </row>
    <row r="8" spans="1:16" s="20" customFormat="1" x14ac:dyDescent="0.25">
      <c r="A8" s="17"/>
    </row>
    <row r="9" spans="1:16" s="20" customFormat="1" ht="12.75" customHeight="1" x14ac:dyDescent="0.25">
      <c r="A9" s="349" t="s">
        <v>50</v>
      </c>
      <c r="B9" s="349" t="s">
        <v>108</v>
      </c>
      <c r="C9" s="23" t="s">
        <v>162</v>
      </c>
    </row>
    <row r="10" spans="1:16" s="22" customFormat="1" x14ac:dyDescent="0.25">
      <c r="A10" s="350"/>
      <c r="B10" s="350"/>
      <c r="C10" s="21"/>
    </row>
    <row r="11" spans="1:16" s="22" customFormat="1" x14ac:dyDescent="0.25">
      <c r="A11" s="56" t="s">
        <v>44</v>
      </c>
      <c r="B11" s="57" t="s">
        <v>2</v>
      </c>
      <c r="C11" s="21"/>
      <c r="D11" s="21"/>
      <c r="E11" s="21"/>
      <c r="F11" s="21"/>
    </row>
    <row r="12" spans="1:16" ht="12.75" customHeight="1" x14ac:dyDescent="0.25">
      <c r="A12" s="58" t="s">
        <v>49</v>
      </c>
      <c r="B12" s="59" t="s">
        <v>2</v>
      </c>
      <c r="G12" s="17"/>
      <c r="H12" s="17"/>
      <c r="I12" s="17"/>
      <c r="J12" s="17"/>
      <c r="K12" s="17"/>
      <c r="L12" s="17"/>
    </row>
    <row r="13" spans="1:16" x14ac:dyDescent="0.25">
      <c r="A13" s="58" t="s">
        <v>47</v>
      </c>
      <c r="B13" s="59" t="s">
        <v>2</v>
      </c>
      <c r="G13" s="17"/>
      <c r="H13" s="17"/>
      <c r="I13" s="17"/>
      <c r="J13" s="17"/>
      <c r="K13" s="17"/>
      <c r="L13" s="17"/>
    </row>
    <row r="14" spans="1:16" ht="12.75" customHeight="1" x14ac:dyDescent="0.25">
      <c r="A14" s="60" t="s">
        <v>8</v>
      </c>
      <c r="B14" s="59" t="s">
        <v>18</v>
      </c>
      <c r="G14" s="17"/>
      <c r="H14" s="17"/>
      <c r="I14" s="17"/>
      <c r="J14" s="17"/>
      <c r="K14" s="17"/>
      <c r="L14" s="17"/>
    </row>
    <row r="15" spans="1:16" x14ac:dyDescent="0.25">
      <c r="A15" s="60" t="s">
        <v>9</v>
      </c>
      <c r="B15" s="59" t="s">
        <v>2</v>
      </c>
      <c r="G15" s="17"/>
      <c r="H15" s="17"/>
      <c r="I15" s="17"/>
      <c r="J15" s="17"/>
      <c r="K15" s="17"/>
      <c r="L15" s="17"/>
    </row>
    <row r="16" spans="1:16" ht="12.75" customHeight="1" x14ac:dyDescent="0.25">
      <c r="A16" s="60" t="s">
        <v>10</v>
      </c>
      <c r="B16" s="59" t="s">
        <v>2</v>
      </c>
      <c r="G16" s="17"/>
      <c r="H16" s="17"/>
      <c r="I16" s="17"/>
      <c r="J16" s="17"/>
      <c r="K16" s="17"/>
      <c r="L16" s="17"/>
    </row>
    <row r="17" spans="1:12" x14ac:dyDescent="0.25">
      <c r="A17" s="60" t="s">
        <v>11</v>
      </c>
      <c r="B17" s="59" t="s">
        <v>18</v>
      </c>
      <c r="G17" s="17"/>
      <c r="H17" s="17"/>
      <c r="I17" s="17"/>
      <c r="J17" s="17"/>
      <c r="K17" s="17"/>
      <c r="L17" s="17"/>
    </row>
    <row r="18" spans="1:12" ht="12.75" customHeight="1" x14ac:dyDescent="0.25">
      <c r="A18" s="60" t="s">
        <v>12</v>
      </c>
      <c r="B18" s="59" t="s">
        <v>2</v>
      </c>
      <c r="G18" s="17"/>
      <c r="H18" s="17"/>
      <c r="I18" s="17"/>
      <c r="J18" s="17"/>
      <c r="K18" s="17"/>
      <c r="L18" s="17"/>
    </row>
    <row r="19" spans="1:12" x14ac:dyDescent="0.25">
      <c r="A19" s="61" t="s">
        <v>110</v>
      </c>
      <c r="B19" s="59" t="s">
        <v>109</v>
      </c>
      <c r="G19" s="17"/>
      <c r="H19" s="17"/>
      <c r="I19" s="17"/>
      <c r="J19" s="17"/>
      <c r="K19" s="17"/>
      <c r="L19" s="17"/>
    </row>
    <row r="20" spans="1:12" x14ac:dyDescent="0.25">
      <c r="A20" s="60" t="s">
        <v>5</v>
      </c>
      <c r="B20" s="59" t="s">
        <v>2</v>
      </c>
      <c r="G20" s="17"/>
      <c r="H20" s="17"/>
      <c r="I20" s="17"/>
      <c r="J20" s="17"/>
      <c r="K20" s="17"/>
      <c r="L20" s="17"/>
    </row>
    <row r="21" spans="1:12" ht="12.75" customHeight="1" x14ac:dyDescent="0.25">
      <c r="A21" s="60" t="s">
        <v>6</v>
      </c>
      <c r="B21" s="59" t="s">
        <v>18</v>
      </c>
      <c r="G21" s="17"/>
      <c r="H21" s="17"/>
      <c r="I21" s="17"/>
      <c r="J21" s="17"/>
      <c r="K21" s="17"/>
      <c r="L21" s="17"/>
    </row>
    <row r="22" spans="1:12" x14ac:dyDescent="0.25">
      <c r="A22" s="60" t="s">
        <v>13</v>
      </c>
      <c r="B22" s="59" t="s">
        <v>2</v>
      </c>
      <c r="G22" s="17"/>
      <c r="H22" s="17"/>
      <c r="I22" s="17"/>
      <c r="J22" s="17"/>
      <c r="K22" s="17"/>
      <c r="L22" s="17"/>
    </row>
    <row r="23" spans="1:12" ht="12.75" customHeight="1" x14ac:dyDescent="0.25">
      <c r="A23" s="60" t="s">
        <v>14</v>
      </c>
      <c r="B23" s="59" t="s">
        <v>2</v>
      </c>
      <c r="G23" s="17"/>
      <c r="H23" s="17"/>
      <c r="I23" s="17"/>
      <c r="J23" s="17"/>
      <c r="K23" s="17"/>
      <c r="L23" s="17"/>
    </row>
    <row r="24" spans="1:12" ht="12.75" customHeight="1" x14ac:dyDescent="0.25">
      <c r="A24" s="60" t="s">
        <v>43</v>
      </c>
      <c r="B24" s="59" t="s">
        <v>18</v>
      </c>
      <c r="G24" s="17"/>
      <c r="H24" s="17"/>
      <c r="I24" s="17"/>
      <c r="J24" s="17"/>
      <c r="K24" s="17"/>
      <c r="L24" s="17"/>
    </row>
    <row r="25" spans="1:12" x14ac:dyDescent="0.25">
      <c r="A25" s="60" t="s">
        <v>15</v>
      </c>
      <c r="B25" s="59" t="s">
        <v>2</v>
      </c>
      <c r="G25" s="17"/>
      <c r="H25" s="17"/>
      <c r="I25" s="17"/>
      <c r="J25" s="17"/>
      <c r="K25" s="17"/>
      <c r="L25" s="17"/>
    </row>
    <row r="26" spans="1:12" x14ac:dyDescent="0.25">
      <c r="A26" s="60" t="s">
        <v>16</v>
      </c>
      <c r="B26" s="59" t="s">
        <v>18</v>
      </c>
      <c r="G26" s="17"/>
      <c r="H26" s="17"/>
      <c r="I26" s="17"/>
      <c r="J26" s="17"/>
      <c r="K26" s="17"/>
      <c r="L26" s="17"/>
    </row>
    <row r="27" spans="1:12" ht="12.75" customHeight="1" x14ac:dyDescent="0.25">
      <c r="A27" s="60" t="s">
        <v>7</v>
      </c>
      <c r="B27" s="59" t="s">
        <v>18</v>
      </c>
      <c r="G27" s="17"/>
      <c r="H27" s="17"/>
      <c r="I27" s="17"/>
      <c r="J27" s="17"/>
      <c r="K27" s="17"/>
      <c r="L27" s="17"/>
    </row>
    <row r="28" spans="1:12" ht="12.75" customHeight="1" x14ac:dyDescent="0.25">
      <c r="A28" s="60" t="s">
        <v>19</v>
      </c>
      <c r="B28" s="59" t="s">
        <v>2</v>
      </c>
      <c r="G28" s="17"/>
      <c r="H28" s="17"/>
      <c r="I28" s="17"/>
      <c r="J28" s="17"/>
      <c r="K28" s="17"/>
      <c r="L28" s="17"/>
    </row>
    <row r="29" spans="1:12" x14ac:dyDescent="0.25">
      <c r="A29" s="60" t="s">
        <v>20</v>
      </c>
      <c r="B29" s="59" t="s">
        <v>2</v>
      </c>
      <c r="G29" s="17"/>
      <c r="H29" s="17"/>
      <c r="I29" s="17"/>
      <c r="J29" s="17"/>
      <c r="K29" s="17"/>
      <c r="L29" s="17"/>
    </row>
    <row r="30" spans="1:12" x14ac:dyDescent="0.25">
      <c r="A30" s="60" t="s">
        <v>21</v>
      </c>
      <c r="B30" s="59" t="s">
        <v>2</v>
      </c>
      <c r="G30" s="17"/>
      <c r="H30" s="17"/>
      <c r="I30" s="17"/>
      <c r="J30" s="17"/>
      <c r="K30" s="17"/>
      <c r="L30" s="17"/>
    </row>
    <row r="31" spans="1:12" x14ac:dyDescent="0.25">
      <c r="A31" s="60" t="s">
        <v>22</v>
      </c>
      <c r="B31" s="59" t="s">
        <v>18</v>
      </c>
      <c r="G31" s="17"/>
      <c r="H31" s="17"/>
      <c r="I31" s="17"/>
      <c r="J31" s="17"/>
      <c r="K31" s="17"/>
      <c r="L31" s="17"/>
    </row>
    <row r="32" spans="1:12" x14ac:dyDescent="0.25">
      <c r="A32" s="60" t="s">
        <v>23</v>
      </c>
      <c r="B32" s="59" t="s">
        <v>2</v>
      </c>
      <c r="G32" s="17"/>
      <c r="H32" s="17"/>
      <c r="I32" s="17"/>
      <c r="J32" s="17"/>
      <c r="K32" s="17"/>
      <c r="L32" s="17"/>
    </row>
    <row r="33" spans="1:12" x14ac:dyDescent="0.25">
      <c r="A33" s="60" t="s">
        <v>24</v>
      </c>
      <c r="B33" s="59" t="s">
        <v>18</v>
      </c>
      <c r="G33" s="17"/>
      <c r="H33" s="17"/>
      <c r="I33" s="17"/>
      <c r="J33" s="17"/>
      <c r="K33" s="17"/>
      <c r="L33" s="17"/>
    </row>
    <row r="34" spans="1:12" x14ac:dyDescent="0.25">
      <c r="A34" s="60" t="s">
        <v>46</v>
      </c>
      <c r="B34" s="59" t="s">
        <v>2</v>
      </c>
      <c r="G34" s="17"/>
      <c r="H34" s="17"/>
      <c r="I34" s="17"/>
      <c r="J34" s="17"/>
      <c r="K34" s="17"/>
      <c r="L34" s="17"/>
    </row>
    <row r="35" spans="1:12" x14ac:dyDescent="0.25">
      <c r="A35" s="60" t="s">
        <v>25</v>
      </c>
      <c r="B35" s="59" t="s">
        <v>2</v>
      </c>
      <c r="G35" s="17"/>
      <c r="H35" s="17"/>
      <c r="I35" s="17"/>
      <c r="J35" s="17"/>
      <c r="K35" s="17"/>
      <c r="L35" s="17"/>
    </row>
    <row r="36" spans="1:12" x14ac:dyDescent="0.25">
      <c r="A36" s="60" t="s">
        <v>26</v>
      </c>
      <c r="B36" s="59" t="s">
        <v>2</v>
      </c>
      <c r="G36" s="17"/>
      <c r="H36" s="17"/>
      <c r="I36" s="17"/>
      <c r="J36" s="17"/>
      <c r="K36" s="17"/>
      <c r="L36" s="17"/>
    </row>
    <row r="37" spans="1:12" x14ac:dyDescent="0.25">
      <c r="A37" s="60" t="s">
        <v>27</v>
      </c>
      <c r="B37" s="59" t="s">
        <v>2</v>
      </c>
      <c r="G37" s="17"/>
      <c r="H37" s="17"/>
      <c r="I37" s="17"/>
      <c r="J37" s="17"/>
      <c r="K37" s="17"/>
      <c r="L37" s="17"/>
    </row>
    <row r="38" spans="1:12" x14ac:dyDescent="0.25">
      <c r="A38" s="60" t="s">
        <v>28</v>
      </c>
      <c r="B38" s="59" t="s">
        <v>18</v>
      </c>
      <c r="G38" s="17"/>
      <c r="H38" s="17"/>
      <c r="I38" s="17"/>
      <c r="J38" s="17"/>
      <c r="K38" s="17"/>
      <c r="L38" s="17"/>
    </row>
    <row r="39" spans="1:12" x14ac:dyDescent="0.25">
      <c r="A39" s="60" t="s">
        <v>29</v>
      </c>
      <c r="B39" s="59" t="s">
        <v>18</v>
      </c>
      <c r="G39" s="17"/>
      <c r="H39" s="17"/>
      <c r="I39" s="17"/>
      <c r="J39" s="17"/>
      <c r="K39" s="17"/>
      <c r="L39" s="17"/>
    </row>
    <row r="40" spans="1:12" x14ac:dyDescent="0.25">
      <c r="A40" s="60" t="s">
        <v>30</v>
      </c>
      <c r="B40" s="59" t="s">
        <v>2</v>
      </c>
      <c r="G40" s="17"/>
      <c r="H40" s="17"/>
      <c r="I40" s="17"/>
      <c r="J40" s="17"/>
      <c r="K40" s="17"/>
      <c r="L40" s="17"/>
    </row>
    <row r="41" spans="1:12" x14ac:dyDescent="0.25">
      <c r="A41" s="60" t="s">
        <v>31</v>
      </c>
      <c r="B41" s="59" t="s">
        <v>2</v>
      </c>
      <c r="G41" s="17"/>
      <c r="H41" s="17"/>
      <c r="I41" s="17"/>
      <c r="J41" s="17"/>
      <c r="K41" s="17"/>
      <c r="L41" s="17"/>
    </row>
    <row r="42" spans="1:12" x14ac:dyDescent="0.25">
      <c r="A42" s="60" t="s">
        <v>32</v>
      </c>
      <c r="B42" s="59" t="s">
        <v>18</v>
      </c>
      <c r="G42" s="17"/>
      <c r="H42" s="17"/>
      <c r="I42" s="17"/>
      <c r="J42" s="17"/>
      <c r="K42" s="17"/>
      <c r="L42" s="17"/>
    </row>
    <row r="43" spans="1:12" x14ac:dyDescent="0.25">
      <c r="A43" s="60" t="s">
        <v>33</v>
      </c>
      <c r="B43" s="59" t="s">
        <v>2</v>
      </c>
      <c r="G43" s="17"/>
      <c r="H43" s="17"/>
      <c r="I43" s="17"/>
      <c r="J43" s="17"/>
      <c r="K43" s="17"/>
      <c r="L43" s="17"/>
    </row>
    <row r="44" spans="1:12" x14ac:dyDescent="0.25">
      <c r="A44" s="60" t="s">
        <v>224</v>
      </c>
      <c r="B44" s="59" t="s">
        <v>18</v>
      </c>
      <c r="G44" s="17"/>
      <c r="H44" s="17"/>
      <c r="I44" s="17"/>
      <c r="J44" s="17"/>
      <c r="K44" s="17"/>
      <c r="L44" s="17"/>
    </row>
    <row r="45" spans="1:12" x14ac:dyDescent="0.25">
      <c r="A45" s="60" t="s">
        <v>34</v>
      </c>
      <c r="B45" s="59" t="s">
        <v>2</v>
      </c>
      <c r="G45" s="17"/>
      <c r="H45" s="17"/>
      <c r="I45" s="17"/>
      <c r="J45" s="17"/>
      <c r="K45" s="17"/>
      <c r="L45" s="17"/>
    </row>
    <row r="46" spans="1:12" x14ac:dyDescent="0.25">
      <c r="A46" s="60" t="s">
        <v>225</v>
      </c>
      <c r="B46" s="59" t="s">
        <v>2</v>
      </c>
      <c r="G46" s="17"/>
      <c r="H46" s="17"/>
      <c r="I46" s="17"/>
      <c r="J46" s="17"/>
      <c r="K46" s="17"/>
      <c r="L46" s="17"/>
    </row>
    <row r="47" spans="1:12" x14ac:dyDescent="0.25">
      <c r="A47" s="60" t="s">
        <v>35</v>
      </c>
      <c r="B47" s="59" t="s">
        <v>2</v>
      </c>
      <c r="G47" s="17"/>
      <c r="H47" s="17"/>
      <c r="I47" s="17"/>
      <c r="J47" s="17"/>
      <c r="K47" s="17"/>
      <c r="L47" s="17"/>
    </row>
    <row r="48" spans="1:12" x14ac:dyDescent="0.25">
      <c r="A48" s="62"/>
      <c r="B48" s="63"/>
      <c r="G48" s="17"/>
      <c r="H48" s="17"/>
      <c r="I48" s="17"/>
      <c r="J48" s="17"/>
      <c r="K48" s="17"/>
      <c r="L48" s="17"/>
    </row>
    <row r="49" spans="1:12" x14ac:dyDescent="0.25">
      <c r="A49" s="62"/>
      <c r="B49" s="63"/>
      <c r="G49" s="17"/>
      <c r="H49" s="17"/>
      <c r="I49" s="17"/>
      <c r="J49" s="17"/>
      <c r="K49" s="17"/>
      <c r="L49" s="17"/>
    </row>
    <row r="50" spans="1:12" x14ac:dyDescent="0.25">
      <c r="A50" s="62"/>
      <c r="B50" s="63"/>
      <c r="G50" s="17"/>
      <c r="H50" s="17"/>
      <c r="I50" s="17"/>
      <c r="J50" s="17"/>
      <c r="K50" s="17"/>
      <c r="L50" s="17"/>
    </row>
    <row r="51" spans="1:12" x14ac:dyDescent="0.25">
      <c r="A51" s="62"/>
      <c r="B51" s="63"/>
      <c r="G51" s="17"/>
      <c r="H51" s="17"/>
      <c r="I51" s="17"/>
      <c r="J51" s="17"/>
      <c r="K51" s="17"/>
      <c r="L51" s="17"/>
    </row>
    <row r="52" spans="1:12" x14ac:dyDescent="0.25">
      <c r="A52" s="62"/>
      <c r="B52" s="63"/>
      <c r="G52" s="17"/>
      <c r="H52" s="17"/>
      <c r="I52" s="17"/>
      <c r="J52" s="17"/>
      <c r="K52" s="17"/>
      <c r="L52" s="17"/>
    </row>
    <row r="53" spans="1:12" x14ac:dyDescent="0.25">
      <c r="A53" s="62"/>
      <c r="B53" s="63"/>
      <c r="G53" s="17"/>
      <c r="H53" s="17"/>
      <c r="I53" s="17"/>
      <c r="J53" s="17"/>
      <c r="K53" s="17"/>
      <c r="L53" s="17"/>
    </row>
    <row r="54" spans="1:12" x14ac:dyDescent="0.25">
      <c r="A54" s="62"/>
      <c r="B54" s="63"/>
      <c r="G54" s="17"/>
      <c r="H54" s="17"/>
      <c r="I54" s="17"/>
      <c r="J54" s="17"/>
      <c r="K54" s="17"/>
      <c r="L54" s="17"/>
    </row>
    <row r="55" spans="1:12" x14ac:dyDescent="0.25">
      <c r="A55" s="62"/>
      <c r="B55" s="63"/>
      <c r="G55" s="17"/>
      <c r="H55" s="17"/>
      <c r="I55" s="17"/>
      <c r="J55" s="17"/>
      <c r="K55" s="17"/>
      <c r="L55" s="17"/>
    </row>
    <row r="56" spans="1:12" x14ac:dyDescent="0.25">
      <c r="A56" s="64"/>
      <c r="B56" s="63"/>
      <c r="G56" s="17"/>
      <c r="H56" s="17"/>
      <c r="I56" s="17"/>
      <c r="J56" s="17"/>
      <c r="K56" s="17"/>
      <c r="L56" s="17"/>
    </row>
    <row r="57" spans="1:12" x14ac:dyDescent="0.25">
      <c r="A57" s="64"/>
      <c r="B57" s="63"/>
      <c r="G57" s="17"/>
      <c r="H57" s="17"/>
      <c r="I57" s="17"/>
      <c r="J57" s="17"/>
      <c r="K57" s="17"/>
      <c r="L57" s="17"/>
    </row>
    <row r="58" spans="1:12" x14ac:dyDescent="0.25">
      <c r="A58" s="64"/>
      <c r="B58" s="63"/>
      <c r="G58" s="17"/>
      <c r="H58" s="17"/>
      <c r="I58" s="17"/>
      <c r="J58" s="17"/>
      <c r="K58" s="17"/>
      <c r="L58" s="17"/>
    </row>
    <row r="59" spans="1:12" x14ac:dyDescent="0.25">
      <c r="A59" s="64"/>
      <c r="B59" s="63"/>
      <c r="G59" s="17"/>
      <c r="H59" s="17"/>
      <c r="I59" s="17"/>
      <c r="J59" s="17"/>
      <c r="K59" s="17"/>
      <c r="L59" s="17"/>
    </row>
    <row r="60" spans="1:12" x14ac:dyDescent="0.25">
      <c r="A60" s="64"/>
      <c r="B60" s="63"/>
      <c r="G60" s="17"/>
      <c r="H60" s="17"/>
      <c r="I60" s="17"/>
      <c r="J60" s="17"/>
      <c r="K60" s="17"/>
      <c r="L60" s="17"/>
    </row>
    <row r="61" spans="1:12" x14ac:dyDescent="0.25">
      <c r="A61" s="64"/>
      <c r="B61" s="63"/>
    </row>
    <row r="62" spans="1:12" x14ac:dyDescent="0.25">
      <c r="A62" s="64"/>
      <c r="B62" s="63"/>
    </row>
    <row r="63" spans="1:12" x14ac:dyDescent="0.25">
      <c r="A63" s="64"/>
      <c r="B63" s="63"/>
    </row>
    <row r="64" spans="1:12" x14ac:dyDescent="0.25">
      <c r="A64" s="64"/>
      <c r="B64" s="63"/>
    </row>
    <row r="65" spans="1:2" x14ac:dyDescent="0.25">
      <c r="A65" s="64"/>
      <c r="B65" s="63"/>
    </row>
    <row r="66" spans="1:2" x14ac:dyDescent="0.25">
      <c r="A66" s="64"/>
      <c r="B66" s="63"/>
    </row>
    <row r="67" spans="1:2" x14ac:dyDescent="0.25">
      <c r="A67" s="64"/>
      <c r="B67" s="63"/>
    </row>
    <row r="68" spans="1:2" x14ac:dyDescent="0.25">
      <c r="A68" s="64"/>
      <c r="B68" s="63"/>
    </row>
    <row r="69" spans="1:2" x14ac:dyDescent="0.25">
      <c r="A69" s="64"/>
      <c r="B69" s="63"/>
    </row>
    <row r="70" spans="1:2" x14ac:dyDescent="0.25">
      <c r="A70" s="64"/>
      <c r="B70" s="63"/>
    </row>
  </sheetData>
  <sheetProtection algorithmName="SHA-512" hashValue="jdNnkX5hG/zX1gLZVWWvWTNieOaB3OjWwLkb/2OsVBKT2UksMAsm1X2LxDkZ3FsIm5V/PrnJUgVtSzRixrkjfA==" saltValue="NHzSjEB6rCas7uAB62tFOg==" spinCount="100000" sheet="1" objects="1" scenarios="1" formatCells="0" formatColumns="0" formatRows="0"/>
  <mergeCells count="2">
    <mergeCell ref="A9:A10"/>
    <mergeCell ref="B9:B10"/>
  </mergeCells>
  <phoneticPr fontId="0" type="noConversion"/>
  <dataValidations count="1">
    <dataValidation type="list" allowBlank="1" showInputMessage="1" showErrorMessage="1" errorTitle="kein Listeneintrag" error="Kein Listeneintrag!" promptTitle="m" sqref="B19 B48:B70" xr:uid="{00000000-0002-0000-0B00-000000000000}">
      <formula1>"t,1000m³"</formula1>
    </dataValidation>
  </dataValidations>
  <printOptions horizontalCentered="1"/>
  <pageMargins left="0.39370078740157483" right="0.39370078740157483" top="0.59055118110236227"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howOutlineSymbols="0"/>
    <pageSetUpPr fitToPage="1"/>
  </sheetPr>
  <dimension ref="A1:P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6640625" defaultRowHeight="13.2" x14ac:dyDescent="0.25"/>
  <cols>
    <col min="1" max="2" width="15.6640625" style="5" customWidth="1"/>
    <col min="3" max="16384" width="10.6640625" style="9"/>
  </cols>
  <sheetData>
    <row r="1" spans="1:16" ht="57.9" customHeight="1" x14ac:dyDescent="0.25">
      <c r="A1" s="1" t="s">
        <v>1</v>
      </c>
      <c r="B1" s="6"/>
      <c r="C1" s="5"/>
      <c r="D1" s="5"/>
      <c r="E1" s="5"/>
      <c r="F1" s="5"/>
      <c r="G1" s="5"/>
      <c r="H1" s="5"/>
      <c r="I1" s="5"/>
      <c r="J1" s="5"/>
      <c r="K1" s="5"/>
      <c r="L1" s="5"/>
      <c r="M1" s="5"/>
      <c r="N1" s="5"/>
    </row>
    <row r="2" spans="1:16" ht="15.6" x14ac:dyDescent="0.25">
      <c r="A2" s="260" t="str">
        <f>"Tageserhebung Öffentliche Erzeuger Strom "&amp;U!$B$11</f>
        <v>Tageserhebung Öffentliche Erzeuger Strom 2022</v>
      </c>
      <c r="B2" s="261"/>
      <c r="C2" s="261"/>
      <c r="D2" s="261"/>
      <c r="E2" s="261"/>
      <c r="F2" s="261"/>
      <c r="G2" s="262"/>
      <c r="H2" s="120" t="s">
        <v>169</v>
      </c>
      <c r="I2" s="5"/>
      <c r="J2" s="5"/>
      <c r="K2" s="5"/>
      <c r="L2" s="5"/>
      <c r="M2" s="5"/>
      <c r="N2" s="5"/>
      <c r="O2" s="5"/>
    </row>
    <row r="3" spans="1:16" ht="15.6" x14ac:dyDescent="0.25">
      <c r="A3" s="269" t="s">
        <v>3</v>
      </c>
      <c r="B3" s="262"/>
      <c r="C3" s="270" t="str">
        <f>IF(U!$B$12&lt;&gt;"",U!$B$12,"")</f>
        <v/>
      </c>
      <c r="D3" s="271"/>
      <c r="E3" s="271"/>
      <c r="F3" s="271"/>
      <c r="G3" s="272"/>
      <c r="H3" s="31" t="s">
        <v>184</v>
      </c>
      <c r="I3" s="5"/>
      <c r="J3" s="5"/>
      <c r="K3" s="5"/>
      <c r="L3" s="5"/>
      <c r="M3" s="5"/>
      <c r="N3" s="5"/>
      <c r="O3" s="5"/>
    </row>
    <row r="4" spans="1:16" ht="15.6" x14ac:dyDescent="0.25">
      <c r="A4" s="260" t="s">
        <v>137</v>
      </c>
      <c r="B4" s="261"/>
      <c r="C4" s="261"/>
      <c r="D4" s="261"/>
      <c r="E4" s="261"/>
      <c r="F4" s="261"/>
      <c r="G4" s="262"/>
      <c r="I4" s="5"/>
      <c r="J4" s="5"/>
      <c r="K4" s="5"/>
      <c r="L4" s="5"/>
      <c r="M4" s="5"/>
      <c r="N4" s="5"/>
      <c r="O4" s="5"/>
    </row>
    <row r="5" spans="1:16" x14ac:dyDescent="0.25">
      <c r="C5" s="5"/>
      <c r="D5" s="5"/>
      <c r="E5" s="5"/>
      <c r="F5" s="5"/>
      <c r="G5" s="5"/>
      <c r="H5" s="5"/>
      <c r="I5" s="5"/>
      <c r="J5" s="5"/>
      <c r="K5" s="5"/>
      <c r="L5" s="5"/>
      <c r="M5" s="5"/>
      <c r="N5" s="5"/>
      <c r="O5" s="138" t="s">
        <v>135</v>
      </c>
    </row>
    <row r="6" spans="1:16" x14ac:dyDescent="0.25">
      <c r="A6" s="173" t="s">
        <v>134</v>
      </c>
      <c r="B6" s="175"/>
      <c r="C6" s="263"/>
      <c r="D6" s="264"/>
      <c r="E6" s="263"/>
      <c r="F6" s="264"/>
      <c r="G6" s="263"/>
      <c r="H6" s="264"/>
      <c r="I6" s="263"/>
      <c r="J6" s="264"/>
      <c r="K6" s="263"/>
      <c r="L6" s="264"/>
      <c r="M6" s="263"/>
      <c r="N6" s="264"/>
      <c r="O6" s="263"/>
      <c r="P6" s="264"/>
    </row>
    <row r="7" spans="1:16" x14ac:dyDescent="0.25">
      <c r="A7" s="174" t="s">
        <v>168</v>
      </c>
      <c r="B7" s="176"/>
      <c r="C7" s="263"/>
      <c r="D7" s="264"/>
      <c r="E7" s="263"/>
      <c r="F7" s="264"/>
      <c r="G7" s="263"/>
      <c r="H7" s="264"/>
      <c r="I7" s="263"/>
      <c r="J7" s="264"/>
      <c r="K7" s="263"/>
      <c r="L7" s="264"/>
      <c r="M7" s="263"/>
      <c r="N7" s="264"/>
      <c r="O7" s="263"/>
      <c r="P7" s="264"/>
    </row>
    <row r="8" spans="1:16" ht="25.5" customHeight="1" x14ac:dyDescent="0.25">
      <c r="A8" s="273" t="s">
        <v>136</v>
      </c>
      <c r="B8" s="274"/>
      <c r="C8" s="265"/>
      <c r="D8" s="266"/>
      <c r="E8" s="265"/>
      <c r="F8" s="266"/>
      <c r="G8" s="265"/>
      <c r="H8" s="266"/>
      <c r="I8" s="265"/>
      <c r="J8" s="266"/>
      <c r="K8" s="265"/>
      <c r="L8" s="266"/>
      <c r="M8" s="265"/>
      <c r="N8" s="266"/>
      <c r="O8" s="265"/>
      <c r="P8" s="266"/>
    </row>
    <row r="9" spans="1:16" ht="25.5" customHeight="1" x14ac:dyDescent="0.25">
      <c r="A9" s="267" t="s">
        <v>138</v>
      </c>
      <c r="B9" s="267" t="s">
        <v>179</v>
      </c>
      <c r="C9" s="177" t="s">
        <v>139</v>
      </c>
      <c r="D9" s="177" t="s">
        <v>140</v>
      </c>
      <c r="E9" s="177" t="s">
        <v>139</v>
      </c>
      <c r="F9" s="177" t="s">
        <v>140</v>
      </c>
      <c r="G9" s="177" t="s">
        <v>139</v>
      </c>
      <c r="H9" s="177" t="s">
        <v>140</v>
      </c>
      <c r="I9" s="177" t="s">
        <v>139</v>
      </c>
      <c r="J9" s="177" t="s">
        <v>140</v>
      </c>
      <c r="K9" s="177" t="s">
        <v>139</v>
      </c>
      <c r="L9" s="177" t="s">
        <v>140</v>
      </c>
      <c r="M9" s="177" t="s">
        <v>139</v>
      </c>
      <c r="N9" s="177" t="s">
        <v>140</v>
      </c>
      <c r="O9" s="178" t="s">
        <v>139</v>
      </c>
      <c r="P9" s="178" t="s">
        <v>140</v>
      </c>
    </row>
    <row r="10" spans="1:16" x14ac:dyDescent="0.25">
      <c r="A10" s="268"/>
      <c r="B10" s="268"/>
      <c r="C10" s="177" t="s">
        <v>0</v>
      </c>
      <c r="D10" s="177" t="s">
        <v>0</v>
      </c>
      <c r="E10" s="177" t="s">
        <v>0</v>
      </c>
      <c r="F10" s="177" t="s">
        <v>0</v>
      </c>
      <c r="G10" s="177" t="s">
        <v>0</v>
      </c>
      <c r="H10" s="177" t="s">
        <v>0</v>
      </c>
      <c r="I10" s="177" t="s">
        <v>0</v>
      </c>
      <c r="J10" s="177" t="s">
        <v>0</v>
      </c>
      <c r="K10" s="177" t="s">
        <v>0</v>
      </c>
      <c r="L10" s="177" t="s">
        <v>0</v>
      </c>
      <c r="M10" s="177" t="s">
        <v>0</v>
      </c>
      <c r="N10" s="177" t="s">
        <v>0</v>
      </c>
      <c r="O10" s="178" t="s">
        <v>0</v>
      </c>
      <c r="P10" s="178" t="s">
        <v>0</v>
      </c>
    </row>
    <row r="11" spans="1:16" x14ac:dyDescent="0.25">
      <c r="A11" s="124">
        <f>DATE(U!B11,1,1)</f>
        <v>44562</v>
      </c>
      <c r="B11" s="123" t="str">
        <f>IF(A11="","",IF(WEEKDAY(A11)=4,"Mittwoch",IF(MONTH(A11)&amp;DAY(A11)="1015","Test","")))</f>
        <v/>
      </c>
      <c r="C11" s="179"/>
      <c r="D11" s="179"/>
      <c r="E11" s="179"/>
      <c r="F11" s="179"/>
      <c r="G11" s="179"/>
      <c r="H11" s="179"/>
      <c r="I11" s="179"/>
      <c r="J11" s="179"/>
      <c r="K11" s="179"/>
      <c r="L11" s="179"/>
      <c r="M11" s="179"/>
      <c r="N11" s="179"/>
      <c r="O11" s="179"/>
      <c r="P11" s="179"/>
    </row>
    <row r="12" spans="1:16" x14ac:dyDescent="0.25">
      <c r="A12" s="117">
        <f t="shared" ref="A12:A74" si="0">A11+1</f>
        <v>44563</v>
      </c>
      <c r="B12" s="118" t="str">
        <f t="shared" ref="B12:B75" si="1">IF(A12="","",IF(WEEKDAY(A12)=4,"Mittwoch",IF(MONTH(A12)&amp;DAY(A12)="1015","Test","")))</f>
        <v/>
      </c>
      <c r="C12" s="179"/>
      <c r="D12" s="179"/>
      <c r="E12" s="179"/>
      <c r="F12" s="179"/>
      <c r="G12" s="179"/>
      <c r="H12" s="179"/>
      <c r="I12" s="179"/>
      <c r="J12" s="179"/>
      <c r="K12" s="179"/>
      <c r="L12" s="179"/>
      <c r="M12" s="179"/>
      <c r="N12" s="179"/>
      <c r="O12" s="179"/>
      <c r="P12" s="179"/>
    </row>
    <row r="13" spans="1:16" x14ac:dyDescent="0.25">
      <c r="A13" s="117">
        <f t="shared" si="0"/>
        <v>44564</v>
      </c>
      <c r="B13" s="118" t="str">
        <f t="shared" si="1"/>
        <v/>
      </c>
      <c r="C13" s="179"/>
      <c r="D13" s="179"/>
      <c r="E13" s="179"/>
      <c r="F13" s="179"/>
      <c r="G13" s="179"/>
      <c r="H13" s="179"/>
      <c r="I13" s="179"/>
      <c r="J13" s="179"/>
      <c r="K13" s="179"/>
      <c r="L13" s="179"/>
      <c r="M13" s="179"/>
      <c r="N13" s="179"/>
      <c r="O13" s="179"/>
      <c r="P13" s="179"/>
    </row>
    <row r="14" spans="1:16" x14ac:dyDescent="0.25">
      <c r="A14" s="117">
        <f t="shared" si="0"/>
        <v>44565</v>
      </c>
      <c r="B14" s="118" t="str">
        <f t="shared" si="1"/>
        <v/>
      </c>
      <c r="C14" s="179"/>
      <c r="D14" s="179"/>
      <c r="E14" s="179"/>
      <c r="F14" s="179"/>
      <c r="G14" s="179"/>
      <c r="H14" s="179"/>
      <c r="I14" s="179"/>
      <c r="J14" s="179"/>
      <c r="K14" s="179"/>
      <c r="L14" s="179"/>
      <c r="M14" s="179"/>
      <c r="N14" s="179"/>
      <c r="O14" s="179"/>
      <c r="P14" s="179"/>
    </row>
    <row r="15" spans="1:16" x14ac:dyDescent="0.25">
      <c r="A15" s="117">
        <f t="shared" si="0"/>
        <v>44566</v>
      </c>
      <c r="B15" s="118" t="str">
        <f t="shared" si="1"/>
        <v>Mittwoch</v>
      </c>
      <c r="C15" s="179"/>
      <c r="D15" s="179"/>
      <c r="E15" s="179"/>
      <c r="F15" s="179"/>
      <c r="G15" s="179"/>
      <c r="H15" s="179"/>
      <c r="I15" s="179"/>
      <c r="J15" s="179"/>
      <c r="K15" s="179"/>
      <c r="L15" s="179"/>
      <c r="M15" s="179"/>
      <c r="N15" s="179"/>
      <c r="O15" s="179"/>
      <c r="P15" s="179"/>
    </row>
    <row r="16" spans="1:16" x14ac:dyDescent="0.25">
      <c r="A16" s="117">
        <f t="shared" si="0"/>
        <v>44567</v>
      </c>
      <c r="B16" s="118" t="str">
        <f t="shared" si="1"/>
        <v/>
      </c>
      <c r="C16" s="179"/>
      <c r="D16" s="179"/>
      <c r="E16" s="179"/>
      <c r="F16" s="179"/>
      <c r="G16" s="179"/>
      <c r="H16" s="179"/>
      <c r="I16" s="179"/>
      <c r="J16" s="179"/>
      <c r="K16" s="179"/>
      <c r="L16" s="179"/>
      <c r="M16" s="179"/>
      <c r="N16" s="179"/>
      <c r="O16" s="179"/>
      <c r="P16" s="179"/>
    </row>
    <row r="17" spans="1:16" x14ac:dyDescent="0.25">
      <c r="A17" s="117">
        <f t="shared" si="0"/>
        <v>44568</v>
      </c>
      <c r="B17" s="118" t="str">
        <f t="shared" si="1"/>
        <v/>
      </c>
      <c r="C17" s="179"/>
      <c r="D17" s="179"/>
      <c r="E17" s="179"/>
      <c r="F17" s="179"/>
      <c r="G17" s="179"/>
      <c r="H17" s="179"/>
      <c r="I17" s="179"/>
      <c r="J17" s="179"/>
      <c r="K17" s="179"/>
      <c r="L17" s="179"/>
      <c r="M17" s="179"/>
      <c r="N17" s="179"/>
      <c r="O17" s="179"/>
      <c r="P17" s="179"/>
    </row>
    <row r="18" spans="1:16" x14ac:dyDescent="0.25">
      <c r="A18" s="117">
        <f t="shared" si="0"/>
        <v>44569</v>
      </c>
      <c r="B18" s="118" t="str">
        <f t="shared" si="1"/>
        <v/>
      </c>
      <c r="C18" s="179"/>
      <c r="D18" s="179"/>
      <c r="E18" s="179"/>
      <c r="F18" s="179"/>
      <c r="G18" s="179"/>
      <c r="H18" s="179"/>
      <c r="I18" s="179"/>
      <c r="J18" s="179"/>
      <c r="K18" s="179"/>
      <c r="L18" s="179"/>
      <c r="M18" s="179"/>
      <c r="N18" s="179"/>
      <c r="O18" s="179"/>
      <c r="P18" s="179"/>
    </row>
    <row r="19" spans="1:16" x14ac:dyDescent="0.25">
      <c r="A19" s="117">
        <f t="shared" si="0"/>
        <v>44570</v>
      </c>
      <c r="B19" s="118" t="str">
        <f t="shared" si="1"/>
        <v/>
      </c>
      <c r="C19" s="179"/>
      <c r="D19" s="179"/>
      <c r="E19" s="179"/>
      <c r="F19" s="179"/>
      <c r="G19" s="179"/>
      <c r="H19" s="179"/>
      <c r="I19" s="179"/>
      <c r="J19" s="179"/>
      <c r="K19" s="179"/>
      <c r="L19" s="179"/>
      <c r="M19" s="179"/>
      <c r="N19" s="179"/>
      <c r="O19" s="179"/>
      <c r="P19" s="179"/>
    </row>
    <row r="20" spans="1:16" x14ac:dyDescent="0.25">
      <c r="A20" s="117">
        <f t="shared" si="0"/>
        <v>44571</v>
      </c>
      <c r="B20" s="118" t="str">
        <f t="shared" si="1"/>
        <v/>
      </c>
      <c r="C20" s="179"/>
      <c r="D20" s="179"/>
      <c r="E20" s="179"/>
      <c r="F20" s="179"/>
      <c r="G20" s="179"/>
      <c r="H20" s="179"/>
      <c r="I20" s="179"/>
      <c r="J20" s="179"/>
      <c r="K20" s="179"/>
      <c r="L20" s="179"/>
      <c r="M20" s="179"/>
      <c r="N20" s="179"/>
      <c r="O20" s="179"/>
      <c r="P20" s="179"/>
    </row>
    <row r="21" spans="1:16" x14ac:dyDescent="0.25">
      <c r="A21" s="117">
        <f t="shared" si="0"/>
        <v>44572</v>
      </c>
      <c r="B21" s="118" t="str">
        <f t="shared" si="1"/>
        <v/>
      </c>
      <c r="C21" s="179"/>
      <c r="D21" s="179"/>
      <c r="E21" s="179"/>
      <c r="F21" s="179"/>
      <c r="G21" s="179"/>
      <c r="H21" s="179"/>
      <c r="I21" s="179"/>
      <c r="J21" s="179"/>
      <c r="K21" s="179"/>
      <c r="L21" s="179"/>
      <c r="M21" s="179"/>
      <c r="N21" s="179"/>
      <c r="O21" s="179"/>
      <c r="P21" s="179"/>
    </row>
    <row r="22" spans="1:16" x14ac:dyDescent="0.25">
      <c r="A22" s="117">
        <f t="shared" si="0"/>
        <v>44573</v>
      </c>
      <c r="B22" s="118" t="str">
        <f t="shared" si="1"/>
        <v>Mittwoch</v>
      </c>
      <c r="C22" s="179"/>
      <c r="D22" s="179"/>
      <c r="E22" s="179"/>
      <c r="F22" s="179"/>
      <c r="G22" s="179"/>
      <c r="H22" s="179"/>
      <c r="I22" s="179"/>
      <c r="J22" s="179"/>
      <c r="K22" s="179"/>
      <c r="L22" s="179"/>
      <c r="M22" s="179"/>
      <c r="N22" s="179"/>
      <c r="O22" s="179"/>
      <c r="P22" s="179"/>
    </row>
    <row r="23" spans="1:16" x14ac:dyDescent="0.25">
      <c r="A23" s="117">
        <f t="shared" si="0"/>
        <v>44574</v>
      </c>
      <c r="B23" s="118" t="str">
        <f t="shared" si="1"/>
        <v/>
      </c>
      <c r="C23" s="179"/>
      <c r="D23" s="179"/>
      <c r="E23" s="179"/>
      <c r="F23" s="179"/>
      <c r="G23" s="179"/>
      <c r="H23" s="179"/>
      <c r="I23" s="179"/>
      <c r="J23" s="179"/>
      <c r="K23" s="179"/>
      <c r="L23" s="179"/>
      <c r="M23" s="179"/>
      <c r="N23" s="179"/>
      <c r="O23" s="179"/>
      <c r="P23" s="179"/>
    </row>
    <row r="24" spans="1:16" x14ac:dyDescent="0.25">
      <c r="A24" s="117">
        <f t="shared" si="0"/>
        <v>44575</v>
      </c>
      <c r="B24" s="118" t="str">
        <f t="shared" si="1"/>
        <v/>
      </c>
      <c r="C24" s="179"/>
      <c r="D24" s="179"/>
      <c r="E24" s="179"/>
      <c r="F24" s="179"/>
      <c r="G24" s="179"/>
      <c r="H24" s="179"/>
      <c r="I24" s="179"/>
      <c r="J24" s="179"/>
      <c r="K24" s="179"/>
      <c r="L24" s="179"/>
      <c r="M24" s="179"/>
      <c r="N24" s="179"/>
      <c r="O24" s="179"/>
      <c r="P24" s="179"/>
    </row>
    <row r="25" spans="1:16" x14ac:dyDescent="0.25">
      <c r="A25" s="117">
        <f t="shared" si="0"/>
        <v>44576</v>
      </c>
      <c r="B25" s="118" t="str">
        <f t="shared" si="1"/>
        <v/>
      </c>
      <c r="C25" s="179"/>
      <c r="D25" s="179"/>
      <c r="E25" s="179"/>
      <c r="F25" s="179"/>
      <c r="G25" s="179"/>
      <c r="H25" s="179"/>
      <c r="I25" s="179"/>
      <c r="J25" s="179"/>
      <c r="K25" s="179"/>
      <c r="L25" s="179"/>
      <c r="M25" s="179"/>
      <c r="N25" s="179"/>
      <c r="O25" s="179"/>
      <c r="P25" s="179"/>
    </row>
    <row r="26" spans="1:16" x14ac:dyDescent="0.25">
      <c r="A26" s="117">
        <f t="shared" si="0"/>
        <v>44577</v>
      </c>
      <c r="B26" s="118" t="str">
        <f t="shared" si="1"/>
        <v/>
      </c>
      <c r="C26" s="179"/>
      <c r="D26" s="179"/>
      <c r="E26" s="179"/>
      <c r="F26" s="179"/>
      <c r="G26" s="179"/>
      <c r="H26" s="179"/>
      <c r="I26" s="179"/>
      <c r="J26" s="179"/>
      <c r="K26" s="179"/>
      <c r="L26" s="179"/>
      <c r="M26" s="179"/>
      <c r="N26" s="179"/>
      <c r="O26" s="179"/>
      <c r="P26" s="179"/>
    </row>
    <row r="27" spans="1:16" x14ac:dyDescent="0.25">
      <c r="A27" s="117">
        <f t="shared" si="0"/>
        <v>44578</v>
      </c>
      <c r="B27" s="118" t="str">
        <f t="shared" si="1"/>
        <v/>
      </c>
      <c r="C27" s="179"/>
      <c r="D27" s="179"/>
      <c r="E27" s="179"/>
      <c r="F27" s="179"/>
      <c r="G27" s="179"/>
      <c r="H27" s="179"/>
      <c r="I27" s="179"/>
      <c r="J27" s="179"/>
      <c r="K27" s="179"/>
      <c r="L27" s="179"/>
      <c r="M27" s="179"/>
      <c r="N27" s="179"/>
      <c r="O27" s="179"/>
      <c r="P27" s="179"/>
    </row>
    <row r="28" spans="1:16" x14ac:dyDescent="0.25">
      <c r="A28" s="117">
        <f t="shared" si="0"/>
        <v>44579</v>
      </c>
      <c r="B28" s="118" t="str">
        <f t="shared" si="1"/>
        <v/>
      </c>
      <c r="C28" s="179"/>
      <c r="D28" s="179"/>
      <c r="E28" s="179"/>
      <c r="F28" s="179"/>
      <c r="G28" s="179"/>
      <c r="H28" s="179"/>
      <c r="I28" s="179"/>
      <c r="J28" s="179"/>
      <c r="K28" s="179"/>
      <c r="L28" s="179"/>
      <c r="M28" s="179"/>
      <c r="N28" s="179"/>
      <c r="O28" s="179"/>
      <c r="P28" s="179"/>
    </row>
    <row r="29" spans="1:16" x14ac:dyDescent="0.25">
      <c r="A29" s="117">
        <f t="shared" si="0"/>
        <v>44580</v>
      </c>
      <c r="B29" s="118" t="str">
        <f t="shared" si="1"/>
        <v>Mittwoch</v>
      </c>
      <c r="C29" s="179"/>
      <c r="D29" s="179"/>
      <c r="E29" s="179"/>
      <c r="F29" s="179"/>
      <c r="G29" s="179"/>
      <c r="H29" s="179"/>
      <c r="I29" s="179"/>
      <c r="J29" s="179"/>
      <c r="K29" s="179"/>
      <c r="L29" s="179"/>
      <c r="M29" s="179"/>
      <c r="N29" s="179"/>
      <c r="O29" s="179"/>
      <c r="P29" s="179"/>
    </row>
    <row r="30" spans="1:16" x14ac:dyDescent="0.25">
      <c r="A30" s="117">
        <f t="shared" si="0"/>
        <v>44581</v>
      </c>
      <c r="B30" s="118" t="str">
        <f t="shared" si="1"/>
        <v/>
      </c>
      <c r="C30" s="179"/>
      <c r="D30" s="179"/>
      <c r="E30" s="179"/>
      <c r="F30" s="179"/>
      <c r="G30" s="179"/>
      <c r="H30" s="179"/>
      <c r="I30" s="179"/>
      <c r="J30" s="179"/>
      <c r="K30" s="179"/>
      <c r="L30" s="179"/>
      <c r="M30" s="179"/>
      <c r="N30" s="179"/>
      <c r="O30" s="179"/>
      <c r="P30" s="179"/>
    </row>
    <row r="31" spans="1:16" x14ac:dyDescent="0.25">
      <c r="A31" s="117">
        <f t="shared" si="0"/>
        <v>44582</v>
      </c>
      <c r="B31" s="118" t="str">
        <f t="shared" si="1"/>
        <v/>
      </c>
      <c r="C31" s="179"/>
      <c r="D31" s="179"/>
      <c r="E31" s="179"/>
      <c r="F31" s="179"/>
      <c r="G31" s="179"/>
      <c r="H31" s="179"/>
      <c r="I31" s="179"/>
      <c r="J31" s="179"/>
      <c r="K31" s="179"/>
      <c r="L31" s="179"/>
      <c r="M31" s="179"/>
      <c r="N31" s="179"/>
      <c r="O31" s="179"/>
      <c r="P31" s="179"/>
    </row>
    <row r="32" spans="1:16" x14ac:dyDescent="0.25">
      <c r="A32" s="117">
        <f t="shared" si="0"/>
        <v>44583</v>
      </c>
      <c r="B32" s="118" t="str">
        <f t="shared" si="1"/>
        <v/>
      </c>
      <c r="C32" s="179"/>
      <c r="D32" s="179"/>
      <c r="E32" s="179"/>
      <c r="F32" s="179"/>
      <c r="G32" s="179"/>
      <c r="H32" s="179"/>
      <c r="I32" s="179"/>
      <c r="J32" s="179"/>
      <c r="K32" s="179"/>
      <c r="L32" s="179"/>
      <c r="M32" s="179"/>
      <c r="N32" s="179"/>
      <c r="O32" s="179"/>
      <c r="P32" s="179"/>
    </row>
    <row r="33" spans="1:16" x14ac:dyDescent="0.25">
      <c r="A33" s="117">
        <f t="shared" si="0"/>
        <v>44584</v>
      </c>
      <c r="B33" s="118" t="str">
        <f t="shared" si="1"/>
        <v/>
      </c>
      <c r="C33" s="179"/>
      <c r="D33" s="179"/>
      <c r="E33" s="179"/>
      <c r="F33" s="179"/>
      <c r="G33" s="179"/>
      <c r="H33" s="179"/>
      <c r="I33" s="179"/>
      <c r="J33" s="179"/>
      <c r="K33" s="179"/>
      <c r="L33" s="179"/>
      <c r="M33" s="179"/>
      <c r="N33" s="179"/>
      <c r="O33" s="179"/>
      <c r="P33" s="179"/>
    </row>
    <row r="34" spans="1:16" x14ac:dyDescent="0.25">
      <c r="A34" s="117">
        <f t="shared" si="0"/>
        <v>44585</v>
      </c>
      <c r="B34" s="118" t="str">
        <f t="shared" si="1"/>
        <v/>
      </c>
      <c r="C34" s="179"/>
      <c r="D34" s="179"/>
      <c r="E34" s="179"/>
      <c r="F34" s="179"/>
      <c r="G34" s="179"/>
      <c r="H34" s="179"/>
      <c r="I34" s="179"/>
      <c r="J34" s="179"/>
      <c r="K34" s="179"/>
      <c r="L34" s="179"/>
      <c r="M34" s="179"/>
      <c r="N34" s="179"/>
      <c r="O34" s="179"/>
      <c r="P34" s="179"/>
    </row>
    <row r="35" spans="1:16" x14ac:dyDescent="0.25">
      <c r="A35" s="117">
        <f t="shared" si="0"/>
        <v>44586</v>
      </c>
      <c r="B35" s="118" t="str">
        <f t="shared" si="1"/>
        <v/>
      </c>
      <c r="C35" s="179"/>
      <c r="D35" s="179"/>
      <c r="E35" s="179"/>
      <c r="F35" s="179"/>
      <c r="G35" s="179"/>
      <c r="H35" s="179"/>
      <c r="I35" s="179"/>
      <c r="J35" s="179"/>
      <c r="K35" s="179"/>
      <c r="L35" s="179"/>
      <c r="M35" s="179"/>
      <c r="N35" s="179"/>
      <c r="O35" s="179"/>
      <c r="P35" s="179"/>
    </row>
    <row r="36" spans="1:16" x14ac:dyDescent="0.25">
      <c r="A36" s="117">
        <f t="shared" si="0"/>
        <v>44587</v>
      </c>
      <c r="B36" s="118" t="str">
        <f t="shared" si="1"/>
        <v>Mittwoch</v>
      </c>
      <c r="C36" s="179"/>
      <c r="D36" s="179"/>
      <c r="E36" s="179"/>
      <c r="F36" s="179"/>
      <c r="G36" s="179"/>
      <c r="H36" s="179"/>
      <c r="I36" s="179"/>
      <c r="J36" s="179"/>
      <c r="K36" s="179"/>
      <c r="L36" s="179"/>
      <c r="M36" s="179"/>
      <c r="N36" s="179"/>
      <c r="O36" s="179"/>
      <c r="P36" s="179"/>
    </row>
    <row r="37" spans="1:16" x14ac:dyDescent="0.25">
      <c r="A37" s="117">
        <f t="shared" si="0"/>
        <v>44588</v>
      </c>
      <c r="B37" s="118" t="str">
        <f t="shared" si="1"/>
        <v/>
      </c>
      <c r="C37" s="179"/>
      <c r="D37" s="179"/>
      <c r="E37" s="179"/>
      <c r="F37" s="179"/>
      <c r="G37" s="179"/>
      <c r="H37" s="179"/>
      <c r="I37" s="179"/>
      <c r="J37" s="179"/>
      <c r="K37" s="179"/>
      <c r="L37" s="179"/>
      <c r="M37" s="179"/>
      <c r="N37" s="179"/>
      <c r="O37" s="179"/>
      <c r="P37" s="179"/>
    </row>
    <row r="38" spans="1:16" x14ac:dyDescent="0.25">
      <c r="A38" s="117">
        <f t="shared" si="0"/>
        <v>44589</v>
      </c>
      <c r="B38" s="118" t="str">
        <f t="shared" si="1"/>
        <v/>
      </c>
      <c r="C38" s="179"/>
      <c r="D38" s="179"/>
      <c r="E38" s="179"/>
      <c r="F38" s="179"/>
      <c r="G38" s="179"/>
      <c r="H38" s="179"/>
      <c r="I38" s="179"/>
      <c r="J38" s="179"/>
      <c r="K38" s="179"/>
      <c r="L38" s="179"/>
      <c r="M38" s="179"/>
      <c r="N38" s="179"/>
      <c r="O38" s="179"/>
      <c r="P38" s="179"/>
    </row>
    <row r="39" spans="1:16" x14ac:dyDescent="0.25">
      <c r="A39" s="117">
        <f t="shared" si="0"/>
        <v>44590</v>
      </c>
      <c r="B39" s="118" t="str">
        <f t="shared" si="1"/>
        <v/>
      </c>
      <c r="C39" s="179"/>
      <c r="D39" s="179"/>
      <c r="E39" s="179"/>
      <c r="F39" s="179"/>
      <c r="G39" s="179"/>
      <c r="H39" s="179"/>
      <c r="I39" s="179"/>
      <c r="J39" s="179"/>
      <c r="K39" s="179"/>
      <c r="L39" s="179"/>
      <c r="M39" s="179"/>
      <c r="N39" s="179"/>
      <c r="O39" s="179"/>
      <c r="P39" s="179"/>
    </row>
    <row r="40" spans="1:16" x14ac:dyDescent="0.25">
      <c r="A40" s="117">
        <f t="shared" si="0"/>
        <v>44591</v>
      </c>
      <c r="B40" s="118" t="str">
        <f t="shared" si="1"/>
        <v/>
      </c>
      <c r="C40" s="179"/>
      <c r="D40" s="179"/>
      <c r="E40" s="179"/>
      <c r="F40" s="179"/>
      <c r="G40" s="179"/>
      <c r="H40" s="179"/>
      <c r="I40" s="179"/>
      <c r="J40" s="179"/>
      <c r="K40" s="179"/>
      <c r="L40" s="179"/>
      <c r="M40" s="179"/>
      <c r="N40" s="179"/>
      <c r="O40" s="179"/>
      <c r="P40" s="179"/>
    </row>
    <row r="41" spans="1:16" x14ac:dyDescent="0.25">
      <c r="A41" s="117">
        <f t="shared" si="0"/>
        <v>44592</v>
      </c>
      <c r="B41" s="118" t="str">
        <f t="shared" si="1"/>
        <v/>
      </c>
      <c r="C41" s="179"/>
      <c r="D41" s="179"/>
      <c r="E41" s="179"/>
      <c r="F41" s="179"/>
      <c r="G41" s="179"/>
      <c r="H41" s="179"/>
      <c r="I41" s="179"/>
      <c r="J41" s="179"/>
      <c r="K41" s="179"/>
      <c r="L41" s="179"/>
      <c r="M41" s="179"/>
      <c r="N41" s="179"/>
      <c r="O41" s="179"/>
      <c r="P41" s="179"/>
    </row>
    <row r="42" spans="1:16" x14ac:dyDescent="0.25">
      <c r="A42" s="117">
        <f t="shared" si="0"/>
        <v>44593</v>
      </c>
      <c r="B42" s="118" t="str">
        <f t="shared" si="1"/>
        <v/>
      </c>
      <c r="C42" s="179"/>
      <c r="D42" s="179"/>
      <c r="E42" s="179"/>
      <c r="F42" s="179"/>
      <c r="G42" s="179"/>
      <c r="H42" s="179"/>
      <c r="I42" s="179"/>
      <c r="J42" s="179"/>
      <c r="K42" s="179"/>
      <c r="L42" s="179"/>
      <c r="M42" s="179"/>
      <c r="N42" s="179"/>
      <c r="O42" s="179"/>
      <c r="P42" s="179"/>
    </row>
    <row r="43" spans="1:16" x14ac:dyDescent="0.25">
      <c r="A43" s="117">
        <f t="shared" si="0"/>
        <v>44594</v>
      </c>
      <c r="B43" s="118" t="str">
        <f t="shared" si="1"/>
        <v>Mittwoch</v>
      </c>
      <c r="C43" s="179"/>
      <c r="D43" s="179"/>
      <c r="E43" s="179"/>
      <c r="F43" s="179"/>
      <c r="G43" s="179"/>
      <c r="H43" s="179"/>
      <c r="I43" s="179"/>
      <c r="J43" s="179"/>
      <c r="K43" s="179"/>
      <c r="L43" s="179"/>
      <c r="M43" s="179"/>
      <c r="N43" s="179"/>
      <c r="O43" s="179"/>
      <c r="P43" s="179"/>
    </row>
    <row r="44" spans="1:16" x14ac:dyDescent="0.25">
      <c r="A44" s="117">
        <f t="shared" si="0"/>
        <v>44595</v>
      </c>
      <c r="B44" s="118" t="str">
        <f t="shared" si="1"/>
        <v/>
      </c>
      <c r="C44" s="179"/>
      <c r="D44" s="179"/>
      <c r="E44" s="179"/>
      <c r="F44" s="179"/>
      <c r="G44" s="179"/>
      <c r="H44" s="179"/>
      <c r="I44" s="179"/>
      <c r="J44" s="179"/>
      <c r="K44" s="179"/>
      <c r="L44" s="179"/>
      <c r="M44" s="179"/>
      <c r="N44" s="179"/>
      <c r="O44" s="179"/>
      <c r="P44" s="179"/>
    </row>
    <row r="45" spans="1:16" x14ac:dyDescent="0.25">
      <c r="A45" s="117">
        <f t="shared" si="0"/>
        <v>44596</v>
      </c>
      <c r="B45" s="118" t="str">
        <f t="shared" si="1"/>
        <v/>
      </c>
      <c r="C45" s="179"/>
      <c r="D45" s="179"/>
      <c r="E45" s="179"/>
      <c r="F45" s="179"/>
      <c r="G45" s="179"/>
      <c r="H45" s="179"/>
      <c r="I45" s="179"/>
      <c r="J45" s="179"/>
      <c r="K45" s="179"/>
      <c r="L45" s="179"/>
      <c r="M45" s="179"/>
      <c r="N45" s="179"/>
      <c r="O45" s="179"/>
      <c r="P45" s="179"/>
    </row>
    <row r="46" spans="1:16" x14ac:dyDescent="0.25">
      <c r="A46" s="117">
        <f t="shared" si="0"/>
        <v>44597</v>
      </c>
      <c r="B46" s="118" t="str">
        <f t="shared" si="1"/>
        <v/>
      </c>
      <c r="C46" s="179"/>
      <c r="D46" s="179"/>
      <c r="E46" s="179"/>
      <c r="F46" s="179"/>
      <c r="G46" s="179"/>
      <c r="H46" s="179"/>
      <c r="I46" s="179"/>
      <c r="J46" s="179"/>
      <c r="K46" s="179"/>
      <c r="L46" s="179"/>
      <c r="M46" s="179"/>
      <c r="N46" s="179"/>
      <c r="O46" s="179"/>
      <c r="P46" s="179"/>
    </row>
    <row r="47" spans="1:16" x14ac:dyDescent="0.25">
      <c r="A47" s="117">
        <f t="shared" si="0"/>
        <v>44598</v>
      </c>
      <c r="B47" s="118" t="str">
        <f t="shared" si="1"/>
        <v/>
      </c>
      <c r="C47" s="179"/>
      <c r="D47" s="179"/>
      <c r="E47" s="179"/>
      <c r="F47" s="179"/>
      <c r="G47" s="179"/>
      <c r="H47" s="179"/>
      <c r="I47" s="179"/>
      <c r="J47" s="179"/>
      <c r="K47" s="179"/>
      <c r="L47" s="179"/>
      <c r="M47" s="179"/>
      <c r="N47" s="179"/>
      <c r="O47" s="179"/>
      <c r="P47" s="179"/>
    </row>
    <row r="48" spans="1:16" x14ac:dyDescent="0.25">
      <c r="A48" s="117">
        <f t="shared" si="0"/>
        <v>44599</v>
      </c>
      <c r="B48" s="118" t="str">
        <f t="shared" si="1"/>
        <v/>
      </c>
      <c r="C48" s="179"/>
      <c r="D48" s="179"/>
      <c r="E48" s="179"/>
      <c r="F48" s="179"/>
      <c r="G48" s="179"/>
      <c r="H48" s="179"/>
      <c r="I48" s="179"/>
      <c r="J48" s="179"/>
      <c r="K48" s="179"/>
      <c r="L48" s="179"/>
      <c r="M48" s="179"/>
      <c r="N48" s="179"/>
      <c r="O48" s="179"/>
      <c r="P48" s="179"/>
    </row>
    <row r="49" spans="1:16" x14ac:dyDescent="0.25">
      <c r="A49" s="117">
        <f t="shared" si="0"/>
        <v>44600</v>
      </c>
      <c r="B49" s="118" t="str">
        <f t="shared" si="1"/>
        <v/>
      </c>
      <c r="C49" s="179"/>
      <c r="D49" s="179"/>
      <c r="E49" s="179"/>
      <c r="F49" s="179"/>
      <c r="G49" s="179"/>
      <c r="H49" s="179"/>
      <c r="I49" s="179"/>
      <c r="J49" s="179"/>
      <c r="K49" s="179"/>
      <c r="L49" s="179"/>
      <c r="M49" s="179"/>
      <c r="N49" s="179"/>
      <c r="O49" s="179"/>
      <c r="P49" s="179"/>
    </row>
    <row r="50" spans="1:16" x14ac:dyDescent="0.25">
      <c r="A50" s="117">
        <f t="shared" si="0"/>
        <v>44601</v>
      </c>
      <c r="B50" s="118" t="str">
        <f t="shared" si="1"/>
        <v>Mittwoch</v>
      </c>
      <c r="C50" s="179"/>
      <c r="D50" s="179"/>
      <c r="E50" s="179"/>
      <c r="F50" s="179"/>
      <c r="G50" s="179"/>
      <c r="H50" s="179"/>
      <c r="I50" s="179"/>
      <c r="J50" s="179"/>
      <c r="K50" s="179"/>
      <c r="L50" s="179"/>
      <c r="M50" s="179"/>
      <c r="N50" s="179"/>
      <c r="O50" s="179"/>
      <c r="P50" s="179"/>
    </row>
    <row r="51" spans="1:16" x14ac:dyDescent="0.25">
      <c r="A51" s="117">
        <f t="shared" si="0"/>
        <v>44602</v>
      </c>
      <c r="B51" s="118" t="str">
        <f t="shared" si="1"/>
        <v/>
      </c>
      <c r="C51" s="179"/>
      <c r="D51" s="179"/>
      <c r="E51" s="179"/>
      <c r="F51" s="179"/>
      <c r="G51" s="179"/>
      <c r="H51" s="179"/>
      <c r="I51" s="179"/>
      <c r="J51" s="179"/>
      <c r="K51" s="179"/>
      <c r="L51" s="179"/>
      <c r="M51" s="179"/>
      <c r="N51" s="179"/>
      <c r="O51" s="179"/>
      <c r="P51" s="179"/>
    </row>
    <row r="52" spans="1:16" x14ac:dyDescent="0.25">
      <c r="A52" s="117">
        <f t="shared" si="0"/>
        <v>44603</v>
      </c>
      <c r="B52" s="118" t="str">
        <f t="shared" si="1"/>
        <v/>
      </c>
      <c r="C52" s="179"/>
      <c r="D52" s="179"/>
      <c r="E52" s="179"/>
      <c r="F52" s="179"/>
      <c r="G52" s="179"/>
      <c r="H52" s="179"/>
      <c r="I52" s="179"/>
      <c r="J52" s="179"/>
      <c r="K52" s="179"/>
      <c r="L52" s="179"/>
      <c r="M52" s="179"/>
      <c r="N52" s="179"/>
      <c r="O52" s="179"/>
      <c r="P52" s="179"/>
    </row>
    <row r="53" spans="1:16" x14ac:dyDescent="0.25">
      <c r="A53" s="117">
        <f t="shared" si="0"/>
        <v>44604</v>
      </c>
      <c r="B53" s="118" t="str">
        <f t="shared" si="1"/>
        <v/>
      </c>
      <c r="C53" s="179"/>
      <c r="D53" s="179"/>
      <c r="E53" s="179"/>
      <c r="F53" s="179"/>
      <c r="G53" s="179"/>
      <c r="H53" s="179"/>
      <c r="I53" s="179"/>
      <c r="J53" s="179"/>
      <c r="K53" s="179"/>
      <c r="L53" s="179"/>
      <c r="M53" s="179"/>
      <c r="N53" s="179"/>
      <c r="O53" s="179"/>
      <c r="P53" s="179"/>
    </row>
    <row r="54" spans="1:16" x14ac:dyDescent="0.25">
      <c r="A54" s="117">
        <f t="shared" si="0"/>
        <v>44605</v>
      </c>
      <c r="B54" s="118" t="str">
        <f t="shared" si="1"/>
        <v/>
      </c>
      <c r="C54" s="179"/>
      <c r="D54" s="179"/>
      <c r="E54" s="179"/>
      <c r="F54" s="179"/>
      <c r="G54" s="179"/>
      <c r="H54" s="179"/>
      <c r="I54" s="179"/>
      <c r="J54" s="179"/>
      <c r="K54" s="179"/>
      <c r="L54" s="179"/>
      <c r="M54" s="179"/>
      <c r="N54" s="179"/>
      <c r="O54" s="179"/>
      <c r="P54" s="179"/>
    </row>
    <row r="55" spans="1:16" x14ac:dyDescent="0.25">
      <c r="A55" s="117">
        <f t="shared" si="0"/>
        <v>44606</v>
      </c>
      <c r="B55" s="118" t="str">
        <f t="shared" si="1"/>
        <v/>
      </c>
      <c r="C55" s="179"/>
      <c r="D55" s="179"/>
      <c r="E55" s="179"/>
      <c r="F55" s="179"/>
      <c r="G55" s="179"/>
      <c r="H55" s="179"/>
      <c r="I55" s="179"/>
      <c r="J55" s="179"/>
      <c r="K55" s="179"/>
      <c r="L55" s="179"/>
      <c r="M55" s="179"/>
      <c r="N55" s="179"/>
      <c r="O55" s="179"/>
      <c r="P55" s="179"/>
    </row>
    <row r="56" spans="1:16" x14ac:dyDescent="0.25">
      <c r="A56" s="117">
        <f t="shared" si="0"/>
        <v>44607</v>
      </c>
      <c r="B56" s="118" t="str">
        <f t="shared" si="1"/>
        <v/>
      </c>
      <c r="C56" s="179"/>
      <c r="D56" s="179"/>
      <c r="E56" s="179"/>
      <c r="F56" s="179"/>
      <c r="G56" s="179"/>
      <c r="H56" s="179"/>
      <c r="I56" s="179"/>
      <c r="J56" s="179"/>
      <c r="K56" s="179"/>
      <c r="L56" s="179"/>
      <c r="M56" s="179"/>
      <c r="N56" s="179"/>
      <c r="O56" s="179"/>
      <c r="P56" s="179"/>
    </row>
    <row r="57" spans="1:16" x14ac:dyDescent="0.25">
      <c r="A57" s="117">
        <f t="shared" si="0"/>
        <v>44608</v>
      </c>
      <c r="B57" s="118" t="str">
        <f t="shared" si="1"/>
        <v>Mittwoch</v>
      </c>
      <c r="C57" s="179"/>
      <c r="D57" s="179"/>
      <c r="E57" s="179"/>
      <c r="F57" s="179"/>
      <c r="G57" s="179"/>
      <c r="H57" s="179"/>
      <c r="I57" s="179"/>
      <c r="J57" s="179"/>
      <c r="K57" s="179"/>
      <c r="L57" s="179"/>
      <c r="M57" s="179"/>
      <c r="N57" s="179"/>
      <c r="O57" s="179"/>
      <c r="P57" s="179"/>
    </row>
    <row r="58" spans="1:16" x14ac:dyDescent="0.25">
      <c r="A58" s="117">
        <f t="shared" si="0"/>
        <v>44609</v>
      </c>
      <c r="B58" s="118" t="str">
        <f t="shared" si="1"/>
        <v/>
      </c>
      <c r="C58" s="179"/>
      <c r="D58" s="179"/>
      <c r="E58" s="179"/>
      <c r="F58" s="179"/>
      <c r="G58" s="179"/>
      <c r="H58" s="179"/>
      <c r="I58" s="179"/>
      <c r="J58" s="179"/>
      <c r="K58" s="179"/>
      <c r="L58" s="179"/>
      <c r="M58" s="179"/>
      <c r="N58" s="179"/>
      <c r="O58" s="179"/>
      <c r="P58" s="179"/>
    </row>
    <row r="59" spans="1:16" x14ac:dyDescent="0.25">
      <c r="A59" s="117">
        <f t="shared" si="0"/>
        <v>44610</v>
      </c>
      <c r="B59" s="118" t="str">
        <f t="shared" si="1"/>
        <v/>
      </c>
      <c r="C59" s="179"/>
      <c r="D59" s="179"/>
      <c r="E59" s="179"/>
      <c r="F59" s="179"/>
      <c r="G59" s="179"/>
      <c r="H59" s="179"/>
      <c r="I59" s="179"/>
      <c r="J59" s="179"/>
      <c r="K59" s="179"/>
      <c r="L59" s="179"/>
      <c r="M59" s="179"/>
      <c r="N59" s="179"/>
      <c r="O59" s="179"/>
      <c r="P59" s="179"/>
    </row>
    <row r="60" spans="1:16" x14ac:dyDescent="0.25">
      <c r="A60" s="117">
        <f t="shared" si="0"/>
        <v>44611</v>
      </c>
      <c r="B60" s="118" t="str">
        <f t="shared" si="1"/>
        <v/>
      </c>
      <c r="C60" s="179"/>
      <c r="D60" s="179"/>
      <c r="E60" s="179"/>
      <c r="F60" s="179"/>
      <c r="G60" s="179"/>
      <c r="H60" s="179"/>
      <c r="I60" s="179"/>
      <c r="J60" s="179"/>
      <c r="K60" s="179"/>
      <c r="L60" s="179"/>
      <c r="M60" s="179"/>
      <c r="N60" s="179"/>
      <c r="O60" s="179"/>
      <c r="P60" s="179"/>
    </row>
    <row r="61" spans="1:16" x14ac:dyDescent="0.25">
      <c r="A61" s="117">
        <f t="shared" si="0"/>
        <v>44612</v>
      </c>
      <c r="B61" s="118" t="str">
        <f t="shared" si="1"/>
        <v/>
      </c>
      <c r="C61" s="179"/>
      <c r="D61" s="179"/>
      <c r="E61" s="179"/>
      <c r="F61" s="179"/>
      <c r="G61" s="179"/>
      <c r="H61" s="179"/>
      <c r="I61" s="179"/>
      <c r="J61" s="179"/>
      <c r="K61" s="179"/>
      <c r="L61" s="179"/>
      <c r="M61" s="179"/>
      <c r="N61" s="179"/>
      <c r="O61" s="179"/>
      <c r="P61" s="179"/>
    </row>
    <row r="62" spans="1:16" x14ac:dyDescent="0.25">
      <c r="A62" s="117">
        <f t="shared" si="0"/>
        <v>44613</v>
      </c>
      <c r="B62" s="118" t="str">
        <f t="shared" si="1"/>
        <v/>
      </c>
      <c r="C62" s="179"/>
      <c r="D62" s="179"/>
      <c r="E62" s="179"/>
      <c r="F62" s="179"/>
      <c r="G62" s="179"/>
      <c r="H62" s="179"/>
      <c r="I62" s="179"/>
      <c r="J62" s="179"/>
      <c r="K62" s="179"/>
      <c r="L62" s="179"/>
      <c r="M62" s="179"/>
      <c r="N62" s="179"/>
      <c r="O62" s="179"/>
      <c r="P62" s="179"/>
    </row>
    <row r="63" spans="1:16" x14ac:dyDescent="0.25">
      <c r="A63" s="117">
        <f t="shared" si="0"/>
        <v>44614</v>
      </c>
      <c r="B63" s="118" t="str">
        <f t="shared" si="1"/>
        <v/>
      </c>
      <c r="C63" s="179"/>
      <c r="D63" s="179"/>
      <c r="E63" s="179"/>
      <c r="F63" s="179"/>
      <c r="G63" s="179"/>
      <c r="H63" s="179"/>
      <c r="I63" s="179"/>
      <c r="J63" s="179"/>
      <c r="K63" s="179"/>
      <c r="L63" s="179"/>
      <c r="M63" s="179"/>
      <c r="N63" s="179"/>
      <c r="O63" s="179"/>
      <c r="P63" s="179"/>
    </row>
    <row r="64" spans="1:16" x14ac:dyDescent="0.25">
      <c r="A64" s="117">
        <f t="shared" si="0"/>
        <v>44615</v>
      </c>
      <c r="B64" s="118" t="str">
        <f t="shared" si="1"/>
        <v>Mittwoch</v>
      </c>
      <c r="C64" s="179"/>
      <c r="D64" s="179"/>
      <c r="E64" s="179"/>
      <c r="F64" s="179"/>
      <c r="G64" s="179"/>
      <c r="H64" s="179"/>
      <c r="I64" s="179"/>
      <c r="J64" s="179"/>
      <c r="K64" s="179"/>
      <c r="L64" s="179"/>
      <c r="M64" s="179"/>
      <c r="N64" s="179"/>
      <c r="O64" s="179"/>
      <c r="P64" s="179"/>
    </row>
    <row r="65" spans="1:16" x14ac:dyDescent="0.25">
      <c r="A65" s="117">
        <f t="shared" si="0"/>
        <v>44616</v>
      </c>
      <c r="B65" s="118" t="str">
        <f t="shared" si="1"/>
        <v/>
      </c>
      <c r="C65" s="179"/>
      <c r="D65" s="179"/>
      <c r="E65" s="179"/>
      <c r="F65" s="179"/>
      <c r="G65" s="179"/>
      <c r="H65" s="179"/>
      <c r="I65" s="179"/>
      <c r="J65" s="179"/>
      <c r="K65" s="179"/>
      <c r="L65" s="179"/>
      <c r="M65" s="179"/>
      <c r="N65" s="179"/>
      <c r="O65" s="179"/>
      <c r="P65" s="179"/>
    </row>
    <row r="66" spans="1:16" x14ac:dyDescent="0.25">
      <c r="A66" s="117">
        <f t="shared" si="0"/>
        <v>44617</v>
      </c>
      <c r="B66" s="118" t="str">
        <f t="shared" si="1"/>
        <v/>
      </c>
      <c r="C66" s="179"/>
      <c r="D66" s="179"/>
      <c r="E66" s="179"/>
      <c r="F66" s="179"/>
      <c r="G66" s="179"/>
      <c r="H66" s="179"/>
      <c r="I66" s="179"/>
      <c r="J66" s="179"/>
      <c r="K66" s="179"/>
      <c r="L66" s="179"/>
      <c r="M66" s="179"/>
      <c r="N66" s="179"/>
      <c r="O66" s="179"/>
      <c r="P66" s="179"/>
    </row>
    <row r="67" spans="1:16" x14ac:dyDescent="0.25">
      <c r="A67" s="117">
        <f t="shared" si="0"/>
        <v>44618</v>
      </c>
      <c r="B67" s="118" t="str">
        <f t="shared" si="1"/>
        <v/>
      </c>
      <c r="C67" s="179"/>
      <c r="D67" s="179"/>
      <c r="E67" s="179"/>
      <c r="F67" s="179"/>
      <c r="G67" s="179"/>
      <c r="H67" s="179"/>
      <c r="I67" s="179"/>
      <c r="J67" s="179"/>
      <c r="K67" s="179"/>
      <c r="L67" s="179"/>
      <c r="M67" s="179"/>
      <c r="N67" s="179"/>
      <c r="O67" s="179"/>
      <c r="P67" s="179"/>
    </row>
    <row r="68" spans="1:16" x14ac:dyDescent="0.25">
      <c r="A68" s="117">
        <f t="shared" si="0"/>
        <v>44619</v>
      </c>
      <c r="B68" s="118" t="str">
        <f t="shared" si="1"/>
        <v/>
      </c>
      <c r="C68" s="179"/>
      <c r="D68" s="179"/>
      <c r="E68" s="179"/>
      <c r="F68" s="179"/>
      <c r="G68" s="179"/>
      <c r="H68" s="179"/>
      <c r="I68" s="179"/>
      <c r="J68" s="179"/>
      <c r="K68" s="179"/>
      <c r="L68" s="179"/>
      <c r="M68" s="179"/>
      <c r="N68" s="179"/>
      <c r="O68" s="179"/>
      <c r="P68" s="179"/>
    </row>
    <row r="69" spans="1:16" x14ac:dyDescent="0.25">
      <c r="A69" s="117">
        <f>A68+1</f>
        <v>44620</v>
      </c>
      <c r="B69" s="118" t="str">
        <f t="shared" si="1"/>
        <v/>
      </c>
      <c r="C69" s="179"/>
      <c r="D69" s="179"/>
      <c r="E69" s="179"/>
      <c r="F69" s="179"/>
      <c r="G69" s="179"/>
      <c r="H69" s="179"/>
      <c r="I69" s="179"/>
      <c r="J69" s="179"/>
      <c r="K69" s="179"/>
      <c r="L69" s="179"/>
      <c r="M69" s="179"/>
      <c r="N69" s="179"/>
      <c r="O69" s="179"/>
      <c r="P69" s="179"/>
    </row>
    <row r="70" spans="1:16" x14ac:dyDescent="0.25">
      <c r="A70" s="117">
        <f t="shared" si="0"/>
        <v>44621</v>
      </c>
      <c r="B70" s="118" t="str">
        <f t="shared" si="1"/>
        <v/>
      </c>
      <c r="C70" s="179"/>
      <c r="D70" s="179"/>
      <c r="E70" s="179"/>
      <c r="F70" s="179"/>
      <c r="G70" s="179"/>
      <c r="H70" s="179"/>
      <c r="I70" s="179"/>
      <c r="J70" s="179"/>
      <c r="K70" s="179"/>
      <c r="L70" s="179"/>
      <c r="M70" s="179"/>
      <c r="N70" s="179"/>
      <c r="O70" s="179"/>
      <c r="P70" s="179"/>
    </row>
    <row r="71" spans="1:16" x14ac:dyDescent="0.25">
      <c r="A71" s="117">
        <f t="shared" si="0"/>
        <v>44622</v>
      </c>
      <c r="B71" s="118" t="str">
        <f t="shared" si="1"/>
        <v>Mittwoch</v>
      </c>
      <c r="C71" s="179"/>
      <c r="D71" s="179"/>
      <c r="E71" s="179"/>
      <c r="F71" s="179"/>
      <c r="G71" s="179"/>
      <c r="H71" s="179"/>
      <c r="I71" s="179"/>
      <c r="J71" s="179"/>
      <c r="K71" s="179"/>
      <c r="L71" s="179"/>
      <c r="M71" s="179"/>
      <c r="N71" s="179"/>
      <c r="O71" s="179"/>
      <c r="P71" s="179"/>
    </row>
    <row r="72" spans="1:16" x14ac:dyDescent="0.25">
      <c r="A72" s="117">
        <f t="shared" si="0"/>
        <v>44623</v>
      </c>
      <c r="B72" s="118" t="str">
        <f t="shared" si="1"/>
        <v/>
      </c>
      <c r="C72" s="179"/>
      <c r="D72" s="179"/>
      <c r="E72" s="179"/>
      <c r="F72" s="179"/>
      <c r="G72" s="179"/>
      <c r="H72" s="179"/>
      <c r="I72" s="179"/>
      <c r="J72" s="179"/>
      <c r="K72" s="179"/>
      <c r="L72" s="179"/>
      <c r="M72" s="179"/>
      <c r="N72" s="179"/>
      <c r="O72" s="179"/>
      <c r="P72" s="179"/>
    </row>
    <row r="73" spans="1:16" x14ac:dyDescent="0.25">
      <c r="A73" s="117">
        <f t="shared" si="0"/>
        <v>44624</v>
      </c>
      <c r="B73" s="118" t="str">
        <f t="shared" si="1"/>
        <v/>
      </c>
      <c r="C73" s="179"/>
      <c r="D73" s="179"/>
      <c r="E73" s="179"/>
      <c r="F73" s="179"/>
      <c r="G73" s="179"/>
      <c r="H73" s="179"/>
      <c r="I73" s="179"/>
      <c r="J73" s="179"/>
      <c r="K73" s="179"/>
      <c r="L73" s="179"/>
      <c r="M73" s="179"/>
      <c r="N73" s="179"/>
      <c r="O73" s="179"/>
      <c r="P73" s="179"/>
    </row>
    <row r="74" spans="1:16" x14ac:dyDescent="0.25">
      <c r="A74" s="117">
        <f t="shared" si="0"/>
        <v>44625</v>
      </c>
      <c r="B74" s="118" t="str">
        <f t="shared" si="1"/>
        <v/>
      </c>
      <c r="C74" s="179"/>
      <c r="D74" s="179"/>
      <c r="E74" s="179"/>
      <c r="F74" s="179"/>
      <c r="G74" s="179"/>
      <c r="H74" s="179"/>
      <c r="I74" s="179"/>
      <c r="J74" s="179"/>
      <c r="K74" s="179"/>
      <c r="L74" s="179"/>
      <c r="M74" s="179"/>
      <c r="N74" s="179"/>
      <c r="O74" s="179"/>
      <c r="P74" s="179"/>
    </row>
    <row r="75" spans="1:16" x14ac:dyDescent="0.25">
      <c r="A75" s="117">
        <f t="shared" ref="A75:A129" si="2">A74+1</f>
        <v>44626</v>
      </c>
      <c r="B75" s="118" t="str">
        <f t="shared" si="1"/>
        <v/>
      </c>
      <c r="C75" s="179"/>
      <c r="D75" s="179"/>
      <c r="E75" s="179"/>
      <c r="F75" s="179"/>
      <c r="G75" s="179"/>
      <c r="H75" s="179"/>
      <c r="I75" s="179"/>
      <c r="J75" s="179"/>
      <c r="K75" s="179"/>
      <c r="L75" s="179"/>
      <c r="M75" s="179"/>
      <c r="N75" s="179"/>
      <c r="O75" s="179"/>
      <c r="P75" s="179"/>
    </row>
    <row r="76" spans="1:16" x14ac:dyDescent="0.25">
      <c r="A76" s="117">
        <f t="shared" si="2"/>
        <v>44627</v>
      </c>
      <c r="B76" s="118" t="str">
        <f t="shared" ref="B76:B139" si="3">IF(A76="","",IF(WEEKDAY(A76)=4,"Mittwoch",IF(MONTH(A76)&amp;DAY(A76)="1015","Test","")))</f>
        <v/>
      </c>
      <c r="C76" s="179"/>
      <c r="D76" s="179"/>
      <c r="E76" s="179"/>
      <c r="F76" s="179"/>
      <c r="G76" s="179"/>
      <c r="H76" s="179"/>
      <c r="I76" s="179"/>
      <c r="J76" s="179"/>
      <c r="K76" s="179"/>
      <c r="L76" s="179"/>
      <c r="M76" s="179"/>
      <c r="N76" s="179"/>
      <c r="O76" s="179"/>
      <c r="P76" s="179"/>
    </row>
    <row r="77" spans="1:16" x14ac:dyDescent="0.25">
      <c r="A77" s="117">
        <f t="shared" si="2"/>
        <v>44628</v>
      </c>
      <c r="B77" s="118" t="str">
        <f t="shared" si="3"/>
        <v/>
      </c>
      <c r="C77" s="179"/>
      <c r="D77" s="179"/>
      <c r="E77" s="179"/>
      <c r="F77" s="179"/>
      <c r="G77" s="179"/>
      <c r="H77" s="179"/>
      <c r="I77" s="179"/>
      <c r="J77" s="179"/>
      <c r="K77" s="179"/>
      <c r="L77" s="179"/>
      <c r="M77" s="179"/>
      <c r="N77" s="179"/>
      <c r="O77" s="179"/>
      <c r="P77" s="179"/>
    </row>
    <row r="78" spans="1:16" x14ac:dyDescent="0.25">
      <c r="A78" s="117">
        <f t="shared" si="2"/>
        <v>44629</v>
      </c>
      <c r="B78" s="118" t="str">
        <f t="shared" si="3"/>
        <v>Mittwoch</v>
      </c>
      <c r="C78" s="179"/>
      <c r="D78" s="179"/>
      <c r="E78" s="179"/>
      <c r="F78" s="179"/>
      <c r="G78" s="179"/>
      <c r="H78" s="179"/>
      <c r="I78" s="179"/>
      <c r="J78" s="179"/>
      <c r="K78" s="179"/>
      <c r="L78" s="179"/>
      <c r="M78" s="179"/>
      <c r="N78" s="179"/>
      <c r="O78" s="179"/>
      <c r="P78" s="179"/>
    </row>
    <row r="79" spans="1:16" x14ac:dyDescent="0.25">
      <c r="A79" s="117">
        <f t="shared" si="2"/>
        <v>44630</v>
      </c>
      <c r="B79" s="118" t="str">
        <f t="shared" si="3"/>
        <v/>
      </c>
      <c r="C79" s="179"/>
      <c r="D79" s="179"/>
      <c r="E79" s="179"/>
      <c r="F79" s="179"/>
      <c r="G79" s="179"/>
      <c r="H79" s="179"/>
      <c r="I79" s="179"/>
      <c r="J79" s="179"/>
      <c r="K79" s="179"/>
      <c r="L79" s="179"/>
      <c r="M79" s="179"/>
      <c r="N79" s="179"/>
      <c r="O79" s="179"/>
      <c r="P79" s="179"/>
    </row>
    <row r="80" spans="1:16" x14ac:dyDescent="0.25">
      <c r="A80" s="117">
        <f t="shared" si="2"/>
        <v>44631</v>
      </c>
      <c r="B80" s="118" t="str">
        <f t="shared" si="3"/>
        <v/>
      </c>
      <c r="C80" s="179"/>
      <c r="D80" s="179"/>
      <c r="E80" s="179"/>
      <c r="F80" s="179"/>
      <c r="G80" s="179"/>
      <c r="H80" s="179"/>
      <c r="I80" s="179"/>
      <c r="J80" s="179"/>
      <c r="K80" s="179"/>
      <c r="L80" s="179"/>
      <c r="M80" s="179"/>
      <c r="N80" s="179"/>
      <c r="O80" s="179"/>
      <c r="P80" s="179"/>
    </row>
    <row r="81" spans="1:16" x14ac:dyDescent="0.25">
      <c r="A81" s="117">
        <f t="shared" si="2"/>
        <v>44632</v>
      </c>
      <c r="B81" s="118" t="str">
        <f t="shared" si="3"/>
        <v/>
      </c>
      <c r="C81" s="179"/>
      <c r="D81" s="179"/>
      <c r="E81" s="179"/>
      <c r="F81" s="179"/>
      <c r="G81" s="179"/>
      <c r="H81" s="179"/>
      <c r="I81" s="179"/>
      <c r="J81" s="179"/>
      <c r="K81" s="179"/>
      <c r="L81" s="179"/>
      <c r="M81" s="179"/>
      <c r="N81" s="179"/>
      <c r="O81" s="179"/>
      <c r="P81" s="179"/>
    </row>
    <row r="82" spans="1:16" x14ac:dyDescent="0.25">
      <c r="A82" s="117">
        <f t="shared" si="2"/>
        <v>44633</v>
      </c>
      <c r="B82" s="118" t="str">
        <f t="shared" si="3"/>
        <v/>
      </c>
      <c r="C82" s="179"/>
      <c r="D82" s="179"/>
      <c r="E82" s="179"/>
      <c r="F82" s="179"/>
      <c r="G82" s="179"/>
      <c r="H82" s="179"/>
      <c r="I82" s="179"/>
      <c r="J82" s="179"/>
      <c r="K82" s="179"/>
      <c r="L82" s="179"/>
      <c r="M82" s="179"/>
      <c r="N82" s="179"/>
      <c r="O82" s="179"/>
      <c r="P82" s="179"/>
    </row>
    <row r="83" spans="1:16" x14ac:dyDescent="0.25">
      <c r="A83" s="117">
        <f t="shared" si="2"/>
        <v>44634</v>
      </c>
      <c r="B83" s="118" t="str">
        <f t="shared" si="3"/>
        <v/>
      </c>
      <c r="C83" s="179"/>
      <c r="D83" s="179"/>
      <c r="E83" s="179"/>
      <c r="F83" s="179"/>
      <c r="G83" s="179"/>
      <c r="H83" s="179"/>
      <c r="I83" s="179"/>
      <c r="J83" s="179"/>
      <c r="K83" s="179"/>
      <c r="L83" s="179"/>
      <c r="M83" s="179"/>
      <c r="N83" s="179"/>
      <c r="O83" s="179"/>
      <c r="P83" s="179"/>
    </row>
    <row r="84" spans="1:16" x14ac:dyDescent="0.25">
      <c r="A84" s="117">
        <f t="shared" si="2"/>
        <v>44635</v>
      </c>
      <c r="B84" s="118" t="str">
        <f t="shared" si="3"/>
        <v/>
      </c>
      <c r="C84" s="179"/>
      <c r="D84" s="179"/>
      <c r="E84" s="179"/>
      <c r="F84" s="179"/>
      <c r="G84" s="179"/>
      <c r="H84" s="179"/>
      <c r="I84" s="179"/>
      <c r="J84" s="179"/>
      <c r="K84" s="179"/>
      <c r="L84" s="179"/>
      <c r="M84" s="179"/>
      <c r="N84" s="179"/>
      <c r="O84" s="179"/>
      <c r="P84" s="179"/>
    </row>
    <row r="85" spans="1:16" x14ac:dyDescent="0.25">
      <c r="A85" s="117">
        <f t="shared" si="2"/>
        <v>44636</v>
      </c>
      <c r="B85" s="118" t="str">
        <f t="shared" si="3"/>
        <v>Mittwoch</v>
      </c>
      <c r="C85" s="179"/>
      <c r="D85" s="179"/>
      <c r="E85" s="179"/>
      <c r="F85" s="179"/>
      <c r="G85" s="179"/>
      <c r="H85" s="179"/>
      <c r="I85" s="179"/>
      <c r="J85" s="179"/>
      <c r="K85" s="179"/>
      <c r="L85" s="179"/>
      <c r="M85" s="179"/>
      <c r="N85" s="179"/>
      <c r="O85" s="179"/>
      <c r="P85" s="179"/>
    </row>
    <row r="86" spans="1:16" x14ac:dyDescent="0.25">
      <c r="A86" s="117">
        <f t="shared" si="2"/>
        <v>44637</v>
      </c>
      <c r="B86" s="118" t="str">
        <f t="shared" si="3"/>
        <v/>
      </c>
      <c r="C86" s="179"/>
      <c r="D86" s="179"/>
      <c r="E86" s="179"/>
      <c r="F86" s="179"/>
      <c r="G86" s="179"/>
      <c r="H86" s="179"/>
      <c r="I86" s="179"/>
      <c r="J86" s="179"/>
      <c r="K86" s="179"/>
      <c r="L86" s="179"/>
      <c r="M86" s="179"/>
      <c r="N86" s="179"/>
      <c r="O86" s="179"/>
      <c r="P86" s="179"/>
    </row>
    <row r="87" spans="1:16" x14ac:dyDescent="0.25">
      <c r="A87" s="117">
        <f t="shared" si="2"/>
        <v>44638</v>
      </c>
      <c r="B87" s="118" t="str">
        <f t="shared" si="3"/>
        <v/>
      </c>
      <c r="C87" s="179"/>
      <c r="D87" s="179"/>
      <c r="E87" s="179"/>
      <c r="F87" s="179"/>
      <c r="G87" s="179"/>
      <c r="H87" s="179"/>
      <c r="I87" s="179"/>
      <c r="J87" s="179"/>
      <c r="K87" s="179"/>
      <c r="L87" s="179"/>
      <c r="M87" s="179"/>
      <c r="N87" s="179"/>
      <c r="O87" s="179"/>
      <c r="P87" s="179"/>
    </row>
    <row r="88" spans="1:16" x14ac:dyDescent="0.25">
      <c r="A88" s="117">
        <f t="shared" si="2"/>
        <v>44639</v>
      </c>
      <c r="B88" s="118" t="str">
        <f t="shared" si="3"/>
        <v/>
      </c>
      <c r="C88" s="179"/>
      <c r="D88" s="179"/>
      <c r="E88" s="179"/>
      <c r="F88" s="179"/>
      <c r="G88" s="179"/>
      <c r="H88" s="179"/>
      <c r="I88" s="179"/>
      <c r="J88" s="179"/>
      <c r="K88" s="179"/>
      <c r="L88" s="179"/>
      <c r="M88" s="179"/>
      <c r="N88" s="179"/>
      <c r="O88" s="179"/>
      <c r="P88" s="179"/>
    </row>
    <row r="89" spans="1:16" x14ac:dyDescent="0.25">
      <c r="A89" s="117">
        <f t="shared" si="2"/>
        <v>44640</v>
      </c>
      <c r="B89" s="118" t="str">
        <f t="shared" si="3"/>
        <v/>
      </c>
      <c r="C89" s="179"/>
      <c r="D89" s="179"/>
      <c r="E89" s="179"/>
      <c r="F89" s="179"/>
      <c r="G89" s="179"/>
      <c r="H89" s="179"/>
      <c r="I89" s="179"/>
      <c r="J89" s="179"/>
      <c r="K89" s="179"/>
      <c r="L89" s="179"/>
      <c r="M89" s="179"/>
      <c r="N89" s="179"/>
      <c r="O89" s="179"/>
      <c r="P89" s="179"/>
    </row>
    <row r="90" spans="1:16" x14ac:dyDescent="0.25">
      <c r="A90" s="117">
        <f t="shared" si="2"/>
        <v>44641</v>
      </c>
      <c r="B90" s="118" t="str">
        <f t="shared" si="3"/>
        <v/>
      </c>
      <c r="C90" s="179"/>
      <c r="D90" s="179"/>
      <c r="E90" s="179"/>
      <c r="F90" s="179"/>
      <c r="G90" s="179"/>
      <c r="H90" s="179"/>
      <c r="I90" s="179"/>
      <c r="J90" s="179"/>
      <c r="K90" s="179"/>
      <c r="L90" s="179"/>
      <c r="M90" s="179"/>
      <c r="N90" s="179"/>
      <c r="O90" s="179"/>
      <c r="P90" s="179"/>
    </row>
    <row r="91" spans="1:16" x14ac:dyDescent="0.25">
      <c r="A91" s="117">
        <f t="shared" si="2"/>
        <v>44642</v>
      </c>
      <c r="B91" s="118" t="str">
        <f t="shared" si="3"/>
        <v/>
      </c>
      <c r="C91" s="179"/>
      <c r="D91" s="179"/>
      <c r="E91" s="179"/>
      <c r="F91" s="179"/>
      <c r="G91" s="179"/>
      <c r="H91" s="179"/>
      <c r="I91" s="179"/>
      <c r="J91" s="179"/>
      <c r="K91" s="179"/>
      <c r="L91" s="179"/>
      <c r="M91" s="179"/>
      <c r="N91" s="179"/>
      <c r="O91" s="179"/>
      <c r="P91" s="179"/>
    </row>
    <row r="92" spans="1:16" x14ac:dyDescent="0.25">
      <c r="A92" s="117">
        <f t="shared" si="2"/>
        <v>44643</v>
      </c>
      <c r="B92" s="118" t="str">
        <f t="shared" si="3"/>
        <v>Mittwoch</v>
      </c>
      <c r="C92" s="179"/>
      <c r="D92" s="179"/>
      <c r="E92" s="179"/>
      <c r="F92" s="179"/>
      <c r="G92" s="179"/>
      <c r="H92" s="179"/>
      <c r="I92" s="179"/>
      <c r="J92" s="179"/>
      <c r="K92" s="179"/>
      <c r="L92" s="179"/>
      <c r="M92" s="179"/>
      <c r="N92" s="179"/>
      <c r="O92" s="179"/>
      <c r="P92" s="179"/>
    </row>
    <row r="93" spans="1:16" x14ac:dyDescent="0.25">
      <c r="A93" s="117">
        <f t="shared" si="2"/>
        <v>44644</v>
      </c>
      <c r="B93" s="118" t="str">
        <f t="shared" si="3"/>
        <v/>
      </c>
      <c r="C93" s="179"/>
      <c r="D93" s="179"/>
      <c r="E93" s="179"/>
      <c r="F93" s="179"/>
      <c r="G93" s="179"/>
      <c r="H93" s="179"/>
      <c r="I93" s="179"/>
      <c r="J93" s="179"/>
      <c r="K93" s="179"/>
      <c r="L93" s="179"/>
      <c r="M93" s="179"/>
      <c r="N93" s="179"/>
      <c r="O93" s="179"/>
      <c r="P93" s="179"/>
    </row>
    <row r="94" spans="1:16" x14ac:dyDescent="0.25">
      <c r="A94" s="117">
        <f t="shared" si="2"/>
        <v>44645</v>
      </c>
      <c r="B94" s="118" t="str">
        <f t="shared" si="3"/>
        <v/>
      </c>
      <c r="C94" s="179"/>
      <c r="D94" s="179"/>
      <c r="E94" s="179"/>
      <c r="F94" s="179"/>
      <c r="G94" s="179"/>
      <c r="H94" s="179"/>
      <c r="I94" s="179"/>
      <c r="J94" s="179"/>
      <c r="K94" s="179"/>
      <c r="L94" s="179"/>
      <c r="M94" s="179"/>
      <c r="N94" s="179"/>
      <c r="O94" s="179"/>
      <c r="P94" s="179"/>
    </row>
    <row r="95" spans="1:16" x14ac:dyDescent="0.25">
      <c r="A95" s="117">
        <f t="shared" si="2"/>
        <v>44646</v>
      </c>
      <c r="B95" s="118" t="str">
        <f t="shared" si="3"/>
        <v/>
      </c>
      <c r="C95" s="179"/>
      <c r="D95" s="179"/>
      <c r="E95" s="179"/>
      <c r="F95" s="179"/>
      <c r="G95" s="179"/>
      <c r="H95" s="179"/>
      <c r="I95" s="179"/>
      <c r="J95" s="179"/>
      <c r="K95" s="179"/>
      <c r="L95" s="179"/>
      <c r="M95" s="179"/>
      <c r="N95" s="179"/>
      <c r="O95" s="179"/>
      <c r="P95" s="179"/>
    </row>
    <row r="96" spans="1:16" x14ac:dyDescent="0.25">
      <c r="A96" s="117">
        <f t="shared" si="2"/>
        <v>44647</v>
      </c>
      <c r="B96" s="118" t="str">
        <f t="shared" si="3"/>
        <v/>
      </c>
      <c r="C96" s="179"/>
      <c r="D96" s="179"/>
      <c r="E96" s="179"/>
      <c r="F96" s="179"/>
      <c r="G96" s="179"/>
      <c r="H96" s="179"/>
      <c r="I96" s="179"/>
      <c r="J96" s="179"/>
      <c r="K96" s="179"/>
      <c r="L96" s="179"/>
      <c r="M96" s="179"/>
      <c r="N96" s="179"/>
      <c r="O96" s="179"/>
      <c r="P96" s="179"/>
    </row>
    <row r="97" spans="1:16" x14ac:dyDescent="0.25">
      <c r="A97" s="117">
        <f t="shared" si="2"/>
        <v>44648</v>
      </c>
      <c r="B97" s="118" t="str">
        <f t="shared" si="3"/>
        <v/>
      </c>
      <c r="C97" s="179"/>
      <c r="D97" s="179"/>
      <c r="E97" s="179"/>
      <c r="F97" s="179"/>
      <c r="G97" s="179"/>
      <c r="H97" s="179"/>
      <c r="I97" s="179"/>
      <c r="J97" s="179"/>
      <c r="K97" s="179"/>
      <c r="L97" s="179"/>
      <c r="M97" s="179"/>
      <c r="N97" s="179"/>
      <c r="O97" s="179"/>
      <c r="P97" s="179"/>
    </row>
    <row r="98" spans="1:16" x14ac:dyDescent="0.25">
      <c r="A98" s="117">
        <f t="shared" si="2"/>
        <v>44649</v>
      </c>
      <c r="B98" s="118" t="str">
        <f t="shared" si="3"/>
        <v/>
      </c>
      <c r="C98" s="179"/>
      <c r="D98" s="179"/>
      <c r="E98" s="179"/>
      <c r="F98" s="179"/>
      <c r="G98" s="179"/>
      <c r="H98" s="179"/>
      <c r="I98" s="179"/>
      <c r="J98" s="179"/>
      <c r="K98" s="179"/>
      <c r="L98" s="179"/>
      <c r="M98" s="179"/>
      <c r="N98" s="179"/>
      <c r="O98" s="179"/>
      <c r="P98" s="179"/>
    </row>
    <row r="99" spans="1:16" x14ac:dyDescent="0.25">
      <c r="A99" s="117">
        <f t="shared" si="2"/>
        <v>44650</v>
      </c>
      <c r="B99" s="118" t="str">
        <f t="shared" si="3"/>
        <v>Mittwoch</v>
      </c>
      <c r="C99" s="179"/>
      <c r="D99" s="179"/>
      <c r="E99" s="179"/>
      <c r="F99" s="179"/>
      <c r="G99" s="179"/>
      <c r="H99" s="179"/>
      <c r="I99" s="179"/>
      <c r="J99" s="179"/>
      <c r="K99" s="179"/>
      <c r="L99" s="179"/>
      <c r="M99" s="179"/>
      <c r="N99" s="179"/>
      <c r="O99" s="179"/>
      <c r="P99" s="179"/>
    </row>
    <row r="100" spans="1:16" x14ac:dyDescent="0.25">
      <c r="A100" s="117">
        <f>A99+1</f>
        <v>44651</v>
      </c>
      <c r="B100" s="118" t="str">
        <f t="shared" si="3"/>
        <v/>
      </c>
      <c r="C100" s="179"/>
      <c r="D100" s="179"/>
      <c r="E100" s="179"/>
      <c r="F100" s="179"/>
      <c r="G100" s="179"/>
      <c r="H100" s="179"/>
      <c r="I100" s="179"/>
      <c r="J100" s="179"/>
      <c r="K100" s="179"/>
      <c r="L100" s="179"/>
      <c r="M100" s="179"/>
      <c r="N100" s="179"/>
      <c r="O100" s="179"/>
      <c r="P100" s="179"/>
    </row>
    <row r="101" spans="1:16" x14ac:dyDescent="0.25">
      <c r="A101" s="117">
        <f t="shared" si="2"/>
        <v>44652</v>
      </c>
      <c r="B101" s="118" t="str">
        <f t="shared" si="3"/>
        <v/>
      </c>
      <c r="C101" s="179"/>
      <c r="D101" s="179"/>
      <c r="E101" s="179"/>
      <c r="F101" s="179"/>
      <c r="G101" s="179"/>
      <c r="H101" s="179"/>
      <c r="I101" s="179"/>
      <c r="J101" s="179"/>
      <c r="K101" s="179"/>
      <c r="L101" s="179"/>
      <c r="M101" s="179"/>
      <c r="N101" s="179"/>
      <c r="O101" s="179"/>
      <c r="P101" s="179"/>
    </row>
    <row r="102" spans="1:16" x14ac:dyDescent="0.25">
      <c r="A102" s="117">
        <f t="shared" si="2"/>
        <v>44653</v>
      </c>
      <c r="B102" s="118" t="str">
        <f t="shared" si="3"/>
        <v/>
      </c>
      <c r="C102" s="179"/>
      <c r="D102" s="179"/>
      <c r="E102" s="179"/>
      <c r="F102" s="179"/>
      <c r="G102" s="179"/>
      <c r="H102" s="179"/>
      <c r="I102" s="179"/>
      <c r="J102" s="179"/>
      <c r="K102" s="179"/>
      <c r="L102" s="179"/>
      <c r="M102" s="179"/>
      <c r="N102" s="179"/>
      <c r="O102" s="179"/>
      <c r="P102" s="179"/>
    </row>
    <row r="103" spans="1:16" x14ac:dyDescent="0.25">
      <c r="A103" s="117">
        <f t="shared" si="2"/>
        <v>44654</v>
      </c>
      <c r="B103" s="118" t="str">
        <f t="shared" si="3"/>
        <v/>
      </c>
      <c r="C103" s="179"/>
      <c r="D103" s="179"/>
      <c r="E103" s="179"/>
      <c r="F103" s="179"/>
      <c r="G103" s="179"/>
      <c r="H103" s="179"/>
      <c r="I103" s="179"/>
      <c r="J103" s="179"/>
      <c r="K103" s="179"/>
      <c r="L103" s="179"/>
      <c r="M103" s="179"/>
      <c r="N103" s="179"/>
      <c r="O103" s="179"/>
      <c r="P103" s="179"/>
    </row>
    <row r="104" spans="1:16" x14ac:dyDescent="0.25">
      <c r="A104" s="117">
        <f t="shared" si="2"/>
        <v>44655</v>
      </c>
      <c r="B104" s="118" t="str">
        <f t="shared" si="3"/>
        <v/>
      </c>
      <c r="C104" s="179"/>
      <c r="D104" s="179"/>
      <c r="E104" s="179"/>
      <c r="F104" s="179"/>
      <c r="G104" s="179"/>
      <c r="H104" s="179"/>
      <c r="I104" s="179"/>
      <c r="J104" s="179"/>
      <c r="K104" s="179"/>
      <c r="L104" s="179"/>
      <c r="M104" s="179"/>
      <c r="N104" s="179"/>
      <c r="O104" s="179"/>
      <c r="P104" s="179"/>
    </row>
    <row r="105" spans="1:16" x14ac:dyDescent="0.25">
      <c r="A105" s="117">
        <f t="shared" si="2"/>
        <v>44656</v>
      </c>
      <c r="B105" s="118" t="str">
        <f t="shared" si="3"/>
        <v/>
      </c>
      <c r="C105" s="179"/>
      <c r="D105" s="179"/>
      <c r="E105" s="179"/>
      <c r="F105" s="179"/>
      <c r="G105" s="179"/>
      <c r="H105" s="179"/>
      <c r="I105" s="179"/>
      <c r="J105" s="179"/>
      <c r="K105" s="179"/>
      <c r="L105" s="179"/>
      <c r="M105" s="179"/>
      <c r="N105" s="179"/>
      <c r="O105" s="179"/>
      <c r="P105" s="179"/>
    </row>
    <row r="106" spans="1:16" x14ac:dyDescent="0.25">
      <c r="A106" s="117">
        <f t="shared" si="2"/>
        <v>44657</v>
      </c>
      <c r="B106" s="118" t="str">
        <f t="shared" si="3"/>
        <v>Mittwoch</v>
      </c>
      <c r="C106" s="179"/>
      <c r="D106" s="179"/>
      <c r="E106" s="179"/>
      <c r="F106" s="179"/>
      <c r="G106" s="179"/>
      <c r="H106" s="179"/>
      <c r="I106" s="179"/>
      <c r="J106" s="179"/>
      <c r="K106" s="179"/>
      <c r="L106" s="179"/>
      <c r="M106" s="179"/>
      <c r="N106" s="179"/>
      <c r="O106" s="179"/>
      <c r="P106" s="179"/>
    </row>
    <row r="107" spans="1:16" x14ac:dyDescent="0.25">
      <c r="A107" s="117">
        <f t="shared" si="2"/>
        <v>44658</v>
      </c>
      <c r="B107" s="118" t="str">
        <f t="shared" si="3"/>
        <v/>
      </c>
      <c r="C107" s="179"/>
      <c r="D107" s="179"/>
      <c r="E107" s="179"/>
      <c r="F107" s="179"/>
      <c r="G107" s="179"/>
      <c r="H107" s="179"/>
      <c r="I107" s="179"/>
      <c r="J107" s="179"/>
      <c r="K107" s="179"/>
      <c r="L107" s="179"/>
      <c r="M107" s="179"/>
      <c r="N107" s="179"/>
      <c r="O107" s="179"/>
      <c r="P107" s="179"/>
    </row>
    <row r="108" spans="1:16" x14ac:dyDescent="0.25">
      <c r="A108" s="117">
        <f t="shared" si="2"/>
        <v>44659</v>
      </c>
      <c r="B108" s="118" t="str">
        <f t="shared" si="3"/>
        <v/>
      </c>
      <c r="C108" s="179"/>
      <c r="D108" s="179"/>
      <c r="E108" s="179"/>
      <c r="F108" s="179"/>
      <c r="G108" s="179"/>
      <c r="H108" s="179"/>
      <c r="I108" s="179"/>
      <c r="J108" s="179"/>
      <c r="K108" s="179"/>
      <c r="L108" s="179"/>
      <c r="M108" s="179"/>
      <c r="N108" s="179"/>
      <c r="O108" s="179"/>
      <c r="P108" s="179"/>
    </row>
    <row r="109" spans="1:16" x14ac:dyDescent="0.25">
      <c r="A109" s="117">
        <f t="shared" si="2"/>
        <v>44660</v>
      </c>
      <c r="B109" s="118" t="str">
        <f t="shared" si="3"/>
        <v/>
      </c>
      <c r="C109" s="179"/>
      <c r="D109" s="179"/>
      <c r="E109" s="179"/>
      <c r="F109" s="179"/>
      <c r="G109" s="179"/>
      <c r="H109" s="179"/>
      <c r="I109" s="179"/>
      <c r="J109" s="179"/>
      <c r="K109" s="179"/>
      <c r="L109" s="179"/>
      <c r="M109" s="179"/>
      <c r="N109" s="179"/>
      <c r="O109" s="179"/>
      <c r="P109" s="179"/>
    </row>
    <row r="110" spans="1:16" x14ac:dyDescent="0.25">
      <c r="A110" s="117">
        <f t="shared" si="2"/>
        <v>44661</v>
      </c>
      <c r="B110" s="118" t="str">
        <f t="shared" si="3"/>
        <v/>
      </c>
      <c r="C110" s="179"/>
      <c r="D110" s="179"/>
      <c r="E110" s="179"/>
      <c r="F110" s="179"/>
      <c r="G110" s="179"/>
      <c r="H110" s="179"/>
      <c r="I110" s="179"/>
      <c r="J110" s="179"/>
      <c r="K110" s="179"/>
      <c r="L110" s="179"/>
      <c r="M110" s="179"/>
      <c r="N110" s="179"/>
      <c r="O110" s="179"/>
      <c r="P110" s="179"/>
    </row>
    <row r="111" spans="1:16" x14ac:dyDescent="0.25">
      <c r="A111" s="117">
        <f t="shared" si="2"/>
        <v>44662</v>
      </c>
      <c r="B111" s="118" t="str">
        <f t="shared" si="3"/>
        <v/>
      </c>
      <c r="C111" s="179"/>
      <c r="D111" s="179"/>
      <c r="E111" s="179"/>
      <c r="F111" s="179"/>
      <c r="G111" s="179"/>
      <c r="H111" s="179"/>
      <c r="I111" s="179"/>
      <c r="J111" s="179"/>
      <c r="K111" s="179"/>
      <c r="L111" s="179"/>
      <c r="M111" s="179"/>
      <c r="N111" s="179"/>
      <c r="O111" s="179"/>
      <c r="P111" s="179"/>
    </row>
    <row r="112" spans="1:16" x14ac:dyDescent="0.25">
      <c r="A112" s="117">
        <f t="shared" si="2"/>
        <v>44663</v>
      </c>
      <c r="B112" s="118" t="str">
        <f t="shared" si="3"/>
        <v/>
      </c>
      <c r="C112" s="179"/>
      <c r="D112" s="179"/>
      <c r="E112" s="179"/>
      <c r="F112" s="179"/>
      <c r="G112" s="179"/>
      <c r="H112" s="179"/>
      <c r="I112" s="179"/>
      <c r="J112" s="179"/>
      <c r="K112" s="179"/>
      <c r="L112" s="179"/>
      <c r="M112" s="179"/>
      <c r="N112" s="179"/>
      <c r="O112" s="179"/>
      <c r="P112" s="179"/>
    </row>
    <row r="113" spans="1:16" x14ac:dyDescent="0.25">
      <c r="A113" s="117">
        <f t="shared" si="2"/>
        <v>44664</v>
      </c>
      <c r="B113" s="118" t="str">
        <f t="shared" si="3"/>
        <v>Mittwoch</v>
      </c>
      <c r="C113" s="179"/>
      <c r="D113" s="179"/>
      <c r="E113" s="179"/>
      <c r="F113" s="179"/>
      <c r="G113" s="179"/>
      <c r="H113" s="179"/>
      <c r="I113" s="179"/>
      <c r="J113" s="179"/>
      <c r="K113" s="179"/>
      <c r="L113" s="179"/>
      <c r="M113" s="179"/>
      <c r="N113" s="179"/>
      <c r="O113" s="179"/>
      <c r="P113" s="179"/>
    </row>
    <row r="114" spans="1:16" x14ac:dyDescent="0.25">
      <c r="A114" s="117">
        <f t="shared" si="2"/>
        <v>44665</v>
      </c>
      <c r="B114" s="118" t="str">
        <f t="shared" si="3"/>
        <v/>
      </c>
      <c r="C114" s="179"/>
      <c r="D114" s="179"/>
      <c r="E114" s="179"/>
      <c r="F114" s="179"/>
      <c r="G114" s="179"/>
      <c r="H114" s="179"/>
      <c r="I114" s="179"/>
      <c r="J114" s="179"/>
      <c r="K114" s="179"/>
      <c r="L114" s="179"/>
      <c r="M114" s="179"/>
      <c r="N114" s="179"/>
      <c r="O114" s="179"/>
      <c r="P114" s="179"/>
    </row>
    <row r="115" spans="1:16" x14ac:dyDescent="0.25">
      <c r="A115" s="117">
        <f t="shared" si="2"/>
        <v>44666</v>
      </c>
      <c r="B115" s="118" t="str">
        <f t="shared" si="3"/>
        <v/>
      </c>
      <c r="C115" s="179"/>
      <c r="D115" s="179"/>
      <c r="E115" s="179"/>
      <c r="F115" s="179"/>
      <c r="G115" s="179"/>
      <c r="H115" s="179"/>
      <c r="I115" s="179"/>
      <c r="J115" s="179"/>
      <c r="K115" s="179"/>
      <c r="L115" s="179"/>
      <c r="M115" s="179"/>
      <c r="N115" s="179"/>
      <c r="O115" s="179"/>
      <c r="P115" s="179"/>
    </row>
    <row r="116" spans="1:16" x14ac:dyDescent="0.25">
      <c r="A116" s="117">
        <f t="shared" si="2"/>
        <v>44667</v>
      </c>
      <c r="B116" s="118" t="str">
        <f t="shared" si="3"/>
        <v/>
      </c>
      <c r="C116" s="179"/>
      <c r="D116" s="179"/>
      <c r="E116" s="179"/>
      <c r="F116" s="179"/>
      <c r="G116" s="179"/>
      <c r="H116" s="179"/>
      <c r="I116" s="179"/>
      <c r="J116" s="179"/>
      <c r="K116" s="179"/>
      <c r="L116" s="179"/>
      <c r="M116" s="179"/>
      <c r="N116" s="179"/>
      <c r="O116" s="179"/>
      <c r="P116" s="179"/>
    </row>
    <row r="117" spans="1:16" x14ac:dyDescent="0.25">
      <c r="A117" s="117">
        <f t="shared" si="2"/>
        <v>44668</v>
      </c>
      <c r="B117" s="118" t="str">
        <f t="shared" si="3"/>
        <v/>
      </c>
      <c r="C117" s="179"/>
      <c r="D117" s="179"/>
      <c r="E117" s="179"/>
      <c r="F117" s="179"/>
      <c r="G117" s="179"/>
      <c r="H117" s="179"/>
      <c r="I117" s="179"/>
      <c r="J117" s="179"/>
      <c r="K117" s="179"/>
      <c r="L117" s="179"/>
      <c r="M117" s="179"/>
      <c r="N117" s="179"/>
      <c r="O117" s="179"/>
      <c r="P117" s="179"/>
    </row>
    <row r="118" spans="1:16" x14ac:dyDescent="0.25">
      <c r="A118" s="117">
        <f t="shared" si="2"/>
        <v>44669</v>
      </c>
      <c r="B118" s="118" t="str">
        <f t="shared" si="3"/>
        <v/>
      </c>
      <c r="C118" s="179"/>
      <c r="D118" s="179"/>
      <c r="E118" s="179"/>
      <c r="F118" s="179"/>
      <c r="G118" s="179"/>
      <c r="H118" s="179"/>
      <c r="I118" s="179"/>
      <c r="J118" s="179"/>
      <c r="K118" s="179"/>
      <c r="L118" s="179"/>
      <c r="M118" s="179"/>
      <c r="N118" s="179"/>
      <c r="O118" s="179"/>
      <c r="P118" s="179"/>
    </row>
    <row r="119" spans="1:16" x14ac:dyDescent="0.25">
      <c r="A119" s="117">
        <f t="shared" si="2"/>
        <v>44670</v>
      </c>
      <c r="B119" s="118" t="str">
        <f t="shared" si="3"/>
        <v/>
      </c>
      <c r="C119" s="179"/>
      <c r="D119" s="179"/>
      <c r="E119" s="179"/>
      <c r="F119" s="179"/>
      <c r="G119" s="179"/>
      <c r="H119" s="179"/>
      <c r="I119" s="179"/>
      <c r="J119" s="179"/>
      <c r="K119" s="179"/>
      <c r="L119" s="179"/>
      <c r="M119" s="179"/>
      <c r="N119" s="179"/>
      <c r="O119" s="179"/>
      <c r="P119" s="179"/>
    </row>
    <row r="120" spans="1:16" x14ac:dyDescent="0.25">
      <c r="A120" s="117">
        <f t="shared" si="2"/>
        <v>44671</v>
      </c>
      <c r="B120" s="118" t="str">
        <f t="shared" si="3"/>
        <v>Mittwoch</v>
      </c>
      <c r="C120" s="179"/>
      <c r="D120" s="179"/>
      <c r="E120" s="179"/>
      <c r="F120" s="179"/>
      <c r="G120" s="179"/>
      <c r="H120" s="179"/>
      <c r="I120" s="179"/>
      <c r="J120" s="179"/>
      <c r="K120" s="179"/>
      <c r="L120" s="179"/>
      <c r="M120" s="179"/>
      <c r="N120" s="179"/>
      <c r="O120" s="179"/>
      <c r="P120" s="179"/>
    </row>
    <row r="121" spans="1:16" x14ac:dyDescent="0.25">
      <c r="A121" s="117">
        <f t="shared" si="2"/>
        <v>44672</v>
      </c>
      <c r="B121" s="118" t="str">
        <f t="shared" si="3"/>
        <v/>
      </c>
      <c r="C121" s="179"/>
      <c r="D121" s="179"/>
      <c r="E121" s="179"/>
      <c r="F121" s="179"/>
      <c r="G121" s="179"/>
      <c r="H121" s="179"/>
      <c r="I121" s="179"/>
      <c r="J121" s="179"/>
      <c r="K121" s="179"/>
      <c r="L121" s="179"/>
      <c r="M121" s="179"/>
      <c r="N121" s="179"/>
      <c r="O121" s="179"/>
      <c r="P121" s="179"/>
    </row>
    <row r="122" spans="1:16" x14ac:dyDescent="0.25">
      <c r="A122" s="117">
        <f t="shared" si="2"/>
        <v>44673</v>
      </c>
      <c r="B122" s="118" t="str">
        <f t="shared" si="3"/>
        <v/>
      </c>
      <c r="C122" s="179"/>
      <c r="D122" s="179"/>
      <c r="E122" s="179"/>
      <c r="F122" s="179"/>
      <c r="G122" s="179"/>
      <c r="H122" s="179"/>
      <c r="I122" s="179"/>
      <c r="J122" s="179"/>
      <c r="K122" s="179"/>
      <c r="L122" s="179"/>
      <c r="M122" s="179"/>
      <c r="N122" s="179"/>
      <c r="O122" s="179"/>
      <c r="P122" s="179"/>
    </row>
    <row r="123" spans="1:16" x14ac:dyDescent="0.25">
      <c r="A123" s="117">
        <f t="shared" si="2"/>
        <v>44674</v>
      </c>
      <c r="B123" s="118" t="str">
        <f t="shared" si="3"/>
        <v/>
      </c>
      <c r="C123" s="179"/>
      <c r="D123" s="179"/>
      <c r="E123" s="179"/>
      <c r="F123" s="179"/>
      <c r="G123" s="179"/>
      <c r="H123" s="179"/>
      <c r="I123" s="179"/>
      <c r="J123" s="179"/>
      <c r="K123" s="179"/>
      <c r="L123" s="179"/>
      <c r="M123" s="179"/>
      <c r="N123" s="179"/>
      <c r="O123" s="179"/>
      <c r="P123" s="179"/>
    </row>
    <row r="124" spans="1:16" x14ac:dyDescent="0.25">
      <c r="A124" s="117">
        <f t="shared" si="2"/>
        <v>44675</v>
      </c>
      <c r="B124" s="118" t="str">
        <f t="shared" si="3"/>
        <v/>
      </c>
      <c r="C124" s="179"/>
      <c r="D124" s="179"/>
      <c r="E124" s="179"/>
      <c r="F124" s="179"/>
      <c r="G124" s="179"/>
      <c r="H124" s="179"/>
      <c r="I124" s="179"/>
      <c r="J124" s="179"/>
      <c r="K124" s="179"/>
      <c r="L124" s="179"/>
      <c r="M124" s="179"/>
      <c r="N124" s="179"/>
      <c r="O124" s="179"/>
      <c r="P124" s="179"/>
    </row>
    <row r="125" spans="1:16" x14ac:dyDescent="0.25">
      <c r="A125" s="117">
        <f t="shared" si="2"/>
        <v>44676</v>
      </c>
      <c r="B125" s="118" t="str">
        <f t="shared" si="3"/>
        <v/>
      </c>
      <c r="C125" s="179"/>
      <c r="D125" s="179"/>
      <c r="E125" s="179"/>
      <c r="F125" s="179"/>
      <c r="G125" s="179"/>
      <c r="H125" s="179"/>
      <c r="I125" s="179"/>
      <c r="J125" s="179"/>
      <c r="K125" s="179"/>
      <c r="L125" s="179"/>
      <c r="M125" s="179"/>
      <c r="N125" s="179"/>
      <c r="O125" s="179"/>
      <c r="P125" s="179"/>
    </row>
    <row r="126" spans="1:16" x14ac:dyDescent="0.25">
      <c r="A126" s="117">
        <f t="shared" si="2"/>
        <v>44677</v>
      </c>
      <c r="B126" s="118" t="str">
        <f t="shared" si="3"/>
        <v/>
      </c>
      <c r="C126" s="179"/>
      <c r="D126" s="179"/>
      <c r="E126" s="179"/>
      <c r="F126" s="179"/>
      <c r="G126" s="179"/>
      <c r="H126" s="179"/>
      <c r="I126" s="179"/>
      <c r="J126" s="179"/>
      <c r="K126" s="179"/>
      <c r="L126" s="179"/>
      <c r="M126" s="179"/>
      <c r="N126" s="179"/>
      <c r="O126" s="179"/>
      <c r="P126" s="179"/>
    </row>
    <row r="127" spans="1:16" x14ac:dyDescent="0.25">
      <c r="A127" s="117">
        <f t="shared" si="2"/>
        <v>44678</v>
      </c>
      <c r="B127" s="118" t="str">
        <f t="shared" si="3"/>
        <v>Mittwoch</v>
      </c>
      <c r="C127" s="179"/>
      <c r="D127" s="179"/>
      <c r="E127" s="179"/>
      <c r="F127" s="179"/>
      <c r="G127" s="179"/>
      <c r="H127" s="179"/>
      <c r="I127" s="179"/>
      <c r="J127" s="179"/>
      <c r="K127" s="179"/>
      <c r="L127" s="179"/>
      <c r="M127" s="179"/>
      <c r="N127" s="179"/>
      <c r="O127" s="179"/>
      <c r="P127" s="179"/>
    </row>
    <row r="128" spans="1:16" x14ac:dyDescent="0.25">
      <c r="A128" s="117">
        <f t="shared" si="2"/>
        <v>44679</v>
      </c>
      <c r="B128" s="118" t="str">
        <f t="shared" si="3"/>
        <v/>
      </c>
      <c r="C128" s="179"/>
      <c r="D128" s="179"/>
      <c r="E128" s="179"/>
      <c r="F128" s="179"/>
      <c r="G128" s="179"/>
      <c r="H128" s="179"/>
      <c r="I128" s="179"/>
      <c r="J128" s="179"/>
      <c r="K128" s="179"/>
      <c r="L128" s="179"/>
      <c r="M128" s="179"/>
      <c r="N128" s="179"/>
      <c r="O128" s="179"/>
      <c r="P128" s="179"/>
    </row>
    <row r="129" spans="1:16" x14ac:dyDescent="0.25">
      <c r="A129" s="117">
        <f t="shared" si="2"/>
        <v>44680</v>
      </c>
      <c r="B129" s="118" t="str">
        <f t="shared" si="3"/>
        <v/>
      </c>
      <c r="C129" s="179"/>
      <c r="D129" s="179"/>
      <c r="E129" s="179"/>
      <c r="F129" s="179"/>
      <c r="G129" s="179"/>
      <c r="H129" s="179"/>
      <c r="I129" s="179"/>
      <c r="J129" s="179"/>
      <c r="K129" s="179"/>
      <c r="L129" s="179"/>
      <c r="M129" s="179"/>
      <c r="N129" s="179"/>
      <c r="O129" s="179"/>
      <c r="P129" s="179"/>
    </row>
    <row r="130" spans="1:16" x14ac:dyDescent="0.25">
      <c r="A130" s="117">
        <f>A129+1</f>
        <v>44681</v>
      </c>
      <c r="B130" s="118" t="str">
        <f t="shared" si="3"/>
        <v/>
      </c>
      <c r="C130" s="179"/>
      <c r="D130" s="179"/>
      <c r="E130" s="179"/>
      <c r="F130" s="179"/>
      <c r="G130" s="179"/>
      <c r="H130" s="179"/>
      <c r="I130" s="179"/>
      <c r="J130" s="179"/>
      <c r="K130" s="179"/>
      <c r="L130" s="179"/>
      <c r="M130" s="179"/>
      <c r="N130" s="179"/>
      <c r="O130" s="179"/>
      <c r="P130" s="179"/>
    </row>
    <row r="131" spans="1:16" x14ac:dyDescent="0.25">
      <c r="A131" s="117">
        <f t="shared" ref="A131:A194" si="4">A130+1</f>
        <v>44682</v>
      </c>
      <c r="B131" s="118" t="str">
        <f t="shared" si="3"/>
        <v/>
      </c>
      <c r="C131" s="179"/>
      <c r="D131" s="179"/>
      <c r="E131" s="179"/>
      <c r="F131" s="179"/>
      <c r="G131" s="179"/>
      <c r="H131" s="179"/>
      <c r="I131" s="179"/>
      <c r="J131" s="179"/>
      <c r="K131" s="179"/>
      <c r="L131" s="179"/>
      <c r="M131" s="179"/>
      <c r="N131" s="179"/>
      <c r="O131" s="179"/>
      <c r="P131" s="179"/>
    </row>
    <row r="132" spans="1:16" x14ac:dyDescent="0.25">
      <c r="A132" s="117">
        <f t="shared" si="4"/>
        <v>44683</v>
      </c>
      <c r="B132" s="118" t="str">
        <f t="shared" si="3"/>
        <v/>
      </c>
      <c r="C132" s="179"/>
      <c r="D132" s="179"/>
      <c r="E132" s="179"/>
      <c r="F132" s="179"/>
      <c r="G132" s="179"/>
      <c r="H132" s="179"/>
      <c r="I132" s="179"/>
      <c r="J132" s="179"/>
      <c r="K132" s="179"/>
      <c r="L132" s="179"/>
      <c r="M132" s="179"/>
      <c r="N132" s="179"/>
      <c r="O132" s="179"/>
      <c r="P132" s="179"/>
    </row>
    <row r="133" spans="1:16" x14ac:dyDescent="0.25">
      <c r="A133" s="117">
        <f t="shared" si="4"/>
        <v>44684</v>
      </c>
      <c r="B133" s="118" t="str">
        <f t="shared" si="3"/>
        <v/>
      </c>
      <c r="C133" s="179"/>
      <c r="D133" s="179"/>
      <c r="E133" s="179"/>
      <c r="F133" s="179"/>
      <c r="G133" s="179"/>
      <c r="H133" s="179"/>
      <c r="I133" s="179"/>
      <c r="J133" s="179"/>
      <c r="K133" s="179"/>
      <c r="L133" s="179"/>
      <c r="M133" s="179"/>
      <c r="N133" s="179"/>
      <c r="O133" s="179"/>
      <c r="P133" s="179"/>
    </row>
    <row r="134" spans="1:16" x14ac:dyDescent="0.25">
      <c r="A134" s="117">
        <f t="shared" si="4"/>
        <v>44685</v>
      </c>
      <c r="B134" s="118" t="str">
        <f t="shared" si="3"/>
        <v>Mittwoch</v>
      </c>
      <c r="C134" s="179"/>
      <c r="D134" s="179"/>
      <c r="E134" s="179"/>
      <c r="F134" s="179"/>
      <c r="G134" s="179"/>
      <c r="H134" s="179"/>
      <c r="I134" s="179"/>
      <c r="J134" s="179"/>
      <c r="K134" s="179"/>
      <c r="L134" s="179"/>
      <c r="M134" s="179"/>
      <c r="N134" s="179"/>
      <c r="O134" s="179"/>
      <c r="P134" s="179"/>
    </row>
    <row r="135" spans="1:16" x14ac:dyDescent="0.25">
      <c r="A135" s="117">
        <f t="shared" si="4"/>
        <v>44686</v>
      </c>
      <c r="B135" s="118" t="str">
        <f t="shared" si="3"/>
        <v/>
      </c>
      <c r="C135" s="179"/>
      <c r="D135" s="179"/>
      <c r="E135" s="179"/>
      <c r="F135" s="179"/>
      <c r="G135" s="179"/>
      <c r="H135" s="179"/>
      <c r="I135" s="179"/>
      <c r="J135" s="179"/>
      <c r="K135" s="179"/>
      <c r="L135" s="179"/>
      <c r="M135" s="179"/>
      <c r="N135" s="179"/>
      <c r="O135" s="179"/>
      <c r="P135" s="179"/>
    </row>
    <row r="136" spans="1:16" x14ac:dyDescent="0.25">
      <c r="A136" s="117">
        <f t="shared" si="4"/>
        <v>44687</v>
      </c>
      <c r="B136" s="118" t="str">
        <f t="shared" si="3"/>
        <v/>
      </c>
      <c r="C136" s="179"/>
      <c r="D136" s="179"/>
      <c r="E136" s="179"/>
      <c r="F136" s="179"/>
      <c r="G136" s="179"/>
      <c r="H136" s="179"/>
      <c r="I136" s="179"/>
      <c r="J136" s="179"/>
      <c r="K136" s="179"/>
      <c r="L136" s="179"/>
      <c r="M136" s="179"/>
      <c r="N136" s="179"/>
      <c r="O136" s="179"/>
      <c r="P136" s="179"/>
    </row>
    <row r="137" spans="1:16" x14ac:dyDescent="0.25">
      <c r="A137" s="117">
        <f t="shared" si="4"/>
        <v>44688</v>
      </c>
      <c r="B137" s="118" t="str">
        <f t="shared" si="3"/>
        <v/>
      </c>
      <c r="C137" s="179"/>
      <c r="D137" s="179"/>
      <c r="E137" s="179"/>
      <c r="F137" s="179"/>
      <c r="G137" s="179"/>
      <c r="H137" s="179"/>
      <c r="I137" s="179"/>
      <c r="J137" s="179"/>
      <c r="K137" s="179"/>
      <c r="L137" s="179"/>
      <c r="M137" s="179"/>
      <c r="N137" s="179"/>
      <c r="O137" s="179"/>
      <c r="P137" s="179"/>
    </row>
    <row r="138" spans="1:16" x14ac:dyDescent="0.25">
      <c r="A138" s="117">
        <f t="shared" si="4"/>
        <v>44689</v>
      </c>
      <c r="B138" s="118" t="str">
        <f t="shared" si="3"/>
        <v/>
      </c>
      <c r="C138" s="179"/>
      <c r="D138" s="179"/>
      <c r="E138" s="179"/>
      <c r="F138" s="179"/>
      <c r="G138" s="179"/>
      <c r="H138" s="179"/>
      <c r="I138" s="179"/>
      <c r="J138" s="179"/>
      <c r="K138" s="179"/>
      <c r="L138" s="179"/>
      <c r="M138" s="179"/>
      <c r="N138" s="179"/>
      <c r="O138" s="179"/>
      <c r="P138" s="179"/>
    </row>
    <row r="139" spans="1:16" x14ac:dyDescent="0.25">
      <c r="A139" s="117">
        <f t="shared" si="4"/>
        <v>44690</v>
      </c>
      <c r="B139" s="118" t="str">
        <f t="shared" si="3"/>
        <v/>
      </c>
      <c r="C139" s="179"/>
      <c r="D139" s="179"/>
      <c r="E139" s="179"/>
      <c r="F139" s="179"/>
      <c r="G139" s="179"/>
      <c r="H139" s="179"/>
      <c r="I139" s="179"/>
      <c r="J139" s="179"/>
      <c r="K139" s="179"/>
      <c r="L139" s="179"/>
      <c r="M139" s="179"/>
      <c r="N139" s="179"/>
      <c r="O139" s="179"/>
      <c r="P139" s="179"/>
    </row>
    <row r="140" spans="1:16" x14ac:dyDescent="0.25">
      <c r="A140" s="117">
        <f t="shared" si="4"/>
        <v>44691</v>
      </c>
      <c r="B140" s="118" t="str">
        <f t="shared" ref="B140:B203" si="5">IF(A140="","",IF(WEEKDAY(A140)=4,"Mittwoch",IF(MONTH(A140)&amp;DAY(A140)="1015","Test","")))</f>
        <v/>
      </c>
      <c r="C140" s="179"/>
      <c r="D140" s="179"/>
      <c r="E140" s="179"/>
      <c r="F140" s="179"/>
      <c r="G140" s="179"/>
      <c r="H140" s="179"/>
      <c r="I140" s="179"/>
      <c r="J140" s="179"/>
      <c r="K140" s="179"/>
      <c r="L140" s="179"/>
      <c r="M140" s="179"/>
      <c r="N140" s="179"/>
      <c r="O140" s="179"/>
      <c r="P140" s="179"/>
    </row>
    <row r="141" spans="1:16" x14ac:dyDescent="0.25">
      <c r="A141" s="117">
        <f t="shared" si="4"/>
        <v>44692</v>
      </c>
      <c r="B141" s="118" t="str">
        <f t="shared" si="5"/>
        <v>Mittwoch</v>
      </c>
      <c r="C141" s="179"/>
      <c r="D141" s="179"/>
      <c r="E141" s="179"/>
      <c r="F141" s="179"/>
      <c r="G141" s="179"/>
      <c r="H141" s="179"/>
      <c r="I141" s="179"/>
      <c r="J141" s="179"/>
      <c r="K141" s="179"/>
      <c r="L141" s="179"/>
      <c r="M141" s="179"/>
      <c r="N141" s="179"/>
      <c r="O141" s="179"/>
      <c r="P141" s="179"/>
    </row>
    <row r="142" spans="1:16" x14ac:dyDescent="0.25">
      <c r="A142" s="117">
        <f t="shared" si="4"/>
        <v>44693</v>
      </c>
      <c r="B142" s="118" t="str">
        <f t="shared" si="5"/>
        <v/>
      </c>
      <c r="C142" s="179"/>
      <c r="D142" s="179"/>
      <c r="E142" s="179"/>
      <c r="F142" s="179"/>
      <c r="G142" s="179"/>
      <c r="H142" s="179"/>
      <c r="I142" s="179"/>
      <c r="J142" s="179"/>
      <c r="K142" s="179"/>
      <c r="L142" s="179"/>
      <c r="M142" s="179"/>
      <c r="N142" s="179"/>
      <c r="O142" s="179"/>
      <c r="P142" s="179"/>
    </row>
    <row r="143" spans="1:16" x14ac:dyDescent="0.25">
      <c r="A143" s="117">
        <f t="shared" si="4"/>
        <v>44694</v>
      </c>
      <c r="B143" s="118" t="str">
        <f t="shared" si="5"/>
        <v/>
      </c>
      <c r="C143" s="179"/>
      <c r="D143" s="179"/>
      <c r="E143" s="179"/>
      <c r="F143" s="179"/>
      <c r="G143" s="179"/>
      <c r="H143" s="179"/>
      <c r="I143" s="179"/>
      <c r="J143" s="179"/>
      <c r="K143" s="179"/>
      <c r="L143" s="179"/>
      <c r="M143" s="179"/>
      <c r="N143" s="179"/>
      <c r="O143" s="179"/>
      <c r="P143" s="179"/>
    </row>
    <row r="144" spans="1:16" x14ac:dyDescent="0.25">
      <c r="A144" s="117">
        <f t="shared" si="4"/>
        <v>44695</v>
      </c>
      <c r="B144" s="118" t="str">
        <f t="shared" si="5"/>
        <v/>
      </c>
      <c r="C144" s="179"/>
      <c r="D144" s="179"/>
      <c r="E144" s="179"/>
      <c r="F144" s="179"/>
      <c r="G144" s="179"/>
      <c r="H144" s="179"/>
      <c r="I144" s="179"/>
      <c r="J144" s="179"/>
      <c r="K144" s="179"/>
      <c r="L144" s="179"/>
      <c r="M144" s="179"/>
      <c r="N144" s="179"/>
      <c r="O144" s="179"/>
      <c r="P144" s="179"/>
    </row>
    <row r="145" spans="1:16" x14ac:dyDescent="0.25">
      <c r="A145" s="117">
        <f t="shared" si="4"/>
        <v>44696</v>
      </c>
      <c r="B145" s="118" t="str">
        <f t="shared" si="5"/>
        <v/>
      </c>
      <c r="C145" s="179"/>
      <c r="D145" s="179"/>
      <c r="E145" s="179"/>
      <c r="F145" s="179"/>
      <c r="G145" s="179"/>
      <c r="H145" s="179"/>
      <c r="I145" s="179"/>
      <c r="J145" s="179"/>
      <c r="K145" s="179"/>
      <c r="L145" s="179"/>
      <c r="M145" s="179"/>
      <c r="N145" s="179"/>
      <c r="O145" s="179"/>
      <c r="P145" s="179"/>
    </row>
    <row r="146" spans="1:16" x14ac:dyDescent="0.25">
      <c r="A146" s="117">
        <f t="shared" si="4"/>
        <v>44697</v>
      </c>
      <c r="B146" s="118" t="str">
        <f t="shared" si="5"/>
        <v/>
      </c>
      <c r="C146" s="179"/>
      <c r="D146" s="179"/>
      <c r="E146" s="179"/>
      <c r="F146" s="179"/>
      <c r="G146" s="179"/>
      <c r="H146" s="179"/>
      <c r="I146" s="179"/>
      <c r="J146" s="179"/>
      <c r="K146" s="179"/>
      <c r="L146" s="179"/>
      <c r="M146" s="179"/>
      <c r="N146" s="179"/>
      <c r="O146" s="179"/>
      <c r="P146" s="179"/>
    </row>
    <row r="147" spans="1:16" x14ac:dyDescent="0.25">
      <c r="A147" s="117">
        <f t="shared" si="4"/>
        <v>44698</v>
      </c>
      <c r="B147" s="118" t="str">
        <f t="shared" si="5"/>
        <v/>
      </c>
      <c r="C147" s="179"/>
      <c r="D147" s="179"/>
      <c r="E147" s="179"/>
      <c r="F147" s="179"/>
      <c r="G147" s="179"/>
      <c r="H147" s="179"/>
      <c r="I147" s="179"/>
      <c r="J147" s="179"/>
      <c r="K147" s="179"/>
      <c r="L147" s="179"/>
      <c r="M147" s="179"/>
      <c r="N147" s="179"/>
      <c r="O147" s="179"/>
      <c r="P147" s="179"/>
    </row>
    <row r="148" spans="1:16" x14ac:dyDescent="0.25">
      <c r="A148" s="117">
        <f t="shared" si="4"/>
        <v>44699</v>
      </c>
      <c r="B148" s="118" t="str">
        <f t="shared" si="5"/>
        <v>Mittwoch</v>
      </c>
      <c r="C148" s="179"/>
      <c r="D148" s="179"/>
      <c r="E148" s="179"/>
      <c r="F148" s="179"/>
      <c r="G148" s="179"/>
      <c r="H148" s="179"/>
      <c r="I148" s="179"/>
      <c r="J148" s="179"/>
      <c r="K148" s="179"/>
      <c r="L148" s="179"/>
      <c r="M148" s="179"/>
      <c r="N148" s="179"/>
      <c r="O148" s="179"/>
      <c r="P148" s="179"/>
    </row>
    <row r="149" spans="1:16" x14ac:dyDescent="0.25">
      <c r="A149" s="117">
        <f t="shared" si="4"/>
        <v>44700</v>
      </c>
      <c r="B149" s="118" t="str">
        <f t="shared" si="5"/>
        <v/>
      </c>
      <c r="C149" s="179"/>
      <c r="D149" s="179"/>
      <c r="E149" s="179"/>
      <c r="F149" s="179"/>
      <c r="G149" s="179"/>
      <c r="H149" s="179"/>
      <c r="I149" s="179"/>
      <c r="J149" s="179"/>
      <c r="K149" s="179"/>
      <c r="L149" s="179"/>
      <c r="M149" s="179"/>
      <c r="N149" s="179"/>
      <c r="O149" s="179"/>
      <c r="P149" s="179"/>
    </row>
    <row r="150" spans="1:16" x14ac:dyDescent="0.25">
      <c r="A150" s="117">
        <f t="shared" si="4"/>
        <v>44701</v>
      </c>
      <c r="B150" s="118" t="str">
        <f t="shared" si="5"/>
        <v/>
      </c>
      <c r="C150" s="179"/>
      <c r="D150" s="179"/>
      <c r="E150" s="179"/>
      <c r="F150" s="179"/>
      <c r="G150" s="179"/>
      <c r="H150" s="179"/>
      <c r="I150" s="179"/>
      <c r="J150" s="179"/>
      <c r="K150" s="179"/>
      <c r="L150" s="179"/>
      <c r="M150" s="179"/>
      <c r="N150" s="179"/>
      <c r="O150" s="179"/>
      <c r="P150" s="179"/>
    </row>
    <row r="151" spans="1:16" x14ac:dyDescent="0.25">
      <c r="A151" s="117">
        <f t="shared" si="4"/>
        <v>44702</v>
      </c>
      <c r="B151" s="118" t="str">
        <f t="shared" si="5"/>
        <v/>
      </c>
      <c r="C151" s="179"/>
      <c r="D151" s="179"/>
      <c r="E151" s="179"/>
      <c r="F151" s="179"/>
      <c r="G151" s="179"/>
      <c r="H151" s="179"/>
      <c r="I151" s="179"/>
      <c r="J151" s="179"/>
      <c r="K151" s="179"/>
      <c r="L151" s="179"/>
      <c r="M151" s="179"/>
      <c r="N151" s="179"/>
      <c r="O151" s="179"/>
      <c r="P151" s="179"/>
    </row>
    <row r="152" spans="1:16" x14ac:dyDescent="0.25">
      <c r="A152" s="117">
        <f t="shared" si="4"/>
        <v>44703</v>
      </c>
      <c r="B152" s="118" t="str">
        <f t="shared" si="5"/>
        <v/>
      </c>
      <c r="C152" s="179"/>
      <c r="D152" s="179"/>
      <c r="E152" s="179"/>
      <c r="F152" s="179"/>
      <c r="G152" s="179"/>
      <c r="H152" s="179"/>
      <c r="I152" s="179"/>
      <c r="J152" s="179"/>
      <c r="K152" s="179"/>
      <c r="L152" s="179"/>
      <c r="M152" s="179"/>
      <c r="N152" s="179"/>
      <c r="O152" s="179"/>
      <c r="P152" s="179"/>
    </row>
    <row r="153" spans="1:16" x14ac:dyDescent="0.25">
      <c r="A153" s="117">
        <f t="shared" si="4"/>
        <v>44704</v>
      </c>
      <c r="B153" s="118" t="str">
        <f t="shared" si="5"/>
        <v/>
      </c>
      <c r="C153" s="179"/>
      <c r="D153" s="179"/>
      <c r="E153" s="179"/>
      <c r="F153" s="179"/>
      <c r="G153" s="179"/>
      <c r="H153" s="179"/>
      <c r="I153" s="179"/>
      <c r="J153" s="179"/>
      <c r="K153" s="179"/>
      <c r="L153" s="179"/>
      <c r="M153" s="179"/>
      <c r="N153" s="179"/>
      <c r="O153" s="179"/>
      <c r="P153" s="179"/>
    </row>
    <row r="154" spans="1:16" x14ac:dyDescent="0.25">
      <c r="A154" s="117">
        <f t="shared" si="4"/>
        <v>44705</v>
      </c>
      <c r="B154" s="118" t="str">
        <f t="shared" si="5"/>
        <v/>
      </c>
      <c r="C154" s="179"/>
      <c r="D154" s="179"/>
      <c r="E154" s="179"/>
      <c r="F154" s="179"/>
      <c r="G154" s="179"/>
      <c r="H154" s="179"/>
      <c r="I154" s="179"/>
      <c r="J154" s="179"/>
      <c r="K154" s="179"/>
      <c r="L154" s="179"/>
      <c r="M154" s="179"/>
      <c r="N154" s="179"/>
      <c r="O154" s="179"/>
      <c r="P154" s="179"/>
    </row>
    <row r="155" spans="1:16" x14ac:dyDescent="0.25">
      <c r="A155" s="117">
        <f t="shared" si="4"/>
        <v>44706</v>
      </c>
      <c r="B155" s="118" t="str">
        <f t="shared" si="5"/>
        <v>Mittwoch</v>
      </c>
      <c r="C155" s="179"/>
      <c r="D155" s="179"/>
      <c r="E155" s="179"/>
      <c r="F155" s="179"/>
      <c r="G155" s="179"/>
      <c r="H155" s="179"/>
      <c r="I155" s="179"/>
      <c r="J155" s="179"/>
      <c r="K155" s="179"/>
      <c r="L155" s="179"/>
      <c r="M155" s="179"/>
      <c r="N155" s="179"/>
      <c r="O155" s="179"/>
      <c r="P155" s="179"/>
    </row>
    <row r="156" spans="1:16" x14ac:dyDescent="0.25">
      <c r="A156" s="117">
        <f t="shared" si="4"/>
        <v>44707</v>
      </c>
      <c r="B156" s="118" t="str">
        <f t="shared" si="5"/>
        <v/>
      </c>
      <c r="C156" s="179"/>
      <c r="D156" s="179"/>
      <c r="E156" s="179"/>
      <c r="F156" s="179"/>
      <c r="G156" s="179"/>
      <c r="H156" s="179"/>
      <c r="I156" s="179"/>
      <c r="J156" s="179"/>
      <c r="K156" s="179"/>
      <c r="L156" s="179"/>
      <c r="M156" s="179"/>
      <c r="N156" s="179"/>
      <c r="O156" s="179"/>
      <c r="P156" s="179"/>
    </row>
    <row r="157" spans="1:16" x14ac:dyDescent="0.25">
      <c r="A157" s="117">
        <f t="shared" si="4"/>
        <v>44708</v>
      </c>
      <c r="B157" s="118" t="str">
        <f t="shared" si="5"/>
        <v/>
      </c>
      <c r="C157" s="179"/>
      <c r="D157" s="179"/>
      <c r="E157" s="179"/>
      <c r="F157" s="179"/>
      <c r="G157" s="179"/>
      <c r="H157" s="179"/>
      <c r="I157" s="179"/>
      <c r="J157" s="179"/>
      <c r="K157" s="179"/>
      <c r="L157" s="179"/>
      <c r="M157" s="179"/>
      <c r="N157" s="179"/>
      <c r="O157" s="179"/>
      <c r="P157" s="179"/>
    </row>
    <row r="158" spans="1:16" x14ac:dyDescent="0.25">
      <c r="A158" s="117">
        <f t="shared" si="4"/>
        <v>44709</v>
      </c>
      <c r="B158" s="118" t="str">
        <f t="shared" si="5"/>
        <v/>
      </c>
      <c r="C158" s="179"/>
      <c r="D158" s="179"/>
      <c r="E158" s="179"/>
      <c r="F158" s="179"/>
      <c r="G158" s="179"/>
      <c r="H158" s="179"/>
      <c r="I158" s="179"/>
      <c r="J158" s="179"/>
      <c r="K158" s="179"/>
      <c r="L158" s="179"/>
      <c r="M158" s="179"/>
      <c r="N158" s="179"/>
      <c r="O158" s="179"/>
      <c r="P158" s="179"/>
    </row>
    <row r="159" spans="1:16" x14ac:dyDescent="0.25">
      <c r="A159" s="117">
        <f t="shared" si="4"/>
        <v>44710</v>
      </c>
      <c r="B159" s="118" t="str">
        <f t="shared" si="5"/>
        <v/>
      </c>
      <c r="C159" s="179"/>
      <c r="D159" s="179"/>
      <c r="E159" s="179"/>
      <c r="F159" s="179"/>
      <c r="G159" s="179"/>
      <c r="H159" s="179"/>
      <c r="I159" s="179"/>
      <c r="J159" s="179"/>
      <c r="K159" s="179"/>
      <c r="L159" s="179"/>
      <c r="M159" s="179"/>
      <c r="N159" s="179"/>
      <c r="O159" s="179"/>
      <c r="P159" s="179"/>
    </row>
    <row r="160" spans="1:16" x14ac:dyDescent="0.25">
      <c r="A160" s="117">
        <f t="shared" si="4"/>
        <v>44711</v>
      </c>
      <c r="B160" s="118" t="str">
        <f t="shared" si="5"/>
        <v/>
      </c>
      <c r="C160" s="179"/>
      <c r="D160" s="179"/>
      <c r="E160" s="179"/>
      <c r="F160" s="179"/>
      <c r="G160" s="179"/>
      <c r="H160" s="179"/>
      <c r="I160" s="179"/>
      <c r="J160" s="179"/>
      <c r="K160" s="179"/>
      <c r="L160" s="179"/>
      <c r="M160" s="179"/>
      <c r="N160" s="179"/>
      <c r="O160" s="179"/>
      <c r="P160" s="179"/>
    </row>
    <row r="161" spans="1:16" x14ac:dyDescent="0.25">
      <c r="A161" s="117">
        <f>A160+1</f>
        <v>44712</v>
      </c>
      <c r="B161" s="118" t="str">
        <f t="shared" si="5"/>
        <v/>
      </c>
      <c r="C161" s="179"/>
      <c r="D161" s="179"/>
      <c r="E161" s="179"/>
      <c r="F161" s="179"/>
      <c r="G161" s="179"/>
      <c r="H161" s="179"/>
      <c r="I161" s="179"/>
      <c r="J161" s="179"/>
      <c r="K161" s="179"/>
      <c r="L161" s="179"/>
      <c r="M161" s="179"/>
      <c r="N161" s="179"/>
      <c r="O161" s="179"/>
      <c r="P161" s="179"/>
    </row>
    <row r="162" spans="1:16" x14ac:dyDescent="0.25">
      <c r="A162" s="117">
        <f t="shared" si="4"/>
        <v>44713</v>
      </c>
      <c r="B162" s="118" t="str">
        <f t="shared" si="5"/>
        <v>Mittwoch</v>
      </c>
      <c r="C162" s="179"/>
      <c r="D162" s="179"/>
      <c r="E162" s="179"/>
      <c r="F162" s="179"/>
      <c r="G162" s="179"/>
      <c r="H162" s="179"/>
      <c r="I162" s="179"/>
      <c r="J162" s="179"/>
      <c r="K162" s="179"/>
      <c r="L162" s="179"/>
      <c r="M162" s="179"/>
      <c r="N162" s="179"/>
      <c r="O162" s="179"/>
      <c r="P162" s="179"/>
    </row>
    <row r="163" spans="1:16" x14ac:dyDescent="0.25">
      <c r="A163" s="117">
        <f t="shared" si="4"/>
        <v>44714</v>
      </c>
      <c r="B163" s="118" t="str">
        <f t="shared" si="5"/>
        <v/>
      </c>
      <c r="C163" s="179"/>
      <c r="D163" s="179"/>
      <c r="E163" s="179"/>
      <c r="F163" s="179"/>
      <c r="G163" s="179"/>
      <c r="H163" s="179"/>
      <c r="I163" s="179"/>
      <c r="J163" s="179"/>
      <c r="K163" s="179"/>
      <c r="L163" s="179"/>
      <c r="M163" s="179"/>
      <c r="N163" s="179"/>
      <c r="O163" s="179"/>
      <c r="P163" s="179"/>
    </row>
    <row r="164" spans="1:16" x14ac:dyDescent="0.25">
      <c r="A164" s="117">
        <f t="shared" si="4"/>
        <v>44715</v>
      </c>
      <c r="B164" s="118" t="str">
        <f t="shared" si="5"/>
        <v/>
      </c>
      <c r="C164" s="179"/>
      <c r="D164" s="179"/>
      <c r="E164" s="179"/>
      <c r="F164" s="179"/>
      <c r="G164" s="179"/>
      <c r="H164" s="179"/>
      <c r="I164" s="179"/>
      <c r="J164" s="179"/>
      <c r="K164" s="179"/>
      <c r="L164" s="179"/>
      <c r="M164" s="179"/>
      <c r="N164" s="179"/>
      <c r="O164" s="179"/>
      <c r="P164" s="179"/>
    </row>
    <row r="165" spans="1:16" x14ac:dyDescent="0.25">
      <c r="A165" s="117">
        <f t="shared" si="4"/>
        <v>44716</v>
      </c>
      <c r="B165" s="118" t="str">
        <f t="shared" si="5"/>
        <v/>
      </c>
      <c r="C165" s="179"/>
      <c r="D165" s="179"/>
      <c r="E165" s="179"/>
      <c r="F165" s="179"/>
      <c r="G165" s="179"/>
      <c r="H165" s="179"/>
      <c r="I165" s="179"/>
      <c r="J165" s="179"/>
      <c r="K165" s="179"/>
      <c r="L165" s="179"/>
      <c r="M165" s="179"/>
      <c r="N165" s="179"/>
      <c r="O165" s="179"/>
      <c r="P165" s="179"/>
    </row>
    <row r="166" spans="1:16" x14ac:dyDescent="0.25">
      <c r="A166" s="117">
        <f t="shared" si="4"/>
        <v>44717</v>
      </c>
      <c r="B166" s="118" t="str">
        <f t="shared" si="5"/>
        <v/>
      </c>
      <c r="C166" s="179"/>
      <c r="D166" s="179"/>
      <c r="E166" s="179"/>
      <c r="F166" s="179"/>
      <c r="G166" s="179"/>
      <c r="H166" s="179"/>
      <c r="I166" s="179"/>
      <c r="J166" s="179"/>
      <c r="K166" s="179"/>
      <c r="L166" s="179"/>
      <c r="M166" s="179"/>
      <c r="N166" s="179"/>
      <c r="O166" s="179"/>
      <c r="P166" s="179"/>
    </row>
    <row r="167" spans="1:16" x14ac:dyDescent="0.25">
      <c r="A167" s="117">
        <f t="shared" si="4"/>
        <v>44718</v>
      </c>
      <c r="B167" s="118" t="str">
        <f t="shared" si="5"/>
        <v/>
      </c>
      <c r="C167" s="179"/>
      <c r="D167" s="179"/>
      <c r="E167" s="179"/>
      <c r="F167" s="179"/>
      <c r="G167" s="179"/>
      <c r="H167" s="179"/>
      <c r="I167" s="179"/>
      <c r="J167" s="179"/>
      <c r="K167" s="179"/>
      <c r="L167" s="179"/>
      <c r="M167" s="179"/>
      <c r="N167" s="179"/>
      <c r="O167" s="179"/>
      <c r="P167" s="179"/>
    </row>
    <row r="168" spans="1:16" x14ac:dyDescent="0.25">
      <c r="A168" s="117">
        <f t="shared" si="4"/>
        <v>44719</v>
      </c>
      <c r="B168" s="118" t="str">
        <f t="shared" si="5"/>
        <v/>
      </c>
      <c r="C168" s="179"/>
      <c r="D168" s="179"/>
      <c r="E168" s="179"/>
      <c r="F168" s="179"/>
      <c r="G168" s="179"/>
      <c r="H168" s="179"/>
      <c r="I168" s="179"/>
      <c r="J168" s="179"/>
      <c r="K168" s="179"/>
      <c r="L168" s="179"/>
      <c r="M168" s="179"/>
      <c r="N168" s="179"/>
      <c r="O168" s="179"/>
      <c r="P168" s="179"/>
    </row>
    <row r="169" spans="1:16" x14ac:dyDescent="0.25">
      <c r="A169" s="117">
        <f t="shared" si="4"/>
        <v>44720</v>
      </c>
      <c r="B169" s="118" t="str">
        <f t="shared" si="5"/>
        <v>Mittwoch</v>
      </c>
      <c r="C169" s="179"/>
      <c r="D169" s="179"/>
      <c r="E169" s="179"/>
      <c r="F169" s="179"/>
      <c r="G169" s="179"/>
      <c r="H169" s="179"/>
      <c r="I169" s="179"/>
      <c r="J169" s="179"/>
      <c r="K169" s="179"/>
      <c r="L169" s="179"/>
      <c r="M169" s="179"/>
      <c r="N169" s="179"/>
      <c r="O169" s="179"/>
      <c r="P169" s="179"/>
    </row>
    <row r="170" spans="1:16" x14ac:dyDescent="0.25">
      <c r="A170" s="117">
        <f t="shared" si="4"/>
        <v>44721</v>
      </c>
      <c r="B170" s="118" t="str">
        <f t="shared" si="5"/>
        <v/>
      </c>
      <c r="C170" s="179"/>
      <c r="D170" s="179"/>
      <c r="E170" s="179"/>
      <c r="F170" s="179"/>
      <c r="G170" s="179"/>
      <c r="H170" s="179"/>
      <c r="I170" s="179"/>
      <c r="J170" s="179"/>
      <c r="K170" s="179"/>
      <c r="L170" s="179"/>
      <c r="M170" s="179"/>
      <c r="N170" s="179"/>
      <c r="O170" s="179"/>
      <c r="P170" s="179"/>
    </row>
    <row r="171" spans="1:16" x14ac:dyDescent="0.25">
      <c r="A171" s="117">
        <f t="shared" si="4"/>
        <v>44722</v>
      </c>
      <c r="B171" s="118" t="str">
        <f t="shared" si="5"/>
        <v/>
      </c>
      <c r="C171" s="179"/>
      <c r="D171" s="179"/>
      <c r="E171" s="179"/>
      <c r="F171" s="179"/>
      <c r="G171" s="179"/>
      <c r="H171" s="179"/>
      <c r="I171" s="179"/>
      <c r="J171" s="179"/>
      <c r="K171" s="179"/>
      <c r="L171" s="179"/>
      <c r="M171" s="179"/>
      <c r="N171" s="179"/>
      <c r="O171" s="179"/>
      <c r="P171" s="179"/>
    </row>
    <row r="172" spans="1:16" x14ac:dyDescent="0.25">
      <c r="A172" s="117">
        <f t="shared" si="4"/>
        <v>44723</v>
      </c>
      <c r="B172" s="118" t="str">
        <f t="shared" si="5"/>
        <v/>
      </c>
      <c r="C172" s="179"/>
      <c r="D172" s="179"/>
      <c r="E172" s="179"/>
      <c r="F172" s="179"/>
      <c r="G172" s="179"/>
      <c r="H172" s="179"/>
      <c r="I172" s="179"/>
      <c r="J172" s="179"/>
      <c r="K172" s="179"/>
      <c r="L172" s="179"/>
      <c r="M172" s="179"/>
      <c r="N172" s="179"/>
      <c r="O172" s="179"/>
      <c r="P172" s="179"/>
    </row>
    <row r="173" spans="1:16" x14ac:dyDescent="0.25">
      <c r="A173" s="117">
        <f t="shared" si="4"/>
        <v>44724</v>
      </c>
      <c r="B173" s="118" t="str">
        <f t="shared" si="5"/>
        <v/>
      </c>
      <c r="C173" s="179"/>
      <c r="D173" s="179"/>
      <c r="E173" s="179"/>
      <c r="F173" s="179"/>
      <c r="G173" s="179"/>
      <c r="H173" s="179"/>
      <c r="I173" s="179"/>
      <c r="J173" s="179"/>
      <c r="K173" s="179"/>
      <c r="L173" s="179"/>
      <c r="M173" s="179"/>
      <c r="N173" s="179"/>
      <c r="O173" s="179"/>
      <c r="P173" s="179"/>
    </row>
    <row r="174" spans="1:16" x14ac:dyDescent="0.25">
      <c r="A174" s="117">
        <f t="shared" si="4"/>
        <v>44725</v>
      </c>
      <c r="B174" s="118" t="str">
        <f t="shared" si="5"/>
        <v/>
      </c>
      <c r="C174" s="179"/>
      <c r="D174" s="179"/>
      <c r="E174" s="179"/>
      <c r="F174" s="179"/>
      <c r="G174" s="179"/>
      <c r="H174" s="179"/>
      <c r="I174" s="179"/>
      <c r="J174" s="179"/>
      <c r="K174" s="179"/>
      <c r="L174" s="179"/>
      <c r="M174" s="179"/>
      <c r="N174" s="179"/>
      <c r="O174" s="179"/>
      <c r="P174" s="179"/>
    </row>
    <row r="175" spans="1:16" x14ac:dyDescent="0.25">
      <c r="A175" s="117">
        <f t="shared" si="4"/>
        <v>44726</v>
      </c>
      <c r="B175" s="118" t="str">
        <f t="shared" si="5"/>
        <v/>
      </c>
      <c r="C175" s="179"/>
      <c r="D175" s="179"/>
      <c r="E175" s="179"/>
      <c r="F175" s="179"/>
      <c r="G175" s="179"/>
      <c r="H175" s="179"/>
      <c r="I175" s="179"/>
      <c r="J175" s="179"/>
      <c r="K175" s="179"/>
      <c r="L175" s="179"/>
      <c r="M175" s="179"/>
      <c r="N175" s="179"/>
      <c r="O175" s="179"/>
      <c r="P175" s="179"/>
    </row>
    <row r="176" spans="1:16" x14ac:dyDescent="0.25">
      <c r="A176" s="117">
        <f t="shared" si="4"/>
        <v>44727</v>
      </c>
      <c r="B176" s="118" t="str">
        <f t="shared" si="5"/>
        <v>Mittwoch</v>
      </c>
      <c r="C176" s="179"/>
      <c r="D176" s="179"/>
      <c r="E176" s="179"/>
      <c r="F176" s="179"/>
      <c r="G176" s="179"/>
      <c r="H176" s="179"/>
      <c r="I176" s="179"/>
      <c r="J176" s="179"/>
      <c r="K176" s="179"/>
      <c r="L176" s="179"/>
      <c r="M176" s="179"/>
      <c r="N176" s="179"/>
      <c r="O176" s="179"/>
      <c r="P176" s="179"/>
    </row>
    <row r="177" spans="1:16" x14ac:dyDescent="0.25">
      <c r="A177" s="117">
        <f t="shared" si="4"/>
        <v>44728</v>
      </c>
      <c r="B177" s="118" t="str">
        <f t="shared" si="5"/>
        <v/>
      </c>
      <c r="C177" s="179"/>
      <c r="D177" s="179"/>
      <c r="E177" s="179"/>
      <c r="F177" s="179"/>
      <c r="G177" s="179"/>
      <c r="H177" s="179"/>
      <c r="I177" s="179"/>
      <c r="J177" s="179"/>
      <c r="K177" s="179"/>
      <c r="L177" s="179"/>
      <c r="M177" s="179"/>
      <c r="N177" s="179"/>
      <c r="O177" s="179"/>
      <c r="P177" s="179"/>
    </row>
    <row r="178" spans="1:16" x14ac:dyDescent="0.25">
      <c r="A178" s="117">
        <f t="shared" si="4"/>
        <v>44729</v>
      </c>
      <c r="B178" s="118" t="str">
        <f t="shared" si="5"/>
        <v/>
      </c>
      <c r="C178" s="179"/>
      <c r="D178" s="179"/>
      <c r="E178" s="179"/>
      <c r="F178" s="179"/>
      <c r="G178" s="179"/>
      <c r="H178" s="179"/>
      <c r="I178" s="179"/>
      <c r="J178" s="179"/>
      <c r="K178" s="179"/>
      <c r="L178" s="179"/>
      <c r="M178" s="179"/>
      <c r="N178" s="179"/>
      <c r="O178" s="179"/>
      <c r="P178" s="179"/>
    </row>
    <row r="179" spans="1:16" x14ac:dyDescent="0.25">
      <c r="A179" s="117">
        <f t="shared" si="4"/>
        <v>44730</v>
      </c>
      <c r="B179" s="118" t="str">
        <f t="shared" si="5"/>
        <v/>
      </c>
      <c r="C179" s="179"/>
      <c r="D179" s="179"/>
      <c r="E179" s="179"/>
      <c r="F179" s="179"/>
      <c r="G179" s="179"/>
      <c r="H179" s="179"/>
      <c r="I179" s="179"/>
      <c r="J179" s="179"/>
      <c r="K179" s="179"/>
      <c r="L179" s="179"/>
      <c r="M179" s="179"/>
      <c r="N179" s="179"/>
      <c r="O179" s="179"/>
      <c r="P179" s="179"/>
    </row>
    <row r="180" spans="1:16" x14ac:dyDescent="0.25">
      <c r="A180" s="117">
        <f t="shared" si="4"/>
        <v>44731</v>
      </c>
      <c r="B180" s="118" t="str">
        <f t="shared" si="5"/>
        <v/>
      </c>
      <c r="C180" s="179"/>
      <c r="D180" s="179"/>
      <c r="E180" s="179"/>
      <c r="F180" s="179"/>
      <c r="G180" s="179"/>
      <c r="H180" s="179"/>
      <c r="I180" s="179"/>
      <c r="J180" s="179"/>
      <c r="K180" s="179"/>
      <c r="L180" s="179"/>
      <c r="M180" s="179"/>
      <c r="N180" s="179"/>
      <c r="O180" s="179"/>
      <c r="P180" s="179"/>
    </row>
    <row r="181" spans="1:16" x14ac:dyDescent="0.25">
      <c r="A181" s="117">
        <f t="shared" si="4"/>
        <v>44732</v>
      </c>
      <c r="B181" s="118" t="str">
        <f t="shared" si="5"/>
        <v/>
      </c>
      <c r="C181" s="179"/>
      <c r="D181" s="179"/>
      <c r="E181" s="179"/>
      <c r="F181" s="179"/>
      <c r="G181" s="179"/>
      <c r="H181" s="179"/>
      <c r="I181" s="179"/>
      <c r="J181" s="179"/>
      <c r="K181" s="179"/>
      <c r="L181" s="179"/>
      <c r="M181" s="179"/>
      <c r="N181" s="179"/>
      <c r="O181" s="179"/>
      <c r="P181" s="179"/>
    </row>
    <row r="182" spans="1:16" x14ac:dyDescent="0.25">
      <c r="A182" s="117">
        <f t="shared" si="4"/>
        <v>44733</v>
      </c>
      <c r="B182" s="118" t="str">
        <f t="shared" si="5"/>
        <v/>
      </c>
      <c r="C182" s="179"/>
      <c r="D182" s="179"/>
      <c r="E182" s="179"/>
      <c r="F182" s="179"/>
      <c r="G182" s="179"/>
      <c r="H182" s="179"/>
      <c r="I182" s="179"/>
      <c r="J182" s="179"/>
      <c r="K182" s="179"/>
      <c r="L182" s="179"/>
      <c r="M182" s="179"/>
      <c r="N182" s="179"/>
      <c r="O182" s="179"/>
      <c r="P182" s="179"/>
    </row>
    <row r="183" spans="1:16" x14ac:dyDescent="0.25">
      <c r="A183" s="117">
        <f t="shared" si="4"/>
        <v>44734</v>
      </c>
      <c r="B183" s="118" t="str">
        <f t="shared" si="5"/>
        <v>Mittwoch</v>
      </c>
      <c r="C183" s="179"/>
      <c r="D183" s="179"/>
      <c r="E183" s="179"/>
      <c r="F183" s="179"/>
      <c r="G183" s="179"/>
      <c r="H183" s="179"/>
      <c r="I183" s="179"/>
      <c r="J183" s="179"/>
      <c r="K183" s="179"/>
      <c r="L183" s="179"/>
      <c r="M183" s="179"/>
      <c r="N183" s="179"/>
      <c r="O183" s="179"/>
      <c r="P183" s="179"/>
    </row>
    <row r="184" spans="1:16" x14ac:dyDescent="0.25">
      <c r="A184" s="117">
        <f t="shared" si="4"/>
        <v>44735</v>
      </c>
      <c r="B184" s="118" t="str">
        <f t="shared" si="5"/>
        <v/>
      </c>
      <c r="C184" s="179"/>
      <c r="D184" s="179"/>
      <c r="E184" s="179"/>
      <c r="F184" s="179"/>
      <c r="G184" s="179"/>
      <c r="H184" s="179"/>
      <c r="I184" s="179"/>
      <c r="J184" s="179"/>
      <c r="K184" s="179"/>
      <c r="L184" s="179"/>
      <c r="M184" s="179"/>
      <c r="N184" s="179"/>
      <c r="O184" s="179"/>
      <c r="P184" s="179"/>
    </row>
    <row r="185" spans="1:16" x14ac:dyDescent="0.25">
      <c r="A185" s="117">
        <f t="shared" si="4"/>
        <v>44736</v>
      </c>
      <c r="B185" s="118" t="str">
        <f t="shared" si="5"/>
        <v/>
      </c>
      <c r="C185" s="179"/>
      <c r="D185" s="179"/>
      <c r="E185" s="179"/>
      <c r="F185" s="179"/>
      <c r="G185" s="179"/>
      <c r="H185" s="179"/>
      <c r="I185" s="179"/>
      <c r="J185" s="179"/>
      <c r="K185" s="179"/>
      <c r="L185" s="179"/>
      <c r="M185" s="179"/>
      <c r="N185" s="179"/>
      <c r="O185" s="179"/>
      <c r="P185" s="179"/>
    </row>
    <row r="186" spans="1:16" x14ac:dyDescent="0.25">
      <c r="A186" s="117">
        <f t="shared" si="4"/>
        <v>44737</v>
      </c>
      <c r="B186" s="118" t="str">
        <f t="shared" si="5"/>
        <v/>
      </c>
      <c r="C186" s="179"/>
      <c r="D186" s="179"/>
      <c r="E186" s="179"/>
      <c r="F186" s="179"/>
      <c r="G186" s="179"/>
      <c r="H186" s="179"/>
      <c r="I186" s="179"/>
      <c r="J186" s="179"/>
      <c r="K186" s="179"/>
      <c r="L186" s="179"/>
      <c r="M186" s="179"/>
      <c r="N186" s="179"/>
      <c r="O186" s="179"/>
      <c r="P186" s="179"/>
    </row>
    <row r="187" spans="1:16" x14ac:dyDescent="0.25">
      <c r="A187" s="117">
        <f t="shared" si="4"/>
        <v>44738</v>
      </c>
      <c r="B187" s="118" t="str">
        <f t="shared" si="5"/>
        <v/>
      </c>
      <c r="C187" s="179"/>
      <c r="D187" s="179"/>
      <c r="E187" s="179"/>
      <c r="F187" s="179"/>
      <c r="G187" s="179"/>
      <c r="H187" s="179"/>
      <c r="I187" s="179"/>
      <c r="J187" s="179"/>
      <c r="K187" s="179"/>
      <c r="L187" s="179"/>
      <c r="M187" s="179"/>
      <c r="N187" s="179"/>
      <c r="O187" s="179"/>
      <c r="P187" s="179"/>
    </row>
    <row r="188" spans="1:16" x14ac:dyDescent="0.25">
      <c r="A188" s="117">
        <f t="shared" si="4"/>
        <v>44739</v>
      </c>
      <c r="B188" s="118" t="str">
        <f t="shared" si="5"/>
        <v/>
      </c>
      <c r="C188" s="179"/>
      <c r="D188" s="179"/>
      <c r="E188" s="179"/>
      <c r="F188" s="179"/>
      <c r="G188" s="179"/>
      <c r="H188" s="179"/>
      <c r="I188" s="179"/>
      <c r="J188" s="179"/>
      <c r="K188" s="179"/>
      <c r="L188" s="179"/>
      <c r="M188" s="179"/>
      <c r="N188" s="179"/>
      <c r="O188" s="179"/>
      <c r="P188" s="179"/>
    </row>
    <row r="189" spans="1:16" x14ac:dyDescent="0.25">
      <c r="A189" s="117">
        <f t="shared" si="4"/>
        <v>44740</v>
      </c>
      <c r="B189" s="118" t="str">
        <f t="shared" si="5"/>
        <v/>
      </c>
      <c r="C189" s="179"/>
      <c r="D189" s="179"/>
      <c r="E189" s="179"/>
      <c r="F189" s="179"/>
      <c r="G189" s="179"/>
      <c r="H189" s="179"/>
      <c r="I189" s="179"/>
      <c r="J189" s="179"/>
      <c r="K189" s="179"/>
      <c r="L189" s="179"/>
      <c r="M189" s="179"/>
      <c r="N189" s="179"/>
      <c r="O189" s="179"/>
      <c r="P189" s="179"/>
    </row>
    <row r="190" spans="1:16" x14ac:dyDescent="0.25">
      <c r="A190" s="117">
        <f t="shared" si="4"/>
        <v>44741</v>
      </c>
      <c r="B190" s="118" t="str">
        <f t="shared" si="5"/>
        <v>Mittwoch</v>
      </c>
      <c r="C190" s="179"/>
      <c r="D190" s="179"/>
      <c r="E190" s="179"/>
      <c r="F190" s="179"/>
      <c r="G190" s="179"/>
      <c r="H190" s="179"/>
      <c r="I190" s="179"/>
      <c r="J190" s="179"/>
      <c r="K190" s="179"/>
      <c r="L190" s="179"/>
      <c r="M190" s="179"/>
      <c r="N190" s="179"/>
      <c r="O190" s="179"/>
      <c r="P190" s="179"/>
    </row>
    <row r="191" spans="1:16" x14ac:dyDescent="0.25">
      <c r="A191" s="117">
        <f>A190+1</f>
        <v>44742</v>
      </c>
      <c r="B191" s="118" t="str">
        <f t="shared" si="5"/>
        <v/>
      </c>
      <c r="C191" s="179"/>
      <c r="D191" s="179"/>
      <c r="E191" s="179"/>
      <c r="F191" s="179"/>
      <c r="G191" s="179"/>
      <c r="H191" s="179"/>
      <c r="I191" s="179"/>
      <c r="J191" s="179"/>
      <c r="K191" s="179"/>
      <c r="L191" s="179"/>
      <c r="M191" s="179"/>
      <c r="N191" s="179"/>
      <c r="O191" s="179"/>
      <c r="P191" s="179"/>
    </row>
    <row r="192" spans="1:16" x14ac:dyDescent="0.25">
      <c r="A192" s="117">
        <f t="shared" si="4"/>
        <v>44743</v>
      </c>
      <c r="B192" s="118" t="str">
        <f t="shared" si="5"/>
        <v/>
      </c>
      <c r="C192" s="179"/>
      <c r="D192" s="179"/>
      <c r="E192" s="179"/>
      <c r="F192" s="179"/>
      <c r="G192" s="179"/>
      <c r="H192" s="179"/>
      <c r="I192" s="179"/>
      <c r="J192" s="179"/>
      <c r="K192" s="179"/>
      <c r="L192" s="179"/>
      <c r="M192" s="179"/>
      <c r="N192" s="179"/>
      <c r="O192" s="179"/>
      <c r="P192" s="179"/>
    </row>
    <row r="193" spans="1:16" x14ac:dyDescent="0.25">
      <c r="A193" s="117">
        <f t="shared" si="4"/>
        <v>44744</v>
      </c>
      <c r="B193" s="118" t="str">
        <f t="shared" si="5"/>
        <v/>
      </c>
      <c r="C193" s="179"/>
      <c r="D193" s="179"/>
      <c r="E193" s="179"/>
      <c r="F193" s="179"/>
      <c r="G193" s="179"/>
      <c r="H193" s="179"/>
      <c r="I193" s="179"/>
      <c r="J193" s="179"/>
      <c r="K193" s="179"/>
      <c r="L193" s="179"/>
      <c r="M193" s="179"/>
      <c r="N193" s="179"/>
      <c r="O193" s="179"/>
      <c r="P193" s="179"/>
    </row>
    <row r="194" spans="1:16" x14ac:dyDescent="0.25">
      <c r="A194" s="117">
        <f t="shared" si="4"/>
        <v>44745</v>
      </c>
      <c r="B194" s="118" t="str">
        <f t="shared" si="5"/>
        <v/>
      </c>
      <c r="C194" s="179"/>
      <c r="D194" s="179"/>
      <c r="E194" s="179"/>
      <c r="F194" s="179"/>
      <c r="G194" s="179"/>
      <c r="H194" s="179"/>
      <c r="I194" s="179"/>
      <c r="J194" s="179"/>
      <c r="K194" s="179"/>
      <c r="L194" s="179"/>
      <c r="M194" s="179"/>
      <c r="N194" s="179"/>
      <c r="O194" s="179"/>
      <c r="P194" s="179"/>
    </row>
    <row r="195" spans="1:16" x14ac:dyDescent="0.25">
      <c r="A195" s="117">
        <f t="shared" ref="A195:A258" si="6">A194+1</f>
        <v>44746</v>
      </c>
      <c r="B195" s="118" t="str">
        <f t="shared" si="5"/>
        <v/>
      </c>
      <c r="C195" s="179"/>
      <c r="D195" s="179"/>
      <c r="E195" s="179"/>
      <c r="F195" s="179"/>
      <c r="G195" s="179"/>
      <c r="H195" s="179"/>
      <c r="I195" s="179"/>
      <c r="J195" s="179"/>
      <c r="K195" s="179"/>
      <c r="L195" s="179"/>
      <c r="M195" s="179"/>
      <c r="N195" s="179"/>
      <c r="O195" s="179"/>
      <c r="P195" s="179"/>
    </row>
    <row r="196" spans="1:16" x14ac:dyDescent="0.25">
      <c r="A196" s="117">
        <f t="shared" si="6"/>
        <v>44747</v>
      </c>
      <c r="B196" s="118" t="str">
        <f t="shared" si="5"/>
        <v/>
      </c>
      <c r="C196" s="179"/>
      <c r="D196" s="179"/>
      <c r="E196" s="179"/>
      <c r="F196" s="179"/>
      <c r="G196" s="179"/>
      <c r="H196" s="179"/>
      <c r="I196" s="179"/>
      <c r="J196" s="179"/>
      <c r="K196" s="179"/>
      <c r="L196" s="179"/>
      <c r="M196" s="179"/>
      <c r="N196" s="179"/>
      <c r="O196" s="179"/>
      <c r="P196" s="179"/>
    </row>
    <row r="197" spans="1:16" x14ac:dyDescent="0.25">
      <c r="A197" s="117">
        <f t="shared" si="6"/>
        <v>44748</v>
      </c>
      <c r="B197" s="118" t="str">
        <f t="shared" si="5"/>
        <v>Mittwoch</v>
      </c>
      <c r="C197" s="179"/>
      <c r="D197" s="179"/>
      <c r="E197" s="179"/>
      <c r="F197" s="179"/>
      <c r="G197" s="179"/>
      <c r="H197" s="179"/>
      <c r="I197" s="179"/>
      <c r="J197" s="179"/>
      <c r="K197" s="179"/>
      <c r="L197" s="179"/>
      <c r="M197" s="179"/>
      <c r="N197" s="179"/>
      <c r="O197" s="179"/>
      <c r="P197" s="179"/>
    </row>
    <row r="198" spans="1:16" x14ac:dyDescent="0.25">
      <c r="A198" s="117">
        <f t="shared" si="6"/>
        <v>44749</v>
      </c>
      <c r="B198" s="118" t="str">
        <f t="shared" si="5"/>
        <v/>
      </c>
      <c r="C198" s="179"/>
      <c r="D198" s="179"/>
      <c r="E198" s="179"/>
      <c r="F198" s="179"/>
      <c r="G198" s="179"/>
      <c r="H198" s="179"/>
      <c r="I198" s="179"/>
      <c r="J198" s="179"/>
      <c r="K198" s="179"/>
      <c r="L198" s="179"/>
      <c r="M198" s="179"/>
      <c r="N198" s="179"/>
      <c r="O198" s="179"/>
      <c r="P198" s="179"/>
    </row>
    <row r="199" spans="1:16" x14ac:dyDescent="0.25">
      <c r="A199" s="117">
        <f t="shared" si="6"/>
        <v>44750</v>
      </c>
      <c r="B199" s="118" t="str">
        <f t="shared" si="5"/>
        <v/>
      </c>
      <c r="C199" s="179"/>
      <c r="D199" s="179"/>
      <c r="E199" s="179"/>
      <c r="F199" s="179"/>
      <c r="G199" s="179"/>
      <c r="H199" s="179"/>
      <c r="I199" s="179"/>
      <c r="J199" s="179"/>
      <c r="K199" s="179"/>
      <c r="L199" s="179"/>
      <c r="M199" s="179"/>
      <c r="N199" s="179"/>
      <c r="O199" s="179"/>
      <c r="P199" s="179"/>
    </row>
    <row r="200" spans="1:16" x14ac:dyDescent="0.25">
      <c r="A200" s="117">
        <f t="shared" si="6"/>
        <v>44751</v>
      </c>
      <c r="B200" s="118" t="str">
        <f t="shared" si="5"/>
        <v/>
      </c>
      <c r="C200" s="179"/>
      <c r="D200" s="179"/>
      <c r="E200" s="179"/>
      <c r="F200" s="179"/>
      <c r="G200" s="179"/>
      <c r="H200" s="179"/>
      <c r="I200" s="179"/>
      <c r="J200" s="179"/>
      <c r="K200" s="179"/>
      <c r="L200" s="179"/>
      <c r="M200" s="179"/>
      <c r="N200" s="179"/>
      <c r="O200" s="179"/>
      <c r="P200" s="179"/>
    </row>
    <row r="201" spans="1:16" x14ac:dyDescent="0.25">
      <c r="A201" s="117">
        <f t="shared" si="6"/>
        <v>44752</v>
      </c>
      <c r="B201" s="118" t="str">
        <f t="shared" si="5"/>
        <v/>
      </c>
      <c r="C201" s="179"/>
      <c r="D201" s="179"/>
      <c r="E201" s="179"/>
      <c r="F201" s="179"/>
      <c r="G201" s="179"/>
      <c r="H201" s="179"/>
      <c r="I201" s="179"/>
      <c r="J201" s="179"/>
      <c r="K201" s="179"/>
      <c r="L201" s="179"/>
      <c r="M201" s="179"/>
      <c r="N201" s="179"/>
      <c r="O201" s="179"/>
      <c r="P201" s="179"/>
    </row>
    <row r="202" spans="1:16" x14ac:dyDescent="0.25">
      <c r="A202" s="117">
        <f t="shared" si="6"/>
        <v>44753</v>
      </c>
      <c r="B202" s="118" t="str">
        <f t="shared" si="5"/>
        <v/>
      </c>
      <c r="C202" s="179"/>
      <c r="D202" s="179"/>
      <c r="E202" s="179"/>
      <c r="F202" s="179"/>
      <c r="G202" s="179"/>
      <c r="H202" s="179"/>
      <c r="I202" s="179"/>
      <c r="J202" s="179"/>
      <c r="K202" s="179"/>
      <c r="L202" s="179"/>
      <c r="M202" s="179"/>
      <c r="N202" s="179"/>
      <c r="O202" s="179"/>
      <c r="P202" s="179"/>
    </row>
    <row r="203" spans="1:16" x14ac:dyDescent="0.25">
      <c r="A203" s="117">
        <f t="shared" si="6"/>
        <v>44754</v>
      </c>
      <c r="B203" s="118" t="str">
        <f t="shared" si="5"/>
        <v/>
      </c>
      <c r="C203" s="179"/>
      <c r="D203" s="179"/>
      <c r="E203" s="179"/>
      <c r="F203" s="179"/>
      <c r="G203" s="179"/>
      <c r="H203" s="179"/>
      <c r="I203" s="179"/>
      <c r="J203" s="179"/>
      <c r="K203" s="179"/>
      <c r="L203" s="179"/>
      <c r="M203" s="179"/>
      <c r="N203" s="179"/>
      <c r="O203" s="179"/>
      <c r="P203" s="179"/>
    </row>
    <row r="204" spans="1:16" x14ac:dyDescent="0.25">
      <c r="A204" s="117">
        <f t="shared" si="6"/>
        <v>44755</v>
      </c>
      <c r="B204" s="118" t="str">
        <f t="shared" ref="B204:B267" si="7">IF(A204="","",IF(WEEKDAY(A204)=4,"Mittwoch",IF(MONTH(A204)&amp;DAY(A204)="1015","Test","")))</f>
        <v>Mittwoch</v>
      </c>
      <c r="C204" s="179"/>
      <c r="D204" s="179"/>
      <c r="E204" s="179"/>
      <c r="F204" s="179"/>
      <c r="G204" s="179"/>
      <c r="H204" s="179"/>
      <c r="I204" s="179"/>
      <c r="J204" s="179"/>
      <c r="K204" s="179"/>
      <c r="L204" s="179"/>
      <c r="M204" s="179"/>
      <c r="N204" s="179"/>
      <c r="O204" s="179"/>
      <c r="P204" s="179"/>
    </row>
    <row r="205" spans="1:16" x14ac:dyDescent="0.25">
      <c r="A205" s="117">
        <f t="shared" si="6"/>
        <v>44756</v>
      </c>
      <c r="B205" s="118" t="str">
        <f t="shared" si="7"/>
        <v/>
      </c>
      <c r="C205" s="179"/>
      <c r="D205" s="179"/>
      <c r="E205" s="179"/>
      <c r="F205" s="179"/>
      <c r="G205" s="179"/>
      <c r="H205" s="179"/>
      <c r="I205" s="179"/>
      <c r="J205" s="179"/>
      <c r="K205" s="179"/>
      <c r="L205" s="179"/>
      <c r="M205" s="179"/>
      <c r="N205" s="179"/>
      <c r="O205" s="179"/>
      <c r="P205" s="179"/>
    </row>
    <row r="206" spans="1:16" x14ac:dyDescent="0.25">
      <c r="A206" s="117">
        <f t="shared" si="6"/>
        <v>44757</v>
      </c>
      <c r="B206" s="118" t="str">
        <f t="shared" si="7"/>
        <v/>
      </c>
      <c r="C206" s="179"/>
      <c r="D206" s="179"/>
      <c r="E206" s="179"/>
      <c r="F206" s="179"/>
      <c r="G206" s="179"/>
      <c r="H206" s="179"/>
      <c r="I206" s="179"/>
      <c r="J206" s="179"/>
      <c r="K206" s="179"/>
      <c r="L206" s="179"/>
      <c r="M206" s="179"/>
      <c r="N206" s="179"/>
      <c r="O206" s="179"/>
      <c r="P206" s="179"/>
    </row>
    <row r="207" spans="1:16" x14ac:dyDescent="0.25">
      <c r="A207" s="117">
        <f t="shared" si="6"/>
        <v>44758</v>
      </c>
      <c r="B207" s="118" t="str">
        <f t="shared" si="7"/>
        <v/>
      </c>
      <c r="C207" s="179"/>
      <c r="D207" s="179"/>
      <c r="E207" s="179"/>
      <c r="F207" s="179"/>
      <c r="G207" s="179"/>
      <c r="H207" s="179"/>
      <c r="I207" s="179"/>
      <c r="J207" s="179"/>
      <c r="K207" s="179"/>
      <c r="L207" s="179"/>
      <c r="M207" s="179"/>
      <c r="N207" s="179"/>
      <c r="O207" s="179"/>
      <c r="P207" s="179"/>
    </row>
    <row r="208" spans="1:16" x14ac:dyDescent="0.25">
      <c r="A208" s="117">
        <f t="shared" si="6"/>
        <v>44759</v>
      </c>
      <c r="B208" s="118" t="str">
        <f t="shared" si="7"/>
        <v/>
      </c>
      <c r="C208" s="179"/>
      <c r="D208" s="179"/>
      <c r="E208" s="179"/>
      <c r="F208" s="179"/>
      <c r="G208" s="179"/>
      <c r="H208" s="179"/>
      <c r="I208" s="179"/>
      <c r="J208" s="179"/>
      <c r="K208" s="179"/>
      <c r="L208" s="179"/>
      <c r="M208" s="179"/>
      <c r="N208" s="179"/>
      <c r="O208" s="179"/>
      <c r="P208" s="179"/>
    </row>
    <row r="209" spans="1:16" x14ac:dyDescent="0.25">
      <c r="A209" s="117">
        <f t="shared" si="6"/>
        <v>44760</v>
      </c>
      <c r="B209" s="118" t="str">
        <f t="shared" si="7"/>
        <v/>
      </c>
      <c r="C209" s="179"/>
      <c r="D209" s="179"/>
      <c r="E209" s="179"/>
      <c r="F209" s="179"/>
      <c r="G209" s="179"/>
      <c r="H209" s="179"/>
      <c r="I209" s="179"/>
      <c r="J209" s="179"/>
      <c r="K209" s="179"/>
      <c r="L209" s="179"/>
      <c r="M209" s="179"/>
      <c r="N209" s="179"/>
      <c r="O209" s="179"/>
      <c r="P209" s="179"/>
    </row>
    <row r="210" spans="1:16" x14ac:dyDescent="0.25">
      <c r="A210" s="117">
        <f t="shared" si="6"/>
        <v>44761</v>
      </c>
      <c r="B210" s="118" t="str">
        <f t="shared" si="7"/>
        <v/>
      </c>
      <c r="C210" s="179"/>
      <c r="D210" s="179"/>
      <c r="E210" s="179"/>
      <c r="F210" s="179"/>
      <c r="G210" s="179"/>
      <c r="H210" s="179"/>
      <c r="I210" s="179"/>
      <c r="J210" s="179"/>
      <c r="K210" s="179"/>
      <c r="L210" s="179"/>
      <c r="M210" s="179"/>
      <c r="N210" s="179"/>
      <c r="O210" s="179"/>
      <c r="P210" s="179"/>
    </row>
    <row r="211" spans="1:16" x14ac:dyDescent="0.25">
      <c r="A211" s="117">
        <f t="shared" si="6"/>
        <v>44762</v>
      </c>
      <c r="B211" s="118" t="str">
        <f t="shared" si="7"/>
        <v>Mittwoch</v>
      </c>
      <c r="C211" s="179"/>
      <c r="D211" s="179"/>
      <c r="E211" s="179"/>
      <c r="F211" s="179"/>
      <c r="G211" s="179"/>
      <c r="H211" s="179"/>
      <c r="I211" s="179"/>
      <c r="J211" s="179"/>
      <c r="K211" s="179"/>
      <c r="L211" s="179"/>
      <c r="M211" s="179"/>
      <c r="N211" s="179"/>
      <c r="O211" s="179"/>
      <c r="P211" s="179"/>
    </row>
    <row r="212" spans="1:16" x14ac:dyDescent="0.25">
      <c r="A212" s="117">
        <f t="shared" si="6"/>
        <v>44763</v>
      </c>
      <c r="B212" s="118" t="str">
        <f t="shared" si="7"/>
        <v/>
      </c>
      <c r="C212" s="179"/>
      <c r="D212" s="179"/>
      <c r="E212" s="179"/>
      <c r="F212" s="179"/>
      <c r="G212" s="179"/>
      <c r="H212" s="179"/>
      <c r="I212" s="179"/>
      <c r="J212" s="179"/>
      <c r="K212" s="179"/>
      <c r="L212" s="179"/>
      <c r="M212" s="179"/>
      <c r="N212" s="179"/>
      <c r="O212" s="179"/>
      <c r="P212" s="179"/>
    </row>
    <row r="213" spans="1:16" x14ac:dyDescent="0.25">
      <c r="A213" s="117">
        <f t="shared" si="6"/>
        <v>44764</v>
      </c>
      <c r="B213" s="118" t="str">
        <f t="shared" si="7"/>
        <v/>
      </c>
      <c r="C213" s="179"/>
      <c r="D213" s="179"/>
      <c r="E213" s="179"/>
      <c r="F213" s="179"/>
      <c r="G213" s="179"/>
      <c r="H213" s="179"/>
      <c r="I213" s="179"/>
      <c r="J213" s="179"/>
      <c r="K213" s="179"/>
      <c r="L213" s="179"/>
      <c r="M213" s="179"/>
      <c r="N213" s="179"/>
      <c r="O213" s="179"/>
      <c r="P213" s="179"/>
    </row>
    <row r="214" spans="1:16" x14ac:dyDescent="0.25">
      <c r="A214" s="117">
        <f t="shared" si="6"/>
        <v>44765</v>
      </c>
      <c r="B214" s="118" t="str">
        <f t="shared" si="7"/>
        <v/>
      </c>
      <c r="C214" s="179"/>
      <c r="D214" s="179"/>
      <c r="E214" s="179"/>
      <c r="F214" s="179"/>
      <c r="G214" s="179"/>
      <c r="H214" s="179"/>
      <c r="I214" s="179"/>
      <c r="J214" s="179"/>
      <c r="K214" s="179"/>
      <c r="L214" s="179"/>
      <c r="M214" s="179"/>
      <c r="N214" s="179"/>
      <c r="O214" s="179"/>
      <c r="P214" s="179"/>
    </row>
    <row r="215" spans="1:16" x14ac:dyDescent="0.25">
      <c r="A215" s="117">
        <f t="shared" si="6"/>
        <v>44766</v>
      </c>
      <c r="B215" s="118" t="str">
        <f t="shared" si="7"/>
        <v/>
      </c>
      <c r="C215" s="179"/>
      <c r="D215" s="179"/>
      <c r="E215" s="179"/>
      <c r="F215" s="179"/>
      <c r="G215" s="179"/>
      <c r="H215" s="179"/>
      <c r="I215" s="179"/>
      <c r="J215" s="179"/>
      <c r="K215" s="179"/>
      <c r="L215" s="179"/>
      <c r="M215" s="179"/>
      <c r="N215" s="179"/>
      <c r="O215" s="179"/>
      <c r="P215" s="179"/>
    </row>
    <row r="216" spans="1:16" x14ac:dyDescent="0.25">
      <c r="A216" s="117">
        <f t="shared" si="6"/>
        <v>44767</v>
      </c>
      <c r="B216" s="118" t="str">
        <f t="shared" si="7"/>
        <v/>
      </c>
      <c r="C216" s="179"/>
      <c r="D216" s="179"/>
      <c r="E216" s="179"/>
      <c r="F216" s="179"/>
      <c r="G216" s="179"/>
      <c r="H216" s="179"/>
      <c r="I216" s="179"/>
      <c r="J216" s="179"/>
      <c r="K216" s="179"/>
      <c r="L216" s="179"/>
      <c r="M216" s="179"/>
      <c r="N216" s="179"/>
      <c r="O216" s="179"/>
      <c r="P216" s="179"/>
    </row>
    <row r="217" spans="1:16" x14ac:dyDescent="0.25">
      <c r="A217" s="117">
        <f t="shared" si="6"/>
        <v>44768</v>
      </c>
      <c r="B217" s="118" t="str">
        <f t="shared" si="7"/>
        <v/>
      </c>
      <c r="C217" s="179"/>
      <c r="D217" s="179"/>
      <c r="E217" s="179"/>
      <c r="F217" s="179"/>
      <c r="G217" s="179"/>
      <c r="H217" s="179"/>
      <c r="I217" s="179"/>
      <c r="J217" s="179"/>
      <c r="K217" s="179"/>
      <c r="L217" s="179"/>
      <c r="M217" s="179"/>
      <c r="N217" s="179"/>
      <c r="O217" s="179"/>
      <c r="P217" s="179"/>
    </row>
    <row r="218" spans="1:16" x14ac:dyDescent="0.25">
      <c r="A218" s="117">
        <f t="shared" si="6"/>
        <v>44769</v>
      </c>
      <c r="B218" s="118" t="str">
        <f t="shared" si="7"/>
        <v>Mittwoch</v>
      </c>
      <c r="C218" s="179"/>
      <c r="D218" s="179"/>
      <c r="E218" s="179"/>
      <c r="F218" s="179"/>
      <c r="G218" s="179"/>
      <c r="H218" s="179"/>
      <c r="I218" s="179"/>
      <c r="J218" s="179"/>
      <c r="K218" s="179"/>
      <c r="L218" s="179"/>
      <c r="M218" s="179"/>
      <c r="N218" s="179"/>
      <c r="O218" s="179"/>
      <c r="P218" s="179"/>
    </row>
    <row r="219" spans="1:16" x14ac:dyDescent="0.25">
      <c r="A219" s="117">
        <f t="shared" si="6"/>
        <v>44770</v>
      </c>
      <c r="B219" s="118" t="str">
        <f t="shared" si="7"/>
        <v/>
      </c>
      <c r="C219" s="179"/>
      <c r="D219" s="179"/>
      <c r="E219" s="179"/>
      <c r="F219" s="179"/>
      <c r="G219" s="179"/>
      <c r="H219" s="179"/>
      <c r="I219" s="179"/>
      <c r="J219" s="179"/>
      <c r="K219" s="179"/>
      <c r="L219" s="179"/>
      <c r="M219" s="179"/>
      <c r="N219" s="179"/>
      <c r="O219" s="179"/>
      <c r="P219" s="179"/>
    </row>
    <row r="220" spans="1:16" x14ac:dyDescent="0.25">
      <c r="A220" s="117">
        <f t="shared" si="6"/>
        <v>44771</v>
      </c>
      <c r="B220" s="118" t="str">
        <f t="shared" si="7"/>
        <v/>
      </c>
      <c r="C220" s="179"/>
      <c r="D220" s="179"/>
      <c r="E220" s="179"/>
      <c r="F220" s="179"/>
      <c r="G220" s="179"/>
      <c r="H220" s="179"/>
      <c r="I220" s="179"/>
      <c r="J220" s="179"/>
      <c r="K220" s="179"/>
      <c r="L220" s="179"/>
      <c r="M220" s="179"/>
      <c r="N220" s="179"/>
      <c r="O220" s="179"/>
      <c r="P220" s="179"/>
    </row>
    <row r="221" spans="1:16" x14ac:dyDescent="0.25">
      <c r="A221" s="117">
        <f t="shared" si="6"/>
        <v>44772</v>
      </c>
      <c r="B221" s="118" t="str">
        <f t="shared" si="7"/>
        <v/>
      </c>
      <c r="C221" s="179"/>
      <c r="D221" s="179"/>
      <c r="E221" s="179"/>
      <c r="F221" s="179"/>
      <c r="G221" s="179"/>
      <c r="H221" s="179"/>
      <c r="I221" s="179"/>
      <c r="J221" s="179"/>
      <c r="K221" s="179"/>
      <c r="L221" s="179"/>
      <c r="M221" s="179"/>
      <c r="N221" s="179"/>
      <c r="O221" s="179"/>
      <c r="P221" s="179"/>
    </row>
    <row r="222" spans="1:16" x14ac:dyDescent="0.25">
      <c r="A222" s="117">
        <f>A221+1</f>
        <v>44773</v>
      </c>
      <c r="B222" s="118" t="str">
        <f t="shared" si="7"/>
        <v/>
      </c>
      <c r="C222" s="179"/>
      <c r="D222" s="179"/>
      <c r="E222" s="179"/>
      <c r="F222" s="179"/>
      <c r="G222" s="179"/>
      <c r="H222" s="179"/>
      <c r="I222" s="179"/>
      <c r="J222" s="179"/>
      <c r="K222" s="179"/>
      <c r="L222" s="179"/>
      <c r="M222" s="179"/>
      <c r="N222" s="179"/>
      <c r="O222" s="179"/>
      <c r="P222" s="179"/>
    </row>
    <row r="223" spans="1:16" x14ac:dyDescent="0.25">
      <c r="A223" s="117">
        <f t="shared" si="6"/>
        <v>44774</v>
      </c>
      <c r="B223" s="118" t="str">
        <f t="shared" si="7"/>
        <v/>
      </c>
      <c r="C223" s="179"/>
      <c r="D223" s="179"/>
      <c r="E223" s="179"/>
      <c r="F223" s="179"/>
      <c r="G223" s="179"/>
      <c r="H223" s="179"/>
      <c r="I223" s="179"/>
      <c r="J223" s="179"/>
      <c r="K223" s="179"/>
      <c r="L223" s="179"/>
      <c r="M223" s="179"/>
      <c r="N223" s="179"/>
      <c r="O223" s="179"/>
      <c r="P223" s="179"/>
    </row>
    <row r="224" spans="1:16" x14ac:dyDescent="0.25">
      <c r="A224" s="117">
        <f t="shared" si="6"/>
        <v>44775</v>
      </c>
      <c r="B224" s="118" t="str">
        <f t="shared" si="7"/>
        <v/>
      </c>
      <c r="C224" s="179"/>
      <c r="D224" s="179"/>
      <c r="E224" s="179"/>
      <c r="F224" s="179"/>
      <c r="G224" s="179"/>
      <c r="H224" s="179"/>
      <c r="I224" s="179"/>
      <c r="J224" s="179"/>
      <c r="K224" s="179"/>
      <c r="L224" s="179"/>
      <c r="M224" s="179"/>
      <c r="N224" s="179"/>
      <c r="O224" s="179"/>
      <c r="P224" s="179"/>
    </row>
    <row r="225" spans="1:16" x14ac:dyDescent="0.25">
      <c r="A225" s="117">
        <f t="shared" si="6"/>
        <v>44776</v>
      </c>
      <c r="B225" s="118" t="str">
        <f t="shared" si="7"/>
        <v>Mittwoch</v>
      </c>
      <c r="C225" s="179"/>
      <c r="D225" s="179"/>
      <c r="E225" s="179"/>
      <c r="F225" s="179"/>
      <c r="G225" s="179"/>
      <c r="H225" s="179"/>
      <c r="I225" s="179"/>
      <c r="J225" s="179"/>
      <c r="K225" s="179"/>
      <c r="L225" s="179"/>
      <c r="M225" s="179"/>
      <c r="N225" s="179"/>
      <c r="O225" s="179"/>
      <c r="P225" s="179"/>
    </row>
    <row r="226" spans="1:16" x14ac:dyDescent="0.25">
      <c r="A226" s="117">
        <f t="shared" si="6"/>
        <v>44777</v>
      </c>
      <c r="B226" s="118" t="str">
        <f t="shared" si="7"/>
        <v/>
      </c>
      <c r="C226" s="179"/>
      <c r="D226" s="179"/>
      <c r="E226" s="179"/>
      <c r="F226" s="179"/>
      <c r="G226" s="179"/>
      <c r="H226" s="179"/>
      <c r="I226" s="179"/>
      <c r="J226" s="179"/>
      <c r="K226" s="179"/>
      <c r="L226" s="179"/>
      <c r="M226" s="179"/>
      <c r="N226" s="179"/>
      <c r="O226" s="179"/>
      <c r="P226" s="179"/>
    </row>
    <row r="227" spans="1:16" x14ac:dyDescent="0.25">
      <c r="A227" s="117">
        <f t="shared" si="6"/>
        <v>44778</v>
      </c>
      <c r="B227" s="118" t="str">
        <f t="shared" si="7"/>
        <v/>
      </c>
      <c r="C227" s="179"/>
      <c r="D227" s="179"/>
      <c r="E227" s="179"/>
      <c r="F227" s="179"/>
      <c r="G227" s="179"/>
      <c r="H227" s="179"/>
      <c r="I227" s="179"/>
      <c r="J227" s="179"/>
      <c r="K227" s="179"/>
      <c r="L227" s="179"/>
      <c r="M227" s="179"/>
      <c r="N227" s="179"/>
      <c r="O227" s="179"/>
      <c r="P227" s="179"/>
    </row>
    <row r="228" spans="1:16" x14ac:dyDescent="0.25">
      <c r="A228" s="117">
        <f t="shared" si="6"/>
        <v>44779</v>
      </c>
      <c r="B228" s="118" t="str">
        <f t="shared" si="7"/>
        <v/>
      </c>
      <c r="C228" s="179"/>
      <c r="D228" s="179"/>
      <c r="E228" s="179"/>
      <c r="F228" s="179"/>
      <c r="G228" s="179"/>
      <c r="H228" s="179"/>
      <c r="I228" s="179"/>
      <c r="J228" s="179"/>
      <c r="K228" s="179"/>
      <c r="L228" s="179"/>
      <c r="M228" s="179"/>
      <c r="N228" s="179"/>
      <c r="O228" s="179"/>
      <c r="P228" s="179"/>
    </row>
    <row r="229" spans="1:16" x14ac:dyDescent="0.25">
      <c r="A229" s="117">
        <f t="shared" si="6"/>
        <v>44780</v>
      </c>
      <c r="B229" s="118" t="str">
        <f t="shared" si="7"/>
        <v/>
      </c>
      <c r="C229" s="179"/>
      <c r="D229" s="179"/>
      <c r="E229" s="179"/>
      <c r="F229" s="179"/>
      <c r="G229" s="179"/>
      <c r="H229" s="179"/>
      <c r="I229" s="179"/>
      <c r="J229" s="179"/>
      <c r="K229" s="179"/>
      <c r="L229" s="179"/>
      <c r="M229" s="179"/>
      <c r="N229" s="179"/>
      <c r="O229" s="179"/>
      <c r="P229" s="179"/>
    </row>
    <row r="230" spans="1:16" x14ac:dyDescent="0.25">
      <c r="A230" s="117">
        <f t="shared" si="6"/>
        <v>44781</v>
      </c>
      <c r="B230" s="118" t="str">
        <f t="shared" si="7"/>
        <v/>
      </c>
      <c r="C230" s="179"/>
      <c r="D230" s="179"/>
      <c r="E230" s="179"/>
      <c r="F230" s="179"/>
      <c r="G230" s="179"/>
      <c r="H230" s="179"/>
      <c r="I230" s="179"/>
      <c r="J230" s="179"/>
      <c r="K230" s="179"/>
      <c r="L230" s="179"/>
      <c r="M230" s="179"/>
      <c r="N230" s="179"/>
      <c r="O230" s="179"/>
      <c r="P230" s="179"/>
    </row>
    <row r="231" spans="1:16" x14ac:dyDescent="0.25">
      <c r="A231" s="117">
        <f t="shared" si="6"/>
        <v>44782</v>
      </c>
      <c r="B231" s="118" t="str">
        <f t="shared" si="7"/>
        <v/>
      </c>
      <c r="C231" s="179"/>
      <c r="D231" s="179"/>
      <c r="E231" s="179"/>
      <c r="F231" s="179"/>
      <c r="G231" s="179"/>
      <c r="H231" s="179"/>
      <c r="I231" s="179"/>
      <c r="J231" s="179"/>
      <c r="K231" s="179"/>
      <c r="L231" s="179"/>
      <c r="M231" s="179"/>
      <c r="N231" s="179"/>
      <c r="O231" s="179"/>
      <c r="P231" s="179"/>
    </row>
    <row r="232" spans="1:16" x14ac:dyDescent="0.25">
      <c r="A232" s="117">
        <f t="shared" si="6"/>
        <v>44783</v>
      </c>
      <c r="B232" s="118" t="str">
        <f t="shared" si="7"/>
        <v>Mittwoch</v>
      </c>
      <c r="C232" s="179"/>
      <c r="D232" s="179"/>
      <c r="E232" s="179"/>
      <c r="F232" s="179"/>
      <c r="G232" s="179"/>
      <c r="H232" s="179"/>
      <c r="I232" s="179"/>
      <c r="J232" s="179"/>
      <c r="K232" s="179"/>
      <c r="L232" s="179"/>
      <c r="M232" s="179"/>
      <c r="N232" s="179"/>
      <c r="O232" s="179"/>
      <c r="P232" s="179"/>
    </row>
    <row r="233" spans="1:16" x14ac:dyDescent="0.25">
      <c r="A233" s="117">
        <f t="shared" si="6"/>
        <v>44784</v>
      </c>
      <c r="B233" s="118" t="str">
        <f t="shared" si="7"/>
        <v/>
      </c>
      <c r="C233" s="179"/>
      <c r="D233" s="179"/>
      <c r="E233" s="179"/>
      <c r="F233" s="179"/>
      <c r="G233" s="179"/>
      <c r="H233" s="179"/>
      <c r="I233" s="179"/>
      <c r="J233" s="179"/>
      <c r="K233" s="179"/>
      <c r="L233" s="179"/>
      <c r="M233" s="179"/>
      <c r="N233" s="179"/>
      <c r="O233" s="179"/>
      <c r="P233" s="179"/>
    </row>
    <row r="234" spans="1:16" x14ac:dyDescent="0.25">
      <c r="A234" s="117">
        <f t="shared" si="6"/>
        <v>44785</v>
      </c>
      <c r="B234" s="118" t="str">
        <f t="shared" si="7"/>
        <v/>
      </c>
      <c r="C234" s="179"/>
      <c r="D234" s="179"/>
      <c r="E234" s="179"/>
      <c r="F234" s="179"/>
      <c r="G234" s="179"/>
      <c r="H234" s="179"/>
      <c r="I234" s="179"/>
      <c r="J234" s="179"/>
      <c r="K234" s="179"/>
      <c r="L234" s="179"/>
      <c r="M234" s="179"/>
      <c r="N234" s="179"/>
      <c r="O234" s="179"/>
      <c r="P234" s="179"/>
    </row>
    <row r="235" spans="1:16" x14ac:dyDescent="0.25">
      <c r="A235" s="117">
        <f t="shared" si="6"/>
        <v>44786</v>
      </c>
      <c r="B235" s="118" t="str">
        <f t="shared" si="7"/>
        <v/>
      </c>
      <c r="C235" s="179"/>
      <c r="D235" s="179"/>
      <c r="E235" s="179"/>
      <c r="F235" s="179"/>
      <c r="G235" s="179"/>
      <c r="H235" s="179"/>
      <c r="I235" s="179"/>
      <c r="J235" s="179"/>
      <c r="K235" s="179"/>
      <c r="L235" s="179"/>
      <c r="M235" s="179"/>
      <c r="N235" s="179"/>
      <c r="O235" s="179"/>
      <c r="P235" s="179"/>
    </row>
    <row r="236" spans="1:16" x14ac:dyDescent="0.25">
      <c r="A236" s="117">
        <f t="shared" si="6"/>
        <v>44787</v>
      </c>
      <c r="B236" s="118" t="str">
        <f t="shared" si="7"/>
        <v/>
      </c>
      <c r="C236" s="179"/>
      <c r="D236" s="179"/>
      <c r="E236" s="179"/>
      <c r="F236" s="179"/>
      <c r="G236" s="179"/>
      <c r="H236" s="179"/>
      <c r="I236" s="179"/>
      <c r="J236" s="179"/>
      <c r="K236" s="179"/>
      <c r="L236" s="179"/>
      <c r="M236" s="179"/>
      <c r="N236" s="179"/>
      <c r="O236" s="179"/>
      <c r="P236" s="179"/>
    </row>
    <row r="237" spans="1:16" x14ac:dyDescent="0.25">
      <c r="A237" s="117">
        <f t="shared" si="6"/>
        <v>44788</v>
      </c>
      <c r="B237" s="118" t="str">
        <f t="shared" si="7"/>
        <v/>
      </c>
      <c r="C237" s="179"/>
      <c r="D237" s="179"/>
      <c r="E237" s="179"/>
      <c r="F237" s="179"/>
      <c r="G237" s="179"/>
      <c r="H237" s="179"/>
      <c r="I237" s="179"/>
      <c r="J237" s="179"/>
      <c r="K237" s="179"/>
      <c r="L237" s="179"/>
      <c r="M237" s="179"/>
      <c r="N237" s="179"/>
      <c r="O237" s="179"/>
      <c r="P237" s="179"/>
    </row>
    <row r="238" spans="1:16" x14ac:dyDescent="0.25">
      <c r="A238" s="117">
        <f t="shared" si="6"/>
        <v>44789</v>
      </c>
      <c r="B238" s="118" t="str">
        <f t="shared" si="7"/>
        <v/>
      </c>
      <c r="C238" s="179"/>
      <c r="D238" s="179"/>
      <c r="E238" s="179"/>
      <c r="F238" s="179"/>
      <c r="G238" s="179"/>
      <c r="H238" s="179"/>
      <c r="I238" s="179"/>
      <c r="J238" s="179"/>
      <c r="K238" s="179"/>
      <c r="L238" s="179"/>
      <c r="M238" s="179"/>
      <c r="N238" s="179"/>
      <c r="O238" s="179"/>
      <c r="P238" s="179"/>
    </row>
    <row r="239" spans="1:16" x14ac:dyDescent="0.25">
      <c r="A239" s="117">
        <f t="shared" si="6"/>
        <v>44790</v>
      </c>
      <c r="B239" s="118" t="str">
        <f t="shared" si="7"/>
        <v>Mittwoch</v>
      </c>
      <c r="C239" s="179"/>
      <c r="D239" s="179"/>
      <c r="E239" s="179"/>
      <c r="F239" s="179"/>
      <c r="G239" s="179"/>
      <c r="H239" s="179"/>
      <c r="I239" s="179"/>
      <c r="J239" s="179"/>
      <c r="K239" s="179"/>
      <c r="L239" s="179"/>
      <c r="M239" s="179"/>
      <c r="N239" s="179"/>
      <c r="O239" s="179"/>
      <c r="P239" s="179"/>
    </row>
    <row r="240" spans="1:16" x14ac:dyDescent="0.25">
      <c r="A240" s="117">
        <f t="shared" si="6"/>
        <v>44791</v>
      </c>
      <c r="B240" s="118" t="str">
        <f t="shared" si="7"/>
        <v/>
      </c>
      <c r="C240" s="179"/>
      <c r="D240" s="179"/>
      <c r="E240" s="179"/>
      <c r="F240" s="179"/>
      <c r="G240" s="179"/>
      <c r="H240" s="179"/>
      <c r="I240" s="179"/>
      <c r="J240" s="179"/>
      <c r="K240" s="179"/>
      <c r="L240" s="179"/>
      <c r="M240" s="179"/>
      <c r="N240" s="179"/>
      <c r="O240" s="179"/>
      <c r="P240" s="179"/>
    </row>
    <row r="241" spans="1:16" x14ac:dyDescent="0.25">
      <c r="A241" s="117">
        <f t="shared" si="6"/>
        <v>44792</v>
      </c>
      <c r="B241" s="118" t="str">
        <f t="shared" si="7"/>
        <v/>
      </c>
      <c r="C241" s="179"/>
      <c r="D241" s="179"/>
      <c r="E241" s="179"/>
      <c r="F241" s="179"/>
      <c r="G241" s="179"/>
      <c r="H241" s="179"/>
      <c r="I241" s="179"/>
      <c r="J241" s="179"/>
      <c r="K241" s="179"/>
      <c r="L241" s="179"/>
      <c r="M241" s="179"/>
      <c r="N241" s="179"/>
      <c r="O241" s="179"/>
      <c r="P241" s="179"/>
    </row>
    <row r="242" spans="1:16" x14ac:dyDescent="0.25">
      <c r="A242" s="117">
        <f t="shared" si="6"/>
        <v>44793</v>
      </c>
      <c r="B242" s="118" t="str">
        <f t="shared" si="7"/>
        <v/>
      </c>
      <c r="C242" s="179"/>
      <c r="D242" s="179"/>
      <c r="E242" s="179"/>
      <c r="F242" s="179"/>
      <c r="G242" s="179"/>
      <c r="H242" s="179"/>
      <c r="I242" s="179"/>
      <c r="J242" s="179"/>
      <c r="K242" s="179"/>
      <c r="L242" s="179"/>
      <c r="M242" s="179"/>
      <c r="N242" s="179"/>
      <c r="O242" s="179"/>
      <c r="P242" s="179"/>
    </row>
    <row r="243" spans="1:16" x14ac:dyDescent="0.25">
      <c r="A243" s="117">
        <f t="shared" si="6"/>
        <v>44794</v>
      </c>
      <c r="B243" s="118" t="str">
        <f t="shared" si="7"/>
        <v/>
      </c>
      <c r="C243" s="179"/>
      <c r="D243" s="179"/>
      <c r="E243" s="179"/>
      <c r="F243" s="179"/>
      <c r="G243" s="179"/>
      <c r="H243" s="179"/>
      <c r="I243" s="179"/>
      <c r="J243" s="179"/>
      <c r="K243" s="179"/>
      <c r="L243" s="179"/>
      <c r="M243" s="179"/>
      <c r="N243" s="179"/>
      <c r="O243" s="179"/>
      <c r="P243" s="179"/>
    </row>
    <row r="244" spans="1:16" x14ac:dyDescent="0.25">
      <c r="A244" s="117">
        <f t="shared" si="6"/>
        <v>44795</v>
      </c>
      <c r="B244" s="118" t="str">
        <f t="shared" si="7"/>
        <v/>
      </c>
      <c r="C244" s="179"/>
      <c r="D244" s="179"/>
      <c r="E244" s="179"/>
      <c r="F244" s="179"/>
      <c r="G244" s="179"/>
      <c r="H244" s="179"/>
      <c r="I244" s="179"/>
      <c r="J244" s="179"/>
      <c r="K244" s="179"/>
      <c r="L244" s="179"/>
      <c r="M244" s="179"/>
      <c r="N244" s="179"/>
      <c r="O244" s="179"/>
      <c r="P244" s="179"/>
    </row>
    <row r="245" spans="1:16" x14ac:dyDescent="0.25">
      <c r="A245" s="117">
        <f t="shared" si="6"/>
        <v>44796</v>
      </c>
      <c r="B245" s="118" t="str">
        <f t="shared" si="7"/>
        <v/>
      </c>
      <c r="C245" s="179"/>
      <c r="D245" s="179"/>
      <c r="E245" s="179"/>
      <c r="F245" s="179"/>
      <c r="G245" s="179"/>
      <c r="H245" s="179"/>
      <c r="I245" s="179"/>
      <c r="J245" s="179"/>
      <c r="K245" s="179"/>
      <c r="L245" s="179"/>
      <c r="M245" s="179"/>
      <c r="N245" s="179"/>
      <c r="O245" s="179"/>
      <c r="P245" s="179"/>
    </row>
    <row r="246" spans="1:16" x14ac:dyDescent="0.25">
      <c r="A246" s="117">
        <f t="shared" si="6"/>
        <v>44797</v>
      </c>
      <c r="B246" s="118" t="str">
        <f t="shared" si="7"/>
        <v>Mittwoch</v>
      </c>
      <c r="C246" s="179"/>
      <c r="D246" s="179"/>
      <c r="E246" s="179"/>
      <c r="F246" s="179"/>
      <c r="G246" s="179"/>
      <c r="H246" s="179"/>
      <c r="I246" s="179"/>
      <c r="J246" s="179"/>
      <c r="K246" s="179"/>
      <c r="L246" s="179"/>
      <c r="M246" s="179"/>
      <c r="N246" s="179"/>
      <c r="O246" s="179"/>
      <c r="P246" s="179"/>
    </row>
    <row r="247" spans="1:16" x14ac:dyDescent="0.25">
      <c r="A247" s="117">
        <f t="shared" si="6"/>
        <v>44798</v>
      </c>
      <c r="B247" s="118" t="str">
        <f t="shared" si="7"/>
        <v/>
      </c>
      <c r="C247" s="179"/>
      <c r="D247" s="179"/>
      <c r="E247" s="179"/>
      <c r="F247" s="179"/>
      <c r="G247" s="179"/>
      <c r="H247" s="179"/>
      <c r="I247" s="179"/>
      <c r="J247" s="179"/>
      <c r="K247" s="179"/>
      <c r="L247" s="179"/>
      <c r="M247" s="179"/>
      <c r="N247" s="179"/>
      <c r="O247" s="179"/>
      <c r="P247" s="179"/>
    </row>
    <row r="248" spans="1:16" x14ac:dyDescent="0.25">
      <c r="A248" s="117">
        <f t="shared" si="6"/>
        <v>44799</v>
      </c>
      <c r="B248" s="118" t="str">
        <f t="shared" si="7"/>
        <v/>
      </c>
      <c r="C248" s="179"/>
      <c r="D248" s="179"/>
      <c r="E248" s="179"/>
      <c r="F248" s="179"/>
      <c r="G248" s="179"/>
      <c r="H248" s="179"/>
      <c r="I248" s="179"/>
      <c r="J248" s="179"/>
      <c r="K248" s="179"/>
      <c r="L248" s="179"/>
      <c r="M248" s="179"/>
      <c r="N248" s="179"/>
      <c r="O248" s="179"/>
      <c r="P248" s="179"/>
    </row>
    <row r="249" spans="1:16" x14ac:dyDescent="0.25">
      <c r="A249" s="117">
        <f t="shared" si="6"/>
        <v>44800</v>
      </c>
      <c r="B249" s="118" t="str">
        <f t="shared" si="7"/>
        <v/>
      </c>
      <c r="C249" s="179"/>
      <c r="D249" s="179"/>
      <c r="E249" s="179"/>
      <c r="F249" s="179"/>
      <c r="G249" s="179"/>
      <c r="H249" s="179"/>
      <c r="I249" s="179"/>
      <c r="J249" s="179"/>
      <c r="K249" s="179"/>
      <c r="L249" s="179"/>
      <c r="M249" s="179"/>
      <c r="N249" s="179"/>
      <c r="O249" s="179"/>
      <c r="P249" s="179"/>
    </row>
    <row r="250" spans="1:16" x14ac:dyDescent="0.25">
      <c r="A250" s="117">
        <f t="shared" si="6"/>
        <v>44801</v>
      </c>
      <c r="B250" s="118" t="str">
        <f t="shared" si="7"/>
        <v/>
      </c>
      <c r="C250" s="179"/>
      <c r="D250" s="179"/>
      <c r="E250" s="179"/>
      <c r="F250" s="179"/>
      <c r="G250" s="179"/>
      <c r="H250" s="179"/>
      <c r="I250" s="179"/>
      <c r="J250" s="179"/>
      <c r="K250" s="179"/>
      <c r="L250" s="179"/>
      <c r="M250" s="179"/>
      <c r="N250" s="179"/>
      <c r="O250" s="179"/>
      <c r="P250" s="179"/>
    </row>
    <row r="251" spans="1:16" x14ac:dyDescent="0.25">
      <c r="A251" s="117">
        <f t="shared" si="6"/>
        <v>44802</v>
      </c>
      <c r="B251" s="118" t="str">
        <f t="shared" si="7"/>
        <v/>
      </c>
      <c r="C251" s="179"/>
      <c r="D251" s="179"/>
      <c r="E251" s="179"/>
      <c r="F251" s="179"/>
      <c r="G251" s="179"/>
      <c r="H251" s="179"/>
      <c r="I251" s="179"/>
      <c r="J251" s="179"/>
      <c r="K251" s="179"/>
      <c r="L251" s="179"/>
      <c r="M251" s="179"/>
      <c r="N251" s="179"/>
      <c r="O251" s="179"/>
      <c r="P251" s="179"/>
    </row>
    <row r="252" spans="1:16" x14ac:dyDescent="0.25">
      <c r="A252" s="117">
        <f t="shared" si="6"/>
        <v>44803</v>
      </c>
      <c r="B252" s="118" t="str">
        <f t="shared" si="7"/>
        <v/>
      </c>
      <c r="C252" s="179"/>
      <c r="D252" s="179"/>
      <c r="E252" s="179"/>
      <c r="F252" s="179"/>
      <c r="G252" s="179"/>
      <c r="H252" s="179"/>
      <c r="I252" s="179"/>
      <c r="J252" s="179"/>
      <c r="K252" s="179"/>
      <c r="L252" s="179"/>
      <c r="M252" s="179"/>
      <c r="N252" s="179"/>
      <c r="O252" s="179"/>
      <c r="P252" s="179"/>
    </row>
    <row r="253" spans="1:16" x14ac:dyDescent="0.25">
      <c r="A253" s="117">
        <f>A252+1</f>
        <v>44804</v>
      </c>
      <c r="B253" s="118" t="str">
        <f t="shared" si="7"/>
        <v>Mittwoch</v>
      </c>
      <c r="C253" s="179"/>
      <c r="D253" s="179"/>
      <c r="E253" s="179"/>
      <c r="F253" s="179"/>
      <c r="G253" s="179"/>
      <c r="H253" s="179"/>
      <c r="I253" s="179"/>
      <c r="J253" s="179"/>
      <c r="K253" s="179"/>
      <c r="L253" s="179"/>
      <c r="M253" s="179"/>
      <c r="N253" s="179"/>
      <c r="O253" s="179"/>
      <c r="P253" s="179"/>
    </row>
    <row r="254" spans="1:16" x14ac:dyDescent="0.25">
      <c r="A254" s="117">
        <f t="shared" si="6"/>
        <v>44805</v>
      </c>
      <c r="B254" s="118" t="str">
        <f t="shared" si="7"/>
        <v/>
      </c>
      <c r="C254" s="179"/>
      <c r="D254" s="179"/>
      <c r="E254" s="179"/>
      <c r="F254" s="179"/>
      <c r="G254" s="179"/>
      <c r="H254" s="179"/>
      <c r="I254" s="179"/>
      <c r="J254" s="179"/>
      <c r="K254" s="179"/>
      <c r="L254" s="179"/>
      <c r="M254" s="179"/>
      <c r="N254" s="179"/>
      <c r="O254" s="179"/>
      <c r="P254" s="179"/>
    </row>
    <row r="255" spans="1:16" x14ac:dyDescent="0.25">
      <c r="A255" s="117">
        <f t="shared" si="6"/>
        <v>44806</v>
      </c>
      <c r="B255" s="118" t="str">
        <f t="shared" si="7"/>
        <v/>
      </c>
      <c r="C255" s="179"/>
      <c r="D255" s="179"/>
      <c r="E255" s="179"/>
      <c r="F255" s="179"/>
      <c r="G255" s="179"/>
      <c r="H255" s="179"/>
      <c r="I255" s="179"/>
      <c r="J255" s="179"/>
      <c r="K255" s="179"/>
      <c r="L255" s="179"/>
      <c r="M255" s="179"/>
      <c r="N255" s="179"/>
      <c r="O255" s="179"/>
      <c r="P255" s="179"/>
    </row>
    <row r="256" spans="1:16" x14ac:dyDescent="0.25">
      <c r="A256" s="117">
        <f t="shared" si="6"/>
        <v>44807</v>
      </c>
      <c r="B256" s="118" t="str">
        <f t="shared" si="7"/>
        <v/>
      </c>
      <c r="C256" s="179"/>
      <c r="D256" s="179"/>
      <c r="E256" s="179"/>
      <c r="F256" s="179"/>
      <c r="G256" s="179"/>
      <c r="H256" s="179"/>
      <c r="I256" s="179"/>
      <c r="J256" s="179"/>
      <c r="K256" s="179"/>
      <c r="L256" s="179"/>
      <c r="M256" s="179"/>
      <c r="N256" s="179"/>
      <c r="O256" s="179"/>
      <c r="P256" s="179"/>
    </row>
    <row r="257" spans="1:16" x14ac:dyDescent="0.25">
      <c r="A257" s="117">
        <f t="shared" si="6"/>
        <v>44808</v>
      </c>
      <c r="B257" s="118" t="str">
        <f t="shared" si="7"/>
        <v/>
      </c>
      <c r="C257" s="179"/>
      <c r="D257" s="179"/>
      <c r="E257" s="179"/>
      <c r="F257" s="179"/>
      <c r="G257" s="179"/>
      <c r="H257" s="179"/>
      <c r="I257" s="179"/>
      <c r="J257" s="179"/>
      <c r="K257" s="179"/>
      <c r="L257" s="179"/>
      <c r="M257" s="179"/>
      <c r="N257" s="179"/>
      <c r="O257" s="179"/>
      <c r="P257" s="179"/>
    </row>
    <row r="258" spans="1:16" x14ac:dyDescent="0.25">
      <c r="A258" s="117">
        <f t="shared" si="6"/>
        <v>44809</v>
      </c>
      <c r="B258" s="118" t="str">
        <f t="shared" si="7"/>
        <v/>
      </c>
      <c r="C258" s="179"/>
      <c r="D258" s="179"/>
      <c r="E258" s="179"/>
      <c r="F258" s="179"/>
      <c r="G258" s="179"/>
      <c r="H258" s="179"/>
      <c r="I258" s="179"/>
      <c r="J258" s="179"/>
      <c r="K258" s="179"/>
      <c r="L258" s="179"/>
      <c r="M258" s="179"/>
      <c r="N258" s="179"/>
      <c r="O258" s="179"/>
      <c r="P258" s="179"/>
    </row>
    <row r="259" spans="1:16" x14ac:dyDescent="0.25">
      <c r="A259" s="117">
        <f t="shared" ref="A259:A322" si="8">A258+1</f>
        <v>44810</v>
      </c>
      <c r="B259" s="118" t="str">
        <f t="shared" si="7"/>
        <v/>
      </c>
      <c r="C259" s="179"/>
      <c r="D259" s="179"/>
      <c r="E259" s="179"/>
      <c r="F259" s="179"/>
      <c r="G259" s="179"/>
      <c r="H259" s="179"/>
      <c r="I259" s="179"/>
      <c r="J259" s="179"/>
      <c r="K259" s="179"/>
      <c r="L259" s="179"/>
      <c r="M259" s="179"/>
      <c r="N259" s="179"/>
      <c r="O259" s="179"/>
      <c r="P259" s="179"/>
    </row>
    <row r="260" spans="1:16" x14ac:dyDescent="0.25">
      <c r="A260" s="117">
        <f t="shared" si="8"/>
        <v>44811</v>
      </c>
      <c r="B260" s="118" t="str">
        <f t="shared" si="7"/>
        <v>Mittwoch</v>
      </c>
      <c r="C260" s="179"/>
      <c r="D260" s="179"/>
      <c r="E260" s="179"/>
      <c r="F260" s="179"/>
      <c r="G260" s="179"/>
      <c r="H260" s="179"/>
      <c r="I260" s="179"/>
      <c r="J260" s="179"/>
      <c r="K260" s="179"/>
      <c r="L260" s="179"/>
      <c r="M260" s="179"/>
      <c r="N260" s="179"/>
      <c r="O260" s="179"/>
      <c r="P260" s="179"/>
    </row>
    <row r="261" spans="1:16" x14ac:dyDescent="0.25">
      <c r="A261" s="117">
        <f t="shared" si="8"/>
        <v>44812</v>
      </c>
      <c r="B261" s="118" t="str">
        <f t="shared" si="7"/>
        <v/>
      </c>
      <c r="C261" s="179"/>
      <c r="D261" s="179"/>
      <c r="E261" s="179"/>
      <c r="F261" s="179"/>
      <c r="G261" s="179"/>
      <c r="H261" s="179"/>
      <c r="I261" s="179"/>
      <c r="J261" s="179"/>
      <c r="K261" s="179"/>
      <c r="L261" s="179"/>
      <c r="M261" s="179"/>
      <c r="N261" s="179"/>
      <c r="O261" s="179"/>
      <c r="P261" s="179"/>
    </row>
    <row r="262" spans="1:16" x14ac:dyDescent="0.25">
      <c r="A262" s="117">
        <f t="shared" si="8"/>
        <v>44813</v>
      </c>
      <c r="B262" s="118" t="str">
        <f t="shared" si="7"/>
        <v/>
      </c>
      <c r="C262" s="179"/>
      <c r="D262" s="179"/>
      <c r="E262" s="179"/>
      <c r="F262" s="179"/>
      <c r="G262" s="179"/>
      <c r="H262" s="179"/>
      <c r="I262" s="179"/>
      <c r="J262" s="179"/>
      <c r="K262" s="179"/>
      <c r="L262" s="179"/>
      <c r="M262" s="179"/>
      <c r="N262" s="179"/>
      <c r="O262" s="179"/>
      <c r="P262" s="179"/>
    </row>
    <row r="263" spans="1:16" x14ac:dyDescent="0.25">
      <c r="A263" s="117">
        <f t="shared" si="8"/>
        <v>44814</v>
      </c>
      <c r="B263" s="118" t="str">
        <f t="shared" si="7"/>
        <v/>
      </c>
      <c r="C263" s="179"/>
      <c r="D263" s="179"/>
      <c r="E263" s="179"/>
      <c r="F263" s="179"/>
      <c r="G263" s="179"/>
      <c r="H263" s="179"/>
      <c r="I263" s="179"/>
      <c r="J263" s="179"/>
      <c r="K263" s="179"/>
      <c r="L263" s="179"/>
      <c r="M263" s="179"/>
      <c r="N263" s="179"/>
      <c r="O263" s="179"/>
      <c r="P263" s="179"/>
    </row>
    <row r="264" spans="1:16" x14ac:dyDescent="0.25">
      <c r="A264" s="117">
        <f t="shared" si="8"/>
        <v>44815</v>
      </c>
      <c r="B264" s="118" t="str">
        <f t="shared" si="7"/>
        <v/>
      </c>
      <c r="C264" s="179"/>
      <c r="D264" s="179"/>
      <c r="E264" s="179"/>
      <c r="F264" s="179"/>
      <c r="G264" s="179"/>
      <c r="H264" s="179"/>
      <c r="I264" s="179"/>
      <c r="J264" s="179"/>
      <c r="K264" s="179"/>
      <c r="L264" s="179"/>
      <c r="M264" s="179"/>
      <c r="N264" s="179"/>
      <c r="O264" s="179"/>
      <c r="P264" s="179"/>
    </row>
    <row r="265" spans="1:16" x14ac:dyDescent="0.25">
      <c r="A265" s="117">
        <f t="shared" si="8"/>
        <v>44816</v>
      </c>
      <c r="B265" s="118" t="str">
        <f t="shared" si="7"/>
        <v/>
      </c>
      <c r="C265" s="179"/>
      <c r="D265" s="179"/>
      <c r="E265" s="179"/>
      <c r="F265" s="179"/>
      <c r="G265" s="179"/>
      <c r="H265" s="179"/>
      <c r="I265" s="179"/>
      <c r="J265" s="179"/>
      <c r="K265" s="179"/>
      <c r="L265" s="179"/>
      <c r="M265" s="179"/>
      <c r="N265" s="179"/>
      <c r="O265" s="179"/>
      <c r="P265" s="179"/>
    </row>
    <row r="266" spans="1:16" x14ac:dyDescent="0.25">
      <c r="A266" s="117">
        <f t="shared" si="8"/>
        <v>44817</v>
      </c>
      <c r="B266" s="118" t="str">
        <f t="shared" si="7"/>
        <v/>
      </c>
      <c r="C266" s="179"/>
      <c r="D266" s="179"/>
      <c r="E266" s="179"/>
      <c r="F266" s="179"/>
      <c r="G266" s="179"/>
      <c r="H266" s="179"/>
      <c r="I266" s="179"/>
      <c r="J266" s="179"/>
      <c r="K266" s="179"/>
      <c r="L266" s="179"/>
      <c r="M266" s="179"/>
      <c r="N266" s="179"/>
      <c r="O266" s="179"/>
      <c r="P266" s="179"/>
    </row>
    <row r="267" spans="1:16" x14ac:dyDescent="0.25">
      <c r="A267" s="117">
        <f t="shared" si="8"/>
        <v>44818</v>
      </c>
      <c r="B267" s="118" t="str">
        <f t="shared" si="7"/>
        <v>Mittwoch</v>
      </c>
      <c r="C267" s="179"/>
      <c r="D267" s="179"/>
      <c r="E267" s="179"/>
      <c r="F267" s="179"/>
      <c r="G267" s="179"/>
      <c r="H267" s="179"/>
      <c r="I267" s="179"/>
      <c r="J267" s="179"/>
      <c r="K267" s="179"/>
      <c r="L267" s="179"/>
      <c r="M267" s="179"/>
      <c r="N267" s="179"/>
      <c r="O267" s="179"/>
      <c r="P267" s="179"/>
    </row>
    <row r="268" spans="1:16" x14ac:dyDescent="0.25">
      <c r="A268" s="117">
        <f t="shared" si="8"/>
        <v>44819</v>
      </c>
      <c r="B268" s="118" t="str">
        <f t="shared" ref="B268:B331" si="9">IF(A268="","",IF(WEEKDAY(A268)=4,"Mittwoch",IF(MONTH(A268)&amp;DAY(A268)="1015","Test","")))</f>
        <v/>
      </c>
      <c r="C268" s="179"/>
      <c r="D268" s="179"/>
      <c r="E268" s="179"/>
      <c r="F268" s="179"/>
      <c r="G268" s="179"/>
      <c r="H268" s="179"/>
      <c r="I268" s="179"/>
      <c r="J268" s="179"/>
      <c r="K268" s="179"/>
      <c r="L268" s="179"/>
      <c r="M268" s="179"/>
      <c r="N268" s="179"/>
      <c r="O268" s="179"/>
      <c r="P268" s="179"/>
    </row>
    <row r="269" spans="1:16" x14ac:dyDescent="0.25">
      <c r="A269" s="117">
        <f t="shared" si="8"/>
        <v>44820</v>
      </c>
      <c r="B269" s="118" t="str">
        <f t="shared" si="9"/>
        <v/>
      </c>
      <c r="C269" s="179"/>
      <c r="D269" s="179"/>
      <c r="E269" s="179"/>
      <c r="F269" s="179"/>
      <c r="G269" s="179"/>
      <c r="H269" s="179"/>
      <c r="I269" s="179"/>
      <c r="J269" s="179"/>
      <c r="K269" s="179"/>
      <c r="L269" s="179"/>
      <c r="M269" s="179"/>
      <c r="N269" s="179"/>
      <c r="O269" s="179"/>
      <c r="P269" s="179"/>
    </row>
    <row r="270" spans="1:16" x14ac:dyDescent="0.25">
      <c r="A270" s="117">
        <f t="shared" si="8"/>
        <v>44821</v>
      </c>
      <c r="B270" s="118" t="str">
        <f t="shared" si="9"/>
        <v/>
      </c>
      <c r="C270" s="179"/>
      <c r="D270" s="179"/>
      <c r="E270" s="179"/>
      <c r="F270" s="179"/>
      <c r="G270" s="179"/>
      <c r="H270" s="179"/>
      <c r="I270" s="179"/>
      <c r="J270" s="179"/>
      <c r="K270" s="179"/>
      <c r="L270" s="179"/>
      <c r="M270" s="179"/>
      <c r="N270" s="179"/>
      <c r="O270" s="179"/>
      <c r="P270" s="179"/>
    </row>
    <row r="271" spans="1:16" x14ac:dyDescent="0.25">
      <c r="A271" s="117">
        <f t="shared" si="8"/>
        <v>44822</v>
      </c>
      <c r="B271" s="118" t="str">
        <f t="shared" si="9"/>
        <v/>
      </c>
      <c r="C271" s="179"/>
      <c r="D271" s="179"/>
      <c r="E271" s="179"/>
      <c r="F271" s="179"/>
      <c r="G271" s="179"/>
      <c r="H271" s="179"/>
      <c r="I271" s="179"/>
      <c r="J271" s="179"/>
      <c r="K271" s="179"/>
      <c r="L271" s="179"/>
      <c r="M271" s="179"/>
      <c r="N271" s="179"/>
      <c r="O271" s="179"/>
      <c r="P271" s="179"/>
    </row>
    <row r="272" spans="1:16" x14ac:dyDescent="0.25">
      <c r="A272" s="117">
        <f t="shared" si="8"/>
        <v>44823</v>
      </c>
      <c r="B272" s="118" t="str">
        <f t="shared" si="9"/>
        <v/>
      </c>
      <c r="C272" s="179"/>
      <c r="D272" s="179"/>
      <c r="E272" s="179"/>
      <c r="F272" s="179"/>
      <c r="G272" s="179"/>
      <c r="H272" s="179"/>
      <c r="I272" s="179"/>
      <c r="J272" s="179"/>
      <c r="K272" s="179"/>
      <c r="L272" s="179"/>
      <c r="M272" s="179"/>
      <c r="N272" s="179"/>
      <c r="O272" s="179"/>
      <c r="P272" s="179"/>
    </row>
    <row r="273" spans="1:16" x14ac:dyDescent="0.25">
      <c r="A273" s="117">
        <f t="shared" si="8"/>
        <v>44824</v>
      </c>
      <c r="B273" s="118" t="str">
        <f t="shared" si="9"/>
        <v/>
      </c>
      <c r="C273" s="179"/>
      <c r="D273" s="179"/>
      <c r="E273" s="179"/>
      <c r="F273" s="179"/>
      <c r="G273" s="179"/>
      <c r="H273" s="179"/>
      <c r="I273" s="179"/>
      <c r="J273" s="179"/>
      <c r="K273" s="179"/>
      <c r="L273" s="179"/>
      <c r="M273" s="179"/>
      <c r="N273" s="179"/>
      <c r="O273" s="179"/>
      <c r="P273" s="179"/>
    </row>
    <row r="274" spans="1:16" x14ac:dyDescent="0.25">
      <c r="A274" s="117">
        <f t="shared" si="8"/>
        <v>44825</v>
      </c>
      <c r="B274" s="118" t="str">
        <f t="shared" si="9"/>
        <v>Mittwoch</v>
      </c>
      <c r="C274" s="179"/>
      <c r="D274" s="179"/>
      <c r="E274" s="179"/>
      <c r="F274" s="179"/>
      <c r="G274" s="179"/>
      <c r="H274" s="179"/>
      <c r="I274" s="179"/>
      <c r="J274" s="179"/>
      <c r="K274" s="179"/>
      <c r="L274" s="179"/>
      <c r="M274" s="179"/>
      <c r="N274" s="179"/>
      <c r="O274" s="179"/>
      <c r="P274" s="179"/>
    </row>
    <row r="275" spans="1:16" x14ac:dyDescent="0.25">
      <c r="A275" s="117">
        <f t="shared" si="8"/>
        <v>44826</v>
      </c>
      <c r="B275" s="118" t="str">
        <f t="shared" si="9"/>
        <v/>
      </c>
      <c r="C275" s="179"/>
      <c r="D275" s="179"/>
      <c r="E275" s="179"/>
      <c r="F275" s="179"/>
      <c r="G275" s="179"/>
      <c r="H275" s="179"/>
      <c r="I275" s="179"/>
      <c r="J275" s="179"/>
      <c r="K275" s="179"/>
      <c r="L275" s="179"/>
      <c r="M275" s="179"/>
      <c r="N275" s="179"/>
      <c r="O275" s="179"/>
      <c r="P275" s="179"/>
    </row>
    <row r="276" spans="1:16" x14ac:dyDescent="0.25">
      <c r="A276" s="117">
        <f t="shared" si="8"/>
        <v>44827</v>
      </c>
      <c r="B276" s="118" t="str">
        <f t="shared" si="9"/>
        <v/>
      </c>
      <c r="C276" s="179"/>
      <c r="D276" s="179"/>
      <c r="E276" s="179"/>
      <c r="F276" s="179"/>
      <c r="G276" s="179"/>
      <c r="H276" s="179"/>
      <c r="I276" s="179"/>
      <c r="J276" s="179"/>
      <c r="K276" s="179"/>
      <c r="L276" s="179"/>
      <c r="M276" s="179"/>
      <c r="N276" s="179"/>
      <c r="O276" s="179"/>
      <c r="P276" s="179"/>
    </row>
    <row r="277" spans="1:16" x14ac:dyDescent="0.25">
      <c r="A277" s="117">
        <f t="shared" si="8"/>
        <v>44828</v>
      </c>
      <c r="B277" s="118" t="str">
        <f t="shared" si="9"/>
        <v/>
      </c>
      <c r="C277" s="179"/>
      <c r="D277" s="179"/>
      <c r="E277" s="179"/>
      <c r="F277" s="179"/>
      <c r="G277" s="179"/>
      <c r="H277" s="179"/>
      <c r="I277" s="179"/>
      <c r="J277" s="179"/>
      <c r="K277" s="179"/>
      <c r="L277" s="179"/>
      <c r="M277" s="179"/>
      <c r="N277" s="179"/>
      <c r="O277" s="179"/>
      <c r="P277" s="179"/>
    </row>
    <row r="278" spans="1:16" x14ac:dyDescent="0.25">
      <c r="A278" s="117">
        <f t="shared" si="8"/>
        <v>44829</v>
      </c>
      <c r="B278" s="118" t="str">
        <f t="shared" si="9"/>
        <v/>
      </c>
      <c r="C278" s="179"/>
      <c r="D278" s="179"/>
      <c r="E278" s="179"/>
      <c r="F278" s="179"/>
      <c r="G278" s="179"/>
      <c r="H278" s="179"/>
      <c r="I278" s="179"/>
      <c r="J278" s="179"/>
      <c r="K278" s="179"/>
      <c r="L278" s="179"/>
      <c r="M278" s="179"/>
      <c r="N278" s="179"/>
      <c r="O278" s="179"/>
      <c r="P278" s="179"/>
    </row>
    <row r="279" spans="1:16" x14ac:dyDescent="0.25">
      <c r="A279" s="117">
        <f t="shared" si="8"/>
        <v>44830</v>
      </c>
      <c r="B279" s="118" t="str">
        <f t="shared" si="9"/>
        <v/>
      </c>
      <c r="C279" s="179"/>
      <c r="D279" s="179"/>
      <c r="E279" s="179"/>
      <c r="F279" s="179"/>
      <c r="G279" s="179"/>
      <c r="H279" s="179"/>
      <c r="I279" s="179"/>
      <c r="J279" s="179"/>
      <c r="K279" s="179"/>
      <c r="L279" s="179"/>
      <c r="M279" s="179"/>
      <c r="N279" s="179"/>
      <c r="O279" s="179"/>
      <c r="P279" s="179"/>
    </row>
    <row r="280" spans="1:16" x14ac:dyDescent="0.25">
      <c r="A280" s="117">
        <f t="shared" si="8"/>
        <v>44831</v>
      </c>
      <c r="B280" s="118" t="str">
        <f t="shared" si="9"/>
        <v/>
      </c>
      <c r="C280" s="179"/>
      <c r="D280" s="179"/>
      <c r="E280" s="179"/>
      <c r="F280" s="179"/>
      <c r="G280" s="179"/>
      <c r="H280" s="179"/>
      <c r="I280" s="179"/>
      <c r="J280" s="179"/>
      <c r="K280" s="179"/>
      <c r="L280" s="179"/>
      <c r="M280" s="179"/>
      <c r="N280" s="179"/>
      <c r="O280" s="179"/>
      <c r="P280" s="179"/>
    </row>
    <row r="281" spans="1:16" x14ac:dyDescent="0.25">
      <c r="A281" s="117">
        <f t="shared" si="8"/>
        <v>44832</v>
      </c>
      <c r="B281" s="118" t="str">
        <f t="shared" si="9"/>
        <v>Mittwoch</v>
      </c>
      <c r="C281" s="179"/>
      <c r="D281" s="179"/>
      <c r="E281" s="179"/>
      <c r="F281" s="179"/>
      <c r="G281" s="179"/>
      <c r="H281" s="179"/>
      <c r="I281" s="179"/>
      <c r="J281" s="179"/>
      <c r="K281" s="179"/>
      <c r="L281" s="179"/>
      <c r="M281" s="179"/>
      <c r="N281" s="179"/>
      <c r="O281" s="179"/>
      <c r="P281" s="179"/>
    </row>
    <row r="282" spans="1:16" x14ac:dyDescent="0.25">
      <c r="A282" s="117">
        <f t="shared" si="8"/>
        <v>44833</v>
      </c>
      <c r="B282" s="118" t="str">
        <f t="shared" si="9"/>
        <v/>
      </c>
      <c r="C282" s="179"/>
      <c r="D282" s="179"/>
      <c r="E282" s="179"/>
      <c r="F282" s="179"/>
      <c r="G282" s="179"/>
      <c r="H282" s="179"/>
      <c r="I282" s="179"/>
      <c r="J282" s="179"/>
      <c r="K282" s="179"/>
      <c r="L282" s="179"/>
      <c r="M282" s="179"/>
      <c r="N282" s="179"/>
      <c r="O282" s="179"/>
      <c r="P282" s="179"/>
    </row>
    <row r="283" spans="1:16" x14ac:dyDescent="0.25">
      <c r="A283" s="117">
        <f>A282+1</f>
        <v>44834</v>
      </c>
      <c r="B283" s="118" t="str">
        <f t="shared" si="9"/>
        <v/>
      </c>
      <c r="C283" s="179"/>
      <c r="D283" s="179"/>
      <c r="E283" s="179"/>
      <c r="F283" s="179"/>
      <c r="G283" s="179"/>
      <c r="H283" s="179"/>
      <c r="I283" s="179"/>
      <c r="J283" s="179"/>
      <c r="K283" s="179"/>
      <c r="L283" s="179"/>
      <c r="M283" s="179"/>
      <c r="N283" s="179"/>
      <c r="O283" s="179"/>
      <c r="P283" s="179"/>
    </row>
    <row r="284" spans="1:16" x14ac:dyDescent="0.25">
      <c r="A284" s="117">
        <f t="shared" si="8"/>
        <v>44835</v>
      </c>
      <c r="B284" s="118" t="str">
        <f t="shared" si="9"/>
        <v/>
      </c>
      <c r="C284" s="179"/>
      <c r="D284" s="179"/>
      <c r="E284" s="179"/>
      <c r="F284" s="179"/>
      <c r="G284" s="179"/>
      <c r="H284" s="179"/>
      <c r="I284" s="179"/>
      <c r="J284" s="179"/>
      <c r="K284" s="179"/>
      <c r="L284" s="179"/>
      <c r="M284" s="179"/>
      <c r="N284" s="179"/>
      <c r="O284" s="179"/>
      <c r="P284" s="179"/>
    </row>
    <row r="285" spans="1:16" x14ac:dyDescent="0.25">
      <c r="A285" s="117">
        <f t="shared" si="8"/>
        <v>44836</v>
      </c>
      <c r="B285" s="118" t="str">
        <f t="shared" si="9"/>
        <v/>
      </c>
      <c r="C285" s="179"/>
      <c r="D285" s="179"/>
      <c r="E285" s="179"/>
      <c r="F285" s="179"/>
      <c r="G285" s="179"/>
      <c r="H285" s="179"/>
      <c r="I285" s="179"/>
      <c r="J285" s="179"/>
      <c r="K285" s="179"/>
      <c r="L285" s="179"/>
      <c r="M285" s="179"/>
      <c r="N285" s="179"/>
      <c r="O285" s="179"/>
      <c r="P285" s="179"/>
    </row>
    <row r="286" spans="1:16" x14ac:dyDescent="0.25">
      <c r="A286" s="117">
        <f t="shared" si="8"/>
        <v>44837</v>
      </c>
      <c r="B286" s="118" t="str">
        <f t="shared" si="9"/>
        <v/>
      </c>
      <c r="C286" s="179"/>
      <c r="D286" s="179"/>
      <c r="E286" s="179"/>
      <c r="F286" s="179"/>
      <c r="G286" s="179"/>
      <c r="H286" s="179"/>
      <c r="I286" s="179"/>
      <c r="J286" s="179"/>
      <c r="K286" s="179"/>
      <c r="L286" s="179"/>
      <c r="M286" s="179"/>
      <c r="N286" s="179"/>
      <c r="O286" s="179"/>
      <c r="P286" s="179"/>
    </row>
    <row r="287" spans="1:16" x14ac:dyDescent="0.25">
      <c r="A287" s="117">
        <f t="shared" si="8"/>
        <v>44838</v>
      </c>
      <c r="B287" s="118" t="str">
        <f t="shared" si="9"/>
        <v/>
      </c>
      <c r="C287" s="179"/>
      <c r="D287" s="179"/>
      <c r="E287" s="179"/>
      <c r="F287" s="179"/>
      <c r="G287" s="179"/>
      <c r="H287" s="179"/>
      <c r="I287" s="179"/>
      <c r="J287" s="179"/>
      <c r="K287" s="179"/>
      <c r="L287" s="179"/>
      <c r="M287" s="179"/>
      <c r="N287" s="179"/>
      <c r="O287" s="179"/>
      <c r="P287" s="179"/>
    </row>
    <row r="288" spans="1:16" x14ac:dyDescent="0.25">
      <c r="A288" s="117">
        <f t="shared" si="8"/>
        <v>44839</v>
      </c>
      <c r="B288" s="118" t="str">
        <f t="shared" si="9"/>
        <v>Mittwoch</v>
      </c>
      <c r="C288" s="179"/>
      <c r="D288" s="179"/>
      <c r="E288" s="179"/>
      <c r="F288" s="179"/>
      <c r="G288" s="179"/>
      <c r="H288" s="179"/>
      <c r="I288" s="179"/>
      <c r="J288" s="179"/>
      <c r="K288" s="179"/>
      <c r="L288" s="179"/>
      <c r="M288" s="179"/>
      <c r="N288" s="179"/>
      <c r="O288" s="179"/>
      <c r="P288" s="179"/>
    </row>
    <row r="289" spans="1:16" x14ac:dyDescent="0.25">
      <c r="A289" s="117">
        <f t="shared" si="8"/>
        <v>44840</v>
      </c>
      <c r="B289" s="118" t="str">
        <f t="shared" si="9"/>
        <v/>
      </c>
      <c r="C289" s="179"/>
      <c r="D289" s="179"/>
      <c r="E289" s="179"/>
      <c r="F289" s="179"/>
      <c r="G289" s="179"/>
      <c r="H289" s="179"/>
      <c r="I289" s="179"/>
      <c r="J289" s="179"/>
      <c r="K289" s="179"/>
      <c r="L289" s="179"/>
      <c r="M289" s="179"/>
      <c r="N289" s="179"/>
      <c r="O289" s="179"/>
      <c r="P289" s="179"/>
    </row>
    <row r="290" spans="1:16" x14ac:dyDescent="0.25">
      <c r="A290" s="117">
        <f t="shared" si="8"/>
        <v>44841</v>
      </c>
      <c r="B290" s="118" t="str">
        <f t="shared" si="9"/>
        <v/>
      </c>
      <c r="C290" s="179"/>
      <c r="D290" s="179"/>
      <c r="E290" s="179"/>
      <c r="F290" s="179"/>
      <c r="G290" s="179"/>
      <c r="H290" s="179"/>
      <c r="I290" s="179"/>
      <c r="J290" s="179"/>
      <c r="K290" s="179"/>
      <c r="L290" s="179"/>
      <c r="M290" s="179"/>
      <c r="N290" s="179"/>
      <c r="O290" s="179"/>
      <c r="P290" s="179"/>
    </row>
    <row r="291" spans="1:16" x14ac:dyDescent="0.25">
      <c r="A291" s="117">
        <f t="shared" si="8"/>
        <v>44842</v>
      </c>
      <c r="B291" s="118" t="str">
        <f t="shared" si="9"/>
        <v/>
      </c>
      <c r="C291" s="179"/>
      <c r="D291" s="179"/>
      <c r="E291" s="179"/>
      <c r="F291" s="179"/>
      <c r="G291" s="179"/>
      <c r="H291" s="179"/>
      <c r="I291" s="179"/>
      <c r="J291" s="179"/>
      <c r="K291" s="179"/>
      <c r="L291" s="179"/>
      <c r="M291" s="179"/>
      <c r="N291" s="179"/>
      <c r="O291" s="179"/>
      <c r="P291" s="179"/>
    </row>
    <row r="292" spans="1:16" x14ac:dyDescent="0.25">
      <c r="A292" s="117">
        <f t="shared" si="8"/>
        <v>44843</v>
      </c>
      <c r="B292" s="118" t="str">
        <f t="shared" si="9"/>
        <v/>
      </c>
      <c r="C292" s="179"/>
      <c r="D292" s="179"/>
      <c r="E292" s="179"/>
      <c r="F292" s="179"/>
      <c r="G292" s="179"/>
      <c r="H292" s="179"/>
      <c r="I292" s="179"/>
      <c r="J292" s="179"/>
      <c r="K292" s="179"/>
      <c r="L292" s="179"/>
      <c r="M292" s="179"/>
      <c r="N292" s="179"/>
      <c r="O292" s="179"/>
      <c r="P292" s="179"/>
    </row>
    <row r="293" spans="1:16" x14ac:dyDescent="0.25">
      <c r="A293" s="117">
        <f t="shared" si="8"/>
        <v>44844</v>
      </c>
      <c r="B293" s="118" t="str">
        <f t="shared" si="9"/>
        <v/>
      </c>
      <c r="C293" s="179"/>
      <c r="D293" s="179"/>
      <c r="E293" s="179"/>
      <c r="F293" s="179"/>
      <c r="G293" s="179"/>
      <c r="H293" s="179"/>
      <c r="I293" s="179"/>
      <c r="J293" s="179"/>
      <c r="K293" s="179"/>
      <c r="L293" s="179"/>
      <c r="M293" s="179"/>
      <c r="N293" s="179"/>
      <c r="O293" s="179"/>
      <c r="P293" s="179"/>
    </row>
    <row r="294" spans="1:16" x14ac:dyDescent="0.25">
      <c r="A294" s="117">
        <f t="shared" si="8"/>
        <v>44845</v>
      </c>
      <c r="B294" s="118" t="str">
        <f t="shared" si="9"/>
        <v/>
      </c>
      <c r="C294" s="179"/>
      <c r="D294" s="179"/>
      <c r="E294" s="179"/>
      <c r="F294" s="179"/>
      <c r="G294" s="179"/>
      <c r="H294" s="179"/>
      <c r="I294" s="179"/>
      <c r="J294" s="179"/>
      <c r="K294" s="179"/>
      <c r="L294" s="179"/>
      <c r="M294" s="179"/>
      <c r="N294" s="179"/>
      <c r="O294" s="179"/>
      <c r="P294" s="179"/>
    </row>
    <row r="295" spans="1:16" x14ac:dyDescent="0.25">
      <c r="A295" s="117">
        <f t="shared" si="8"/>
        <v>44846</v>
      </c>
      <c r="B295" s="118" t="str">
        <f t="shared" si="9"/>
        <v>Mittwoch</v>
      </c>
      <c r="C295" s="179"/>
      <c r="D295" s="179"/>
      <c r="E295" s="179"/>
      <c r="F295" s="179"/>
      <c r="G295" s="179"/>
      <c r="H295" s="179"/>
      <c r="I295" s="179"/>
      <c r="J295" s="179"/>
      <c r="K295" s="179"/>
      <c r="L295" s="179"/>
      <c r="M295" s="179"/>
      <c r="N295" s="179"/>
      <c r="O295" s="179"/>
      <c r="P295" s="179"/>
    </row>
    <row r="296" spans="1:16" x14ac:dyDescent="0.25">
      <c r="A296" s="117">
        <f t="shared" si="8"/>
        <v>44847</v>
      </c>
      <c r="B296" s="118" t="str">
        <f t="shared" si="9"/>
        <v/>
      </c>
      <c r="C296" s="179"/>
      <c r="D296" s="179"/>
      <c r="E296" s="179"/>
      <c r="F296" s="179"/>
      <c r="G296" s="179"/>
      <c r="H296" s="179"/>
      <c r="I296" s="179"/>
      <c r="J296" s="179"/>
      <c r="K296" s="179"/>
      <c r="L296" s="179"/>
      <c r="M296" s="179"/>
      <c r="N296" s="179"/>
      <c r="O296" s="179"/>
      <c r="P296" s="179"/>
    </row>
    <row r="297" spans="1:16" x14ac:dyDescent="0.25">
      <c r="A297" s="117">
        <f t="shared" si="8"/>
        <v>44848</v>
      </c>
      <c r="B297" s="118" t="str">
        <f t="shared" si="9"/>
        <v/>
      </c>
      <c r="C297" s="179"/>
      <c r="D297" s="179"/>
      <c r="E297" s="179"/>
      <c r="F297" s="179"/>
      <c r="G297" s="179"/>
      <c r="H297" s="179"/>
      <c r="I297" s="179"/>
      <c r="J297" s="179"/>
      <c r="K297" s="179"/>
      <c r="L297" s="179"/>
      <c r="M297" s="179"/>
      <c r="N297" s="179"/>
      <c r="O297" s="179"/>
      <c r="P297" s="179"/>
    </row>
    <row r="298" spans="1:16" x14ac:dyDescent="0.25">
      <c r="A298" s="117">
        <f t="shared" si="8"/>
        <v>44849</v>
      </c>
      <c r="B298" s="118" t="str">
        <f t="shared" si="9"/>
        <v>Test</v>
      </c>
      <c r="C298" s="179"/>
      <c r="D298" s="179"/>
      <c r="E298" s="179"/>
      <c r="F298" s="179"/>
      <c r="G298" s="179"/>
      <c r="H298" s="179"/>
      <c r="I298" s="179"/>
      <c r="J298" s="179"/>
      <c r="K298" s="179"/>
      <c r="L298" s="179"/>
      <c r="M298" s="179"/>
      <c r="N298" s="179"/>
      <c r="O298" s="179"/>
      <c r="P298" s="179"/>
    </row>
    <row r="299" spans="1:16" x14ac:dyDescent="0.25">
      <c r="A299" s="117">
        <f t="shared" si="8"/>
        <v>44850</v>
      </c>
      <c r="B299" s="118" t="str">
        <f t="shared" si="9"/>
        <v/>
      </c>
      <c r="C299" s="179"/>
      <c r="D299" s="179"/>
      <c r="E299" s="179"/>
      <c r="F299" s="179"/>
      <c r="G299" s="179"/>
      <c r="H299" s="179"/>
      <c r="I299" s="179"/>
      <c r="J299" s="179"/>
      <c r="K299" s="179"/>
      <c r="L299" s="179"/>
      <c r="M299" s="179"/>
      <c r="N299" s="179"/>
      <c r="O299" s="179"/>
      <c r="P299" s="179"/>
    </row>
    <row r="300" spans="1:16" x14ac:dyDescent="0.25">
      <c r="A300" s="117">
        <f t="shared" si="8"/>
        <v>44851</v>
      </c>
      <c r="B300" s="118" t="str">
        <f t="shared" si="9"/>
        <v/>
      </c>
      <c r="C300" s="179"/>
      <c r="D300" s="179"/>
      <c r="E300" s="179"/>
      <c r="F300" s="179"/>
      <c r="G300" s="179"/>
      <c r="H300" s="179"/>
      <c r="I300" s="179"/>
      <c r="J300" s="179"/>
      <c r="K300" s="179"/>
      <c r="L300" s="179"/>
      <c r="M300" s="179"/>
      <c r="N300" s="179"/>
      <c r="O300" s="179"/>
      <c r="P300" s="179"/>
    </row>
    <row r="301" spans="1:16" x14ac:dyDescent="0.25">
      <c r="A301" s="117">
        <f t="shared" si="8"/>
        <v>44852</v>
      </c>
      <c r="B301" s="118" t="str">
        <f t="shared" si="9"/>
        <v/>
      </c>
      <c r="C301" s="179"/>
      <c r="D301" s="179"/>
      <c r="E301" s="179"/>
      <c r="F301" s="179"/>
      <c r="G301" s="179"/>
      <c r="H301" s="179"/>
      <c r="I301" s="179"/>
      <c r="J301" s="179"/>
      <c r="K301" s="179"/>
      <c r="L301" s="179"/>
      <c r="M301" s="179"/>
      <c r="N301" s="179"/>
      <c r="O301" s="179"/>
      <c r="P301" s="179"/>
    </row>
    <row r="302" spans="1:16" x14ac:dyDescent="0.25">
      <c r="A302" s="117">
        <f t="shared" si="8"/>
        <v>44853</v>
      </c>
      <c r="B302" s="118" t="str">
        <f t="shared" si="9"/>
        <v>Mittwoch</v>
      </c>
      <c r="C302" s="179"/>
      <c r="D302" s="179"/>
      <c r="E302" s="179"/>
      <c r="F302" s="179"/>
      <c r="G302" s="179"/>
      <c r="H302" s="179"/>
      <c r="I302" s="179"/>
      <c r="J302" s="179"/>
      <c r="K302" s="179"/>
      <c r="L302" s="179"/>
      <c r="M302" s="179"/>
      <c r="N302" s="179"/>
      <c r="O302" s="179"/>
      <c r="P302" s="179"/>
    </row>
    <row r="303" spans="1:16" x14ac:dyDescent="0.25">
      <c r="A303" s="117">
        <f t="shared" si="8"/>
        <v>44854</v>
      </c>
      <c r="B303" s="118" t="str">
        <f t="shared" si="9"/>
        <v/>
      </c>
      <c r="C303" s="179"/>
      <c r="D303" s="179"/>
      <c r="E303" s="179"/>
      <c r="F303" s="179"/>
      <c r="G303" s="179"/>
      <c r="H303" s="179"/>
      <c r="I303" s="179"/>
      <c r="J303" s="179"/>
      <c r="K303" s="179"/>
      <c r="L303" s="179"/>
      <c r="M303" s="179"/>
      <c r="N303" s="179"/>
      <c r="O303" s="179"/>
      <c r="P303" s="179"/>
    </row>
    <row r="304" spans="1:16" x14ac:dyDescent="0.25">
      <c r="A304" s="117">
        <f t="shared" si="8"/>
        <v>44855</v>
      </c>
      <c r="B304" s="118" t="str">
        <f t="shared" si="9"/>
        <v/>
      </c>
      <c r="C304" s="179"/>
      <c r="D304" s="179"/>
      <c r="E304" s="179"/>
      <c r="F304" s="179"/>
      <c r="G304" s="179"/>
      <c r="H304" s="179"/>
      <c r="I304" s="179"/>
      <c r="J304" s="179"/>
      <c r="K304" s="179"/>
      <c r="L304" s="179"/>
      <c r="M304" s="179"/>
      <c r="N304" s="179"/>
      <c r="O304" s="179"/>
      <c r="P304" s="179"/>
    </row>
    <row r="305" spans="1:16" x14ac:dyDescent="0.25">
      <c r="A305" s="117">
        <f t="shared" si="8"/>
        <v>44856</v>
      </c>
      <c r="B305" s="118" t="str">
        <f t="shared" si="9"/>
        <v/>
      </c>
      <c r="C305" s="179"/>
      <c r="D305" s="179"/>
      <c r="E305" s="179"/>
      <c r="F305" s="179"/>
      <c r="G305" s="179"/>
      <c r="H305" s="179"/>
      <c r="I305" s="179"/>
      <c r="J305" s="179"/>
      <c r="K305" s="179"/>
      <c r="L305" s="179"/>
      <c r="M305" s="179"/>
      <c r="N305" s="179"/>
      <c r="O305" s="179"/>
      <c r="P305" s="179"/>
    </row>
    <row r="306" spans="1:16" x14ac:dyDescent="0.25">
      <c r="A306" s="117">
        <f t="shared" si="8"/>
        <v>44857</v>
      </c>
      <c r="B306" s="118" t="str">
        <f t="shared" si="9"/>
        <v/>
      </c>
      <c r="C306" s="179"/>
      <c r="D306" s="179"/>
      <c r="E306" s="179"/>
      <c r="F306" s="179"/>
      <c r="G306" s="179"/>
      <c r="H306" s="179"/>
      <c r="I306" s="179"/>
      <c r="J306" s="179"/>
      <c r="K306" s="179"/>
      <c r="L306" s="179"/>
      <c r="M306" s="179"/>
      <c r="N306" s="179"/>
      <c r="O306" s="179"/>
      <c r="P306" s="179"/>
    </row>
    <row r="307" spans="1:16" x14ac:dyDescent="0.25">
      <c r="A307" s="117">
        <f t="shared" si="8"/>
        <v>44858</v>
      </c>
      <c r="B307" s="118" t="str">
        <f t="shared" si="9"/>
        <v/>
      </c>
      <c r="C307" s="179"/>
      <c r="D307" s="179"/>
      <c r="E307" s="179"/>
      <c r="F307" s="179"/>
      <c r="G307" s="179"/>
      <c r="H307" s="179"/>
      <c r="I307" s="179"/>
      <c r="J307" s="179"/>
      <c r="K307" s="179"/>
      <c r="L307" s="179"/>
      <c r="M307" s="179"/>
      <c r="N307" s="179"/>
      <c r="O307" s="179"/>
      <c r="P307" s="179"/>
    </row>
    <row r="308" spans="1:16" x14ac:dyDescent="0.25">
      <c r="A308" s="117">
        <f t="shared" si="8"/>
        <v>44859</v>
      </c>
      <c r="B308" s="118" t="str">
        <f t="shared" si="9"/>
        <v/>
      </c>
      <c r="C308" s="179"/>
      <c r="D308" s="179"/>
      <c r="E308" s="179"/>
      <c r="F308" s="179"/>
      <c r="G308" s="179"/>
      <c r="H308" s="179"/>
      <c r="I308" s="179"/>
      <c r="J308" s="179"/>
      <c r="K308" s="179"/>
      <c r="L308" s="179"/>
      <c r="M308" s="179"/>
      <c r="N308" s="179"/>
      <c r="O308" s="179"/>
      <c r="P308" s="179"/>
    </row>
    <row r="309" spans="1:16" x14ac:dyDescent="0.25">
      <c r="A309" s="117">
        <f t="shared" si="8"/>
        <v>44860</v>
      </c>
      <c r="B309" s="118" t="str">
        <f t="shared" si="9"/>
        <v>Mittwoch</v>
      </c>
      <c r="C309" s="179"/>
      <c r="D309" s="179"/>
      <c r="E309" s="179"/>
      <c r="F309" s="179"/>
      <c r="G309" s="179"/>
      <c r="H309" s="179"/>
      <c r="I309" s="179"/>
      <c r="J309" s="179"/>
      <c r="K309" s="179"/>
      <c r="L309" s="179"/>
      <c r="M309" s="179"/>
      <c r="N309" s="179"/>
      <c r="O309" s="179"/>
      <c r="P309" s="179"/>
    </row>
    <row r="310" spans="1:16" x14ac:dyDescent="0.25">
      <c r="A310" s="117">
        <f t="shared" si="8"/>
        <v>44861</v>
      </c>
      <c r="B310" s="118" t="str">
        <f t="shared" si="9"/>
        <v/>
      </c>
      <c r="C310" s="179"/>
      <c r="D310" s="179"/>
      <c r="E310" s="179"/>
      <c r="F310" s="179"/>
      <c r="G310" s="179"/>
      <c r="H310" s="179"/>
      <c r="I310" s="179"/>
      <c r="J310" s="179"/>
      <c r="K310" s="179"/>
      <c r="L310" s="179"/>
      <c r="M310" s="179"/>
      <c r="N310" s="179"/>
      <c r="O310" s="179"/>
      <c r="P310" s="179"/>
    </row>
    <row r="311" spans="1:16" x14ac:dyDescent="0.25">
      <c r="A311" s="117">
        <f t="shared" si="8"/>
        <v>44862</v>
      </c>
      <c r="B311" s="118" t="str">
        <f t="shared" si="9"/>
        <v/>
      </c>
      <c r="C311" s="179"/>
      <c r="D311" s="179"/>
      <c r="E311" s="179"/>
      <c r="F311" s="179"/>
      <c r="G311" s="179"/>
      <c r="H311" s="179"/>
      <c r="I311" s="179"/>
      <c r="J311" s="179"/>
      <c r="K311" s="179"/>
      <c r="L311" s="179"/>
      <c r="M311" s="179"/>
      <c r="N311" s="179"/>
      <c r="O311" s="179"/>
      <c r="P311" s="179"/>
    </row>
    <row r="312" spans="1:16" x14ac:dyDescent="0.25">
      <c r="A312" s="117">
        <f t="shared" si="8"/>
        <v>44863</v>
      </c>
      <c r="B312" s="118" t="str">
        <f t="shared" si="9"/>
        <v/>
      </c>
      <c r="C312" s="179"/>
      <c r="D312" s="179"/>
      <c r="E312" s="179"/>
      <c r="F312" s="179"/>
      <c r="G312" s="179"/>
      <c r="H312" s="179"/>
      <c r="I312" s="179"/>
      <c r="J312" s="179"/>
      <c r="K312" s="179"/>
      <c r="L312" s="179"/>
      <c r="M312" s="179"/>
      <c r="N312" s="179"/>
      <c r="O312" s="179"/>
      <c r="P312" s="179"/>
    </row>
    <row r="313" spans="1:16" x14ac:dyDescent="0.25">
      <c r="A313" s="117">
        <f t="shared" si="8"/>
        <v>44864</v>
      </c>
      <c r="B313" s="118" t="str">
        <f t="shared" si="9"/>
        <v/>
      </c>
      <c r="C313" s="179"/>
      <c r="D313" s="179"/>
      <c r="E313" s="179"/>
      <c r="F313" s="179"/>
      <c r="G313" s="179"/>
      <c r="H313" s="179"/>
      <c r="I313" s="179"/>
      <c r="J313" s="179"/>
      <c r="K313" s="179"/>
      <c r="L313" s="179"/>
      <c r="M313" s="179"/>
      <c r="N313" s="179"/>
      <c r="O313" s="179"/>
      <c r="P313" s="179"/>
    </row>
    <row r="314" spans="1:16" x14ac:dyDescent="0.25">
      <c r="A314" s="117">
        <f>A313+1</f>
        <v>44865</v>
      </c>
      <c r="B314" s="118" t="str">
        <f t="shared" si="9"/>
        <v/>
      </c>
      <c r="C314" s="179"/>
      <c r="D314" s="179"/>
      <c r="E314" s="179"/>
      <c r="F314" s="179"/>
      <c r="G314" s="179"/>
      <c r="H314" s="179"/>
      <c r="I314" s="179"/>
      <c r="J314" s="179"/>
      <c r="K314" s="179"/>
      <c r="L314" s="179"/>
      <c r="M314" s="179"/>
      <c r="N314" s="179"/>
      <c r="O314" s="179"/>
      <c r="P314" s="179"/>
    </row>
    <row r="315" spans="1:16" x14ac:dyDescent="0.25">
      <c r="A315" s="117">
        <f t="shared" si="8"/>
        <v>44866</v>
      </c>
      <c r="B315" s="118" t="str">
        <f t="shared" si="9"/>
        <v/>
      </c>
      <c r="C315" s="179"/>
      <c r="D315" s="179"/>
      <c r="E315" s="179"/>
      <c r="F315" s="179"/>
      <c r="G315" s="179"/>
      <c r="H315" s="179"/>
      <c r="I315" s="179"/>
      <c r="J315" s="179"/>
      <c r="K315" s="179"/>
      <c r="L315" s="179"/>
      <c r="M315" s="179"/>
      <c r="N315" s="179"/>
      <c r="O315" s="179"/>
      <c r="P315" s="179"/>
    </row>
    <row r="316" spans="1:16" x14ac:dyDescent="0.25">
      <c r="A316" s="117">
        <f t="shared" si="8"/>
        <v>44867</v>
      </c>
      <c r="B316" s="118" t="str">
        <f t="shared" si="9"/>
        <v>Mittwoch</v>
      </c>
      <c r="C316" s="179"/>
      <c r="D316" s="179"/>
      <c r="E316" s="179"/>
      <c r="F316" s="179"/>
      <c r="G316" s="179"/>
      <c r="H316" s="179"/>
      <c r="I316" s="179"/>
      <c r="J316" s="179"/>
      <c r="K316" s="179"/>
      <c r="L316" s="179"/>
      <c r="M316" s="179"/>
      <c r="N316" s="179"/>
      <c r="O316" s="179"/>
      <c r="P316" s="179"/>
    </row>
    <row r="317" spans="1:16" x14ac:dyDescent="0.25">
      <c r="A317" s="117">
        <f t="shared" si="8"/>
        <v>44868</v>
      </c>
      <c r="B317" s="118" t="str">
        <f t="shared" si="9"/>
        <v/>
      </c>
      <c r="C317" s="179"/>
      <c r="D317" s="179"/>
      <c r="E317" s="179"/>
      <c r="F317" s="179"/>
      <c r="G317" s="179"/>
      <c r="H317" s="179"/>
      <c r="I317" s="179"/>
      <c r="J317" s="179"/>
      <c r="K317" s="179"/>
      <c r="L317" s="179"/>
      <c r="M317" s="179"/>
      <c r="N317" s="179"/>
      <c r="O317" s="179"/>
      <c r="P317" s="179"/>
    </row>
    <row r="318" spans="1:16" x14ac:dyDescent="0.25">
      <c r="A318" s="117">
        <f t="shared" si="8"/>
        <v>44869</v>
      </c>
      <c r="B318" s="118" t="str">
        <f t="shared" si="9"/>
        <v/>
      </c>
      <c r="C318" s="179"/>
      <c r="D318" s="179"/>
      <c r="E318" s="179"/>
      <c r="F318" s="179"/>
      <c r="G318" s="179"/>
      <c r="H318" s="179"/>
      <c r="I318" s="179"/>
      <c r="J318" s="179"/>
      <c r="K318" s="179"/>
      <c r="L318" s="179"/>
      <c r="M318" s="179"/>
      <c r="N318" s="179"/>
      <c r="O318" s="179"/>
      <c r="P318" s="179"/>
    </row>
    <row r="319" spans="1:16" x14ac:dyDescent="0.25">
      <c r="A319" s="117">
        <f t="shared" si="8"/>
        <v>44870</v>
      </c>
      <c r="B319" s="118" t="str">
        <f t="shared" si="9"/>
        <v/>
      </c>
      <c r="C319" s="179"/>
      <c r="D319" s="179"/>
      <c r="E319" s="179"/>
      <c r="F319" s="179"/>
      <c r="G319" s="179"/>
      <c r="H319" s="179"/>
      <c r="I319" s="179"/>
      <c r="J319" s="179"/>
      <c r="K319" s="179"/>
      <c r="L319" s="179"/>
      <c r="M319" s="179"/>
      <c r="N319" s="179"/>
      <c r="O319" s="179"/>
      <c r="P319" s="179"/>
    </row>
    <row r="320" spans="1:16" x14ac:dyDescent="0.25">
      <c r="A320" s="117">
        <f t="shared" si="8"/>
        <v>44871</v>
      </c>
      <c r="B320" s="118" t="str">
        <f t="shared" si="9"/>
        <v/>
      </c>
      <c r="C320" s="179"/>
      <c r="D320" s="179"/>
      <c r="E320" s="179"/>
      <c r="F320" s="179"/>
      <c r="G320" s="179"/>
      <c r="H320" s="179"/>
      <c r="I320" s="179"/>
      <c r="J320" s="179"/>
      <c r="K320" s="179"/>
      <c r="L320" s="179"/>
      <c r="M320" s="179"/>
      <c r="N320" s="179"/>
      <c r="O320" s="179"/>
      <c r="P320" s="179"/>
    </row>
    <row r="321" spans="1:16" x14ac:dyDescent="0.25">
      <c r="A321" s="117">
        <f t="shared" si="8"/>
        <v>44872</v>
      </c>
      <c r="B321" s="118" t="str">
        <f t="shared" si="9"/>
        <v/>
      </c>
      <c r="C321" s="179"/>
      <c r="D321" s="179"/>
      <c r="E321" s="179"/>
      <c r="F321" s="179"/>
      <c r="G321" s="179"/>
      <c r="H321" s="179"/>
      <c r="I321" s="179"/>
      <c r="J321" s="179"/>
      <c r="K321" s="179"/>
      <c r="L321" s="179"/>
      <c r="M321" s="179"/>
      <c r="N321" s="179"/>
      <c r="O321" s="179"/>
      <c r="P321" s="179"/>
    </row>
    <row r="322" spans="1:16" x14ac:dyDescent="0.25">
      <c r="A322" s="117">
        <f t="shared" si="8"/>
        <v>44873</v>
      </c>
      <c r="B322" s="118" t="str">
        <f t="shared" si="9"/>
        <v/>
      </c>
      <c r="C322" s="179"/>
      <c r="D322" s="179"/>
      <c r="E322" s="179"/>
      <c r="F322" s="179"/>
      <c r="G322" s="179"/>
      <c r="H322" s="179"/>
      <c r="I322" s="179"/>
      <c r="J322" s="179"/>
      <c r="K322" s="179"/>
      <c r="L322" s="179"/>
      <c r="M322" s="179"/>
      <c r="N322" s="179"/>
      <c r="O322" s="179"/>
      <c r="P322" s="179"/>
    </row>
    <row r="323" spans="1:16" x14ac:dyDescent="0.25">
      <c r="A323" s="117">
        <f t="shared" ref="A323:A374" si="10">A322+1</f>
        <v>44874</v>
      </c>
      <c r="B323" s="118" t="str">
        <f t="shared" si="9"/>
        <v>Mittwoch</v>
      </c>
      <c r="C323" s="179"/>
      <c r="D323" s="179"/>
      <c r="E323" s="179"/>
      <c r="F323" s="179"/>
      <c r="G323" s="179"/>
      <c r="H323" s="179"/>
      <c r="I323" s="179"/>
      <c r="J323" s="179"/>
      <c r="K323" s="179"/>
      <c r="L323" s="179"/>
      <c r="M323" s="179"/>
      <c r="N323" s="179"/>
      <c r="O323" s="179"/>
      <c r="P323" s="179"/>
    </row>
    <row r="324" spans="1:16" x14ac:dyDescent="0.25">
      <c r="A324" s="117">
        <f t="shared" si="10"/>
        <v>44875</v>
      </c>
      <c r="B324" s="118" t="str">
        <f t="shared" si="9"/>
        <v/>
      </c>
      <c r="C324" s="179"/>
      <c r="D324" s="179"/>
      <c r="E324" s="179"/>
      <c r="F324" s="179"/>
      <c r="G324" s="179"/>
      <c r="H324" s="179"/>
      <c r="I324" s="179"/>
      <c r="J324" s="179"/>
      <c r="K324" s="179"/>
      <c r="L324" s="179"/>
      <c r="M324" s="179"/>
      <c r="N324" s="179"/>
      <c r="O324" s="179"/>
      <c r="P324" s="179"/>
    </row>
    <row r="325" spans="1:16" x14ac:dyDescent="0.25">
      <c r="A325" s="117">
        <f t="shared" si="10"/>
        <v>44876</v>
      </c>
      <c r="B325" s="118" t="str">
        <f t="shared" si="9"/>
        <v/>
      </c>
      <c r="C325" s="179"/>
      <c r="D325" s="179"/>
      <c r="E325" s="179"/>
      <c r="F325" s="179"/>
      <c r="G325" s="179"/>
      <c r="H325" s="179"/>
      <c r="I325" s="179"/>
      <c r="J325" s="179"/>
      <c r="K325" s="179"/>
      <c r="L325" s="179"/>
      <c r="M325" s="179"/>
      <c r="N325" s="179"/>
      <c r="O325" s="179"/>
      <c r="P325" s="179"/>
    </row>
    <row r="326" spans="1:16" x14ac:dyDescent="0.25">
      <c r="A326" s="117">
        <f t="shared" si="10"/>
        <v>44877</v>
      </c>
      <c r="B326" s="118" t="str">
        <f t="shared" si="9"/>
        <v/>
      </c>
      <c r="C326" s="179"/>
      <c r="D326" s="179"/>
      <c r="E326" s="179"/>
      <c r="F326" s="179"/>
      <c r="G326" s="179"/>
      <c r="H326" s="179"/>
      <c r="I326" s="179"/>
      <c r="J326" s="179"/>
      <c r="K326" s="179"/>
      <c r="L326" s="179"/>
      <c r="M326" s="179"/>
      <c r="N326" s="179"/>
      <c r="O326" s="179"/>
      <c r="P326" s="179"/>
    </row>
    <row r="327" spans="1:16" x14ac:dyDescent="0.25">
      <c r="A327" s="117">
        <f t="shared" si="10"/>
        <v>44878</v>
      </c>
      <c r="B327" s="118" t="str">
        <f t="shared" si="9"/>
        <v/>
      </c>
      <c r="C327" s="179"/>
      <c r="D327" s="179"/>
      <c r="E327" s="179"/>
      <c r="F327" s="179"/>
      <c r="G327" s="179"/>
      <c r="H327" s="179"/>
      <c r="I327" s="179"/>
      <c r="J327" s="179"/>
      <c r="K327" s="179"/>
      <c r="L327" s="179"/>
      <c r="M327" s="179"/>
      <c r="N327" s="179"/>
      <c r="O327" s="179"/>
      <c r="P327" s="179"/>
    </row>
    <row r="328" spans="1:16" x14ac:dyDescent="0.25">
      <c r="A328" s="117">
        <f t="shared" si="10"/>
        <v>44879</v>
      </c>
      <c r="B328" s="118" t="str">
        <f t="shared" si="9"/>
        <v/>
      </c>
      <c r="C328" s="179"/>
      <c r="D328" s="179"/>
      <c r="E328" s="179"/>
      <c r="F328" s="179"/>
      <c r="G328" s="179"/>
      <c r="H328" s="179"/>
      <c r="I328" s="179"/>
      <c r="J328" s="179"/>
      <c r="K328" s="179"/>
      <c r="L328" s="179"/>
      <c r="M328" s="179"/>
      <c r="N328" s="179"/>
      <c r="O328" s="179"/>
      <c r="P328" s="179"/>
    </row>
    <row r="329" spans="1:16" x14ac:dyDescent="0.25">
      <c r="A329" s="117">
        <f t="shared" si="10"/>
        <v>44880</v>
      </c>
      <c r="B329" s="118" t="str">
        <f t="shared" si="9"/>
        <v/>
      </c>
      <c r="C329" s="179"/>
      <c r="D329" s="179"/>
      <c r="E329" s="179"/>
      <c r="F329" s="179"/>
      <c r="G329" s="179"/>
      <c r="H329" s="179"/>
      <c r="I329" s="179"/>
      <c r="J329" s="179"/>
      <c r="K329" s="179"/>
      <c r="L329" s="179"/>
      <c r="M329" s="179"/>
      <c r="N329" s="179"/>
      <c r="O329" s="179"/>
      <c r="P329" s="179"/>
    </row>
    <row r="330" spans="1:16" x14ac:dyDescent="0.25">
      <c r="A330" s="117">
        <f t="shared" si="10"/>
        <v>44881</v>
      </c>
      <c r="B330" s="118" t="str">
        <f t="shared" si="9"/>
        <v>Mittwoch</v>
      </c>
      <c r="C330" s="179"/>
      <c r="D330" s="179"/>
      <c r="E330" s="179"/>
      <c r="F330" s="179"/>
      <c r="G330" s="179"/>
      <c r="H330" s="179"/>
      <c r="I330" s="179"/>
      <c r="J330" s="179"/>
      <c r="K330" s="179"/>
      <c r="L330" s="179"/>
      <c r="M330" s="179"/>
      <c r="N330" s="179"/>
      <c r="O330" s="179"/>
      <c r="P330" s="179"/>
    </row>
    <row r="331" spans="1:16" x14ac:dyDescent="0.25">
      <c r="A331" s="117">
        <f t="shared" si="10"/>
        <v>44882</v>
      </c>
      <c r="B331" s="118" t="str">
        <f t="shared" si="9"/>
        <v/>
      </c>
      <c r="C331" s="179"/>
      <c r="D331" s="179"/>
      <c r="E331" s="179"/>
      <c r="F331" s="179"/>
      <c r="G331" s="179"/>
      <c r="H331" s="179"/>
      <c r="I331" s="179"/>
      <c r="J331" s="179"/>
      <c r="K331" s="179"/>
      <c r="L331" s="179"/>
      <c r="M331" s="179"/>
      <c r="N331" s="179"/>
      <c r="O331" s="179"/>
      <c r="P331" s="179"/>
    </row>
    <row r="332" spans="1:16" x14ac:dyDescent="0.25">
      <c r="A332" s="117">
        <f t="shared" si="10"/>
        <v>44883</v>
      </c>
      <c r="B332" s="118" t="str">
        <f t="shared" ref="B332:B376" si="11">IF(A332="","",IF(WEEKDAY(A332)=4,"Mittwoch",IF(MONTH(A332)&amp;DAY(A332)="1015","Test","")))</f>
        <v/>
      </c>
      <c r="C332" s="179"/>
      <c r="D332" s="179"/>
      <c r="E332" s="179"/>
      <c r="F332" s="179"/>
      <c r="G332" s="179"/>
      <c r="H332" s="179"/>
      <c r="I332" s="179"/>
      <c r="J332" s="179"/>
      <c r="K332" s="179"/>
      <c r="L332" s="179"/>
      <c r="M332" s="179"/>
      <c r="N332" s="179"/>
      <c r="O332" s="179"/>
      <c r="P332" s="179"/>
    </row>
    <row r="333" spans="1:16" x14ac:dyDescent="0.25">
      <c r="A333" s="117">
        <f t="shared" si="10"/>
        <v>44884</v>
      </c>
      <c r="B333" s="118" t="str">
        <f t="shared" si="11"/>
        <v/>
      </c>
      <c r="C333" s="179"/>
      <c r="D333" s="179"/>
      <c r="E333" s="179"/>
      <c r="F333" s="179"/>
      <c r="G333" s="179"/>
      <c r="H333" s="179"/>
      <c r="I333" s="179"/>
      <c r="J333" s="179"/>
      <c r="K333" s="179"/>
      <c r="L333" s="179"/>
      <c r="M333" s="179"/>
      <c r="N333" s="179"/>
      <c r="O333" s="179"/>
      <c r="P333" s="179"/>
    </row>
    <row r="334" spans="1:16" x14ac:dyDescent="0.25">
      <c r="A334" s="117">
        <f t="shared" si="10"/>
        <v>44885</v>
      </c>
      <c r="B334" s="118" t="str">
        <f t="shared" si="11"/>
        <v/>
      </c>
      <c r="C334" s="179"/>
      <c r="D334" s="179"/>
      <c r="E334" s="179"/>
      <c r="F334" s="179"/>
      <c r="G334" s="179"/>
      <c r="H334" s="179"/>
      <c r="I334" s="179"/>
      <c r="J334" s="179"/>
      <c r="K334" s="179"/>
      <c r="L334" s="179"/>
      <c r="M334" s="179"/>
      <c r="N334" s="179"/>
      <c r="O334" s="179"/>
      <c r="P334" s="179"/>
    </row>
    <row r="335" spans="1:16" x14ac:dyDescent="0.25">
      <c r="A335" s="117">
        <f t="shared" si="10"/>
        <v>44886</v>
      </c>
      <c r="B335" s="118" t="str">
        <f t="shared" si="11"/>
        <v/>
      </c>
      <c r="C335" s="179"/>
      <c r="D335" s="179"/>
      <c r="E335" s="179"/>
      <c r="F335" s="179"/>
      <c r="G335" s="179"/>
      <c r="H335" s="179"/>
      <c r="I335" s="179"/>
      <c r="J335" s="179"/>
      <c r="K335" s="179"/>
      <c r="L335" s="179"/>
      <c r="M335" s="179"/>
      <c r="N335" s="179"/>
      <c r="O335" s="179"/>
      <c r="P335" s="179"/>
    </row>
    <row r="336" spans="1:16" x14ac:dyDescent="0.25">
      <c r="A336" s="117">
        <f t="shared" si="10"/>
        <v>44887</v>
      </c>
      <c r="B336" s="118" t="str">
        <f t="shared" si="11"/>
        <v/>
      </c>
      <c r="C336" s="179"/>
      <c r="D336" s="179"/>
      <c r="E336" s="179"/>
      <c r="F336" s="179"/>
      <c r="G336" s="179"/>
      <c r="H336" s="179"/>
      <c r="I336" s="179"/>
      <c r="J336" s="179"/>
      <c r="K336" s="179"/>
      <c r="L336" s="179"/>
      <c r="M336" s="179"/>
      <c r="N336" s="179"/>
      <c r="O336" s="179"/>
      <c r="P336" s="179"/>
    </row>
    <row r="337" spans="1:16" x14ac:dyDescent="0.25">
      <c r="A337" s="117">
        <f t="shared" si="10"/>
        <v>44888</v>
      </c>
      <c r="B337" s="118" t="str">
        <f t="shared" si="11"/>
        <v>Mittwoch</v>
      </c>
      <c r="C337" s="179"/>
      <c r="D337" s="179"/>
      <c r="E337" s="179"/>
      <c r="F337" s="179"/>
      <c r="G337" s="179"/>
      <c r="H337" s="179"/>
      <c r="I337" s="179"/>
      <c r="J337" s="179"/>
      <c r="K337" s="179"/>
      <c r="L337" s="179"/>
      <c r="M337" s="179"/>
      <c r="N337" s="179"/>
      <c r="O337" s="179"/>
      <c r="P337" s="179"/>
    </row>
    <row r="338" spans="1:16" x14ac:dyDescent="0.25">
      <c r="A338" s="117">
        <f t="shared" si="10"/>
        <v>44889</v>
      </c>
      <c r="B338" s="118" t="str">
        <f t="shared" si="11"/>
        <v/>
      </c>
      <c r="C338" s="179"/>
      <c r="D338" s="179"/>
      <c r="E338" s="179"/>
      <c r="F338" s="179"/>
      <c r="G338" s="179"/>
      <c r="H338" s="179"/>
      <c r="I338" s="179"/>
      <c r="J338" s="179"/>
      <c r="K338" s="179"/>
      <c r="L338" s="179"/>
      <c r="M338" s="179"/>
      <c r="N338" s="179"/>
      <c r="O338" s="179"/>
      <c r="P338" s="179"/>
    </row>
    <row r="339" spans="1:16" x14ac:dyDescent="0.25">
      <c r="A339" s="117">
        <f t="shared" si="10"/>
        <v>44890</v>
      </c>
      <c r="B339" s="118" t="str">
        <f t="shared" si="11"/>
        <v/>
      </c>
      <c r="C339" s="179"/>
      <c r="D339" s="179"/>
      <c r="E339" s="179"/>
      <c r="F339" s="179"/>
      <c r="G339" s="179"/>
      <c r="H339" s="179"/>
      <c r="I339" s="179"/>
      <c r="J339" s="179"/>
      <c r="K339" s="179"/>
      <c r="L339" s="179"/>
      <c r="M339" s="179"/>
      <c r="N339" s="179"/>
      <c r="O339" s="179"/>
      <c r="P339" s="179"/>
    </row>
    <row r="340" spans="1:16" x14ac:dyDescent="0.25">
      <c r="A340" s="117">
        <f t="shared" si="10"/>
        <v>44891</v>
      </c>
      <c r="B340" s="118" t="str">
        <f t="shared" si="11"/>
        <v/>
      </c>
      <c r="C340" s="179"/>
      <c r="D340" s="179"/>
      <c r="E340" s="179"/>
      <c r="F340" s="179"/>
      <c r="G340" s="179"/>
      <c r="H340" s="179"/>
      <c r="I340" s="179"/>
      <c r="J340" s="179"/>
      <c r="K340" s="179"/>
      <c r="L340" s="179"/>
      <c r="M340" s="179"/>
      <c r="N340" s="179"/>
      <c r="O340" s="179"/>
      <c r="P340" s="179"/>
    </row>
    <row r="341" spans="1:16" x14ac:dyDescent="0.25">
      <c r="A341" s="117">
        <f t="shared" si="10"/>
        <v>44892</v>
      </c>
      <c r="B341" s="118" t="str">
        <f t="shared" si="11"/>
        <v/>
      </c>
      <c r="C341" s="179"/>
      <c r="D341" s="179"/>
      <c r="E341" s="179"/>
      <c r="F341" s="179"/>
      <c r="G341" s="179"/>
      <c r="H341" s="179"/>
      <c r="I341" s="179"/>
      <c r="J341" s="179"/>
      <c r="K341" s="179"/>
      <c r="L341" s="179"/>
      <c r="M341" s="179"/>
      <c r="N341" s="179"/>
      <c r="O341" s="179"/>
      <c r="P341" s="179"/>
    </row>
    <row r="342" spans="1:16" x14ac:dyDescent="0.25">
      <c r="A342" s="117">
        <f t="shared" si="10"/>
        <v>44893</v>
      </c>
      <c r="B342" s="118" t="str">
        <f t="shared" si="11"/>
        <v/>
      </c>
      <c r="C342" s="179"/>
      <c r="D342" s="179"/>
      <c r="E342" s="179"/>
      <c r="F342" s="179"/>
      <c r="G342" s="179"/>
      <c r="H342" s="179"/>
      <c r="I342" s="179"/>
      <c r="J342" s="179"/>
      <c r="K342" s="179"/>
      <c r="L342" s="179"/>
      <c r="M342" s="179"/>
      <c r="N342" s="179"/>
      <c r="O342" s="179"/>
      <c r="P342" s="179"/>
    </row>
    <row r="343" spans="1:16" x14ac:dyDescent="0.25">
      <c r="A343" s="117">
        <f t="shared" si="10"/>
        <v>44894</v>
      </c>
      <c r="B343" s="118" t="str">
        <f t="shared" si="11"/>
        <v/>
      </c>
      <c r="C343" s="179"/>
      <c r="D343" s="179"/>
      <c r="E343" s="179"/>
      <c r="F343" s="179"/>
      <c r="G343" s="179"/>
      <c r="H343" s="179"/>
      <c r="I343" s="179"/>
      <c r="J343" s="179"/>
      <c r="K343" s="179"/>
      <c r="L343" s="179"/>
      <c r="M343" s="179"/>
      <c r="N343" s="179"/>
      <c r="O343" s="179"/>
      <c r="P343" s="179"/>
    </row>
    <row r="344" spans="1:16" x14ac:dyDescent="0.25">
      <c r="A344" s="117">
        <f>A343+1</f>
        <v>44895</v>
      </c>
      <c r="B344" s="118" t="str">
        <f t="shared" si="11"/>
        <v>Mittwoch</v>
      </c>
      <c r="C344" s="179"/>
      <c r="D344" s="179"/>
      <c r="E344" s="179"/>
      <c r="F344" s="179"/>
      <c r="G344" s="179"/>
      <c r="H344" s="179"/>
      <c r="I344" s="179"/>
      <c r="J344" s="179"/>
      <c r="K344" s="179"/>
      <c r="L344" s="179"/>
      <c r="M344" s="179"/>
      <c r="N344" s="179"/>
      <c r="O344" s="179"/>
      <c r="P344" s="179"/>
    </row>
    <row r="345" spans="1:16" x14ac:dyDescent="0.25">
      <c r="A345" s="117">
        <f t="shared" si="10"/>
        <v>44896</v>
      </c>
      <c r="B345" s="118" t="str">
        <f t="shared" si="11"/>
        <v/>
      </c>
      <c r="C345" s="179"/>
      <c r="D345" s="179"/>
      <c r="E345" s="179"/>
      <c r="F345" s="179"/>
      <c r="G345" s="179"/>
      <c r="H345" s="179"/>
      <c r="I345" s="179"/>
      <c r="J345" s="179"/>
      <c r="K345" s="179"/>
      <c r="L345" s="179"/>
      <c r="M345" s="179"/>
      <c r="N345" s="179"/>
      <c r="O345" s="179"/>
      <c r="P345" s="179"/>
    </row>
    <row r="346" spans="1:16" x14ac:dyDescent="0.25">
      <c r="A346" s="117">
        <f t="shared" si="10"/>
        <v>44897</v>
      </c>
      <c r="B346" s="118" t="str">
        <f t="shared" si="11"/>
        <v/>
      </c>
      <c r="C346" s="179"/>
      <c r="D346" s="179"/>
      <c r="E346" s="179"/>
      <c r="F346" s="179"/>
      <c r="G346" s="179"/>
      <c r="H346" s="179"/>
      <c r="I346" s="179"/>
      <c r="J346" s="179"/>
      <c r="K346" s="179"/>
      <c r="L346" s="179"/>
      <c r="M346" s="179"/>
      <c r="N346" s="179"/>
      <c r="O346" s="179"/>
      <c r="P346" s="179"/>
    </row>
    <row r="347" spans="1:16" x14ac:dyDescent="0.25">
      <c r="A347" s="117">
        <f t="shared" si="10"/>
        <v>44898</v>
      </c>
      <c r="B347" s="118" t="str">
        <f t="shared" si="11"/>
        <v/>
      </c>
      <c r="C347" s="179"/>
      <c r="D347" s="179"/>
      <c r="E347" s="179"/>
      <c r="F347" s="179"/>
      <c r="G347" s="179"/>
      <c r="H347" s="179"/>
      <c r="I347" s="179"/>
      <c r="J347" s="179"/>
      <c r="K347" s="179"/>
      <c r="L347" s="179"/>
      <c r="M347" s="179"/>
      <c r="N347" s="179"/>
      <c r="O347" s="179"/>
      <c r="P347" s="179"/>
    </row>
    <row r="348" spans="1:16" x14ac:dyDescent="0.25">
      <c r="A348" s="117">
        <f t="shared" si="10"/>
        <v>44899</v>
      </c>
      <c r="B348" s="118" t="str">
        <f t="shared" si="11"/>
        <v/>
      </c>
      <c r="C348" s="179"/>
      <c r="D348" s="179"/>
      <c r="E348" s="179"/>
      <c r="F348" s="179"/>
      <c r="G348" s="179"/>
      <c r="H348" s="179"/>
      <c r="I348" s="179"/>
      <c r="J348" s="179"/>
      <c r="K348" s="179"/>
      <c r="L348" s="179"/>
      <c r="M348" s="179"/>
      <c r="N348" s="179"/>
      <c r="O348" s="179"/>
      <c r="P348" s="179"/>
    </row>
    <row r="349" spans="1:16" x14ac:dyDescent="0.25">
      <c r="A349" s="117">
        <f t="shared" si="10"/>
        <v>44900</v>
      </c>
      <c r="B349" s="118" t="str">
        <f t="shared" si="11"/>
        <v/>
      </c>
      <c r="C349" s="179"/>
      <c r="D349" s="179"/>
      <c r="E349" s="179"/>
      <c r="F349" s="179"/>
      <c r="G349" s="179"/>
      <c r="H349" s="179"/>
      <c r="I349" s="179"/>
      <c r="J349" s="179"/>
      <c r="K349" s="179"/>
      <c r="L349" s="179"/>
      <c r="M349" s="179"/>
      <c r="N349" s="179"/>
      <c r="O349" s="179"/>
      <c r="P349" s="179"/>
    </row>
    <row r="350" spans="1:16" x14ac:dyDescent="0.25">
      <c r="A350" s="117">
        <f t="shared" si="10"/>
        <v>44901</v>
      </c>
      <c r="B350" s="118" t="str">
        <f t="shared" si="11"/>
        <v/>
      </c>
      <c r="C350" s="179"/>
      <c r="D350" s="179"/>
      <c r="E350" s="179"/>
      <c r="F350" s="179"/>
      <c r="G350" s="179"/>
      <c r="H350" s="179"/>
      <c r="I350" s="179"/>
      <c r="J350" s="179"/>
      <c r="K350" s="179"/>
      <c r="L350" s="179"/>
      <c r="M350" s="179"/>
      <c r="N350" s="179"/>
      <c r="O350" s="179"/>
      <c r="P350" s="179"/>
    </row>
    <row r="351" spans="1:16" x14ac:dyDescent="0.25">
      <c r="A351" s="117">
        <f t="shared" si="10"/>
        <v>44902</v>
      </c>
      <c r="B351" s="118" t="str">
        <f t="shared" si="11"/>
        <v>Mittwoch</v>
      </c>
      <c r="C351" s="179"/>
      <c r="D351" s="179"/>
      <c r="E351" s="179"/>
      <c r="F351" s="179"/>
      <c r="G351" s="179"/>
      <c r="H351" s="179"/>
      <c r="I351" s="179"/>
      <c r="J351" s="179"/>
      <c r="K351" s="179"/>
      <c r="L351" s="179"/>
      <c r="M351" s="179"/>
      <c r="N351" s="179"/>
      <c r="O351" s="179"/>
      <c r="P351" s="179"/>
    </row>
    <row r="352" spans="1:16" x14ac:dyDescent="0.25">
      <c r="A352" s="117">
        <f t="shared" si="10"/>
        <v>44903</v>
      </c>
      <c r="B352" s="118" t="str">
        <f t="shared" si="11"/>
        <v/>
      </c>
      <c r="C352" s="179"/>
      <c r="D352" s="179"/>
      <c r="E352" s="179"/>
      <c r="F352" s="179"/>
      <c r="G352" s="179"/>
      <c r="H352" s="179"/>
      <c r="I352" s="179"/>
      <c r="J352" s="179"/>
      <c r="K352" s="179"/>
      <c r="L352" s="179"/>
      <c r="M352" s="179"/>
      <c r="N352" s="179"/>
      <c r="O352" s="179"/>
      <c r="P352" s="179"/>
    </row>
    <row r="353" spans="1:16" x14ac:dyDescent="0.25">
      <c r="A353" s="117">
        <f t="shared" si="10"/>
        <v>44904</v>
      </c>
      <c r="B353" s="118" t="str">
        <f t="shared" si="11"/>
        <v/>
      </c>
      <c r="C353" s="179"/>
      <c r="D353" s="179"/>
      <c r="E353" s="179"/>
      <c r="F353" s="179"/>
      <c r="G353" s="179"/>
      <c r="H353" s="179"/>
      <c r="I353" s="179"/>
      <c r="J353" s="179"/>
      <c r="K353" s="179"/>
      <c r="L353" s="179"/>
      <c r="M353" s="179"/>
      <c r="N353" s="179"/>
      <c r="O353" s="179"/>
      <c r="P353" s="179"/>
    </row>
    <row r="354" spans="1:16" x14ac:dyDescent="0.25">
      <c r="A354" s="117">
        <f t="shared" si="10"/>
        <v>44905</v>
      </c>
      <c r="B354" s="118" t="str">
        <f t="shared" si="11"/>
        <v/>
      </c>
      <c r="C354" s="179"/>
      <c r="D354" s="179"/>
      <c r="E354" s="179"/>
      <c r="F354" s="179"/>
      <c r="G354" s="179"/>
      <c r="H354" s="179"/>
      <c r="I354" s="179"/>
      <c r="J354" s="179"/>
      <c r="K354" s="179"/>
      <c r="L354" s="179"/>
      <c r="M354" s="179"/>
      <c r="N354" s="179"/>
      <c r="O354" s="179"/>
      <c r="P354" s="179"/>
    </row>
    <row r="355" spans="1:16" x14ac:dyDescent="0.25">
      <c r="A355" s="117">
        <f t="shared" si="10"/>
        <v>44906</v>
      </c>
      <c r="B355" s="118" t="str">
        <f t="shared" si="11"/>
        <v/>
      </c>
      <c r="C355" s="179"/>
      <c r="D355" s="179"/>
      <c r="E355" s="179"/>
      <c r="F355" s="179"/>
      <c r="G355" s="179"/>
      <c r="H355" s="179"/>
      <c r="I355" s="179"/>
      <c r="J355" s="179"/>
      <c r="K355" s="179"/>
      <c r="L355" s="179"/>
      <c r="M355" s="179"/>
      <c r="N355" s="179"/>
      <c r="O355" s="179"/>
      <c r="P355" s="179"/>
    </row>
    <row r="356" spans="1:16" x14ac:dyDescent="0.25">
      <c r="A356" s="117">
        <f t="shared" si="10"/>
        <v>44907</v>
      </c>
      <c r="B356" s="118" t="str">
        <f t="shared" si="11"/>
        <v/>
      </c>
      <c r="C356" s="179"/>
      <c r="D356" s="179"/>
      <c r="E356" s="179"/>
      <c r="F356" s="179"/>
      <c r="G356" s="179"/>
      <c r="H356" s="179"/>
      <c r="I356" s="179"/>
      <c r="J356" s="179"/>
      <c r="K356" s="179"/>
      <c r="L356" s="179"/>
      <c r="M356" s="179"/>
      <c r="N356" s="179"/>
      <c r="O356" s="179"/>
      <c r="P356" s="179"/>
    </row>
    <row r="357" spans="1:16" x14ac:dyDescent="0.25">
      <c r="A357" s="117">
        <f t="shared" si="10"/>
        <v>44908</v>
      </c>
      <c r="B357" s="118" t="str">
        <f t="shared" si="11"/>
        <v/>
      </c>
      <c r="C357" s="179"/>
      <c r="D357" s="179"/>
      <c r="E357" s="179"/>
      <c r="F357" s="179"/>
      <c r="G357" s="179"/>
      <c r="H357" s="179"/>
      <c r="I357" s="179"/>
      <c r="J357" s="179"/>
      <c r="K357" s="179"/>
      <c r="L357" s="179"/>
      <c r="M357" s="179"/>
      <c r="N357" s="179"/>
      <c r="O357" s="179"/>
      <c r="P357" s="179"/>
    </row>
    <row r="358" spans="1:16" x14ac:dyDescent="0.25">
      <c r="A358" s="117">
        <f t="shared" si="10"/>
        <v>44909</v>
      </c>
      <c r="B358" s="118" t="str">
        <f t="shared" si="11"/>
        <v>Mittwoch</v>
      </c>
      <c r="C358" s="179"/>
      <c r="D358" s="179"/>
      <c r="E358" s="179"/>
      <c r="F358" s="179"/>
      <c r="G358" s="179"/>
      <c r="H358" s="179"/>
      <c r="I358" s="179"/>
      <c r="J358" s="179"/>
      <c r="K358" s="179"/>
      <c r="L358" s="179"/>
      <c r="M358" s="179"/>
      <c r="N358" s="179"/>
      <c r="O358" s="179"/>
      <c r="P358" s="179"/>
    </row>
    <row r="359" spans="1:16" x14ac:dyDescent="0.25">
      <c r="A359" s="117">
        <f t="shared" si="10"/>
        <v>44910</v>
      </c>
      <c r="B359" s="118" t="str">
        <f t="shared" si="11"/>
        <v/>
      </c>
      <c r="C359" s="179"/>
      <c r="D359" s="179"/>
      <c r="E359" s="179"/>
      <c r="F359" s="179"/>
      <c r="G359" s="179"/>
      <c r="H359" s="179"/>
      <c r="I359" s="179"/>
      <c r="J359" s="179"/>
      <c r="K359" s="179"/>
      <c r="L359" s="179"/>
      <c r="M359" s="179"/>
      <c r="N359" s="179"/>
      <c r="O359" s="179"/>
      <c r="P359" s="179"/>
    </row>
    <row r="360" spans="1:16" x14ac:dyDescent="0.25">
      <c r="A360" s="117">
        <f t="shared" si="10"/>
        <v>44911</v>
      </c>
      <c r="B360" s="118" t="str">
        <f t="shared" si="11"/>
        <v/>
      </c>
      <c r="C360" s="179"/>
      <c r="D360" s="179"/>
      <c r="E360" s="179"/>
      <c r="F360" s="179"/>
      <c r="G360" s="179"/>
      <c r="H360" s="179"/>
      <c r="I360" s="179"/>
      <c r="J360" s="179"/>
      <c r="K360" s="179"/>
      <c r="L360" s="179"/>
      <c r="M360" s="179"/>
      <c r="N360" s="179"/>
      <c r="O360" s="179"/>
      <c r="P360" s="179"/>
    </row>
    <row r="361" spans="1:16" x14ac:dyDescent="0.25">
      <c r="A361" s="117">
        <f t="shared" si="10"/>
        <v>44912</v>
      </c>
      <c r="B361" s="118" t="str">
        <f t="shared" si="11"/>
        <v/>
      </c>
      <c r="C361" s="179"/>
      <c r="D361" s="179"/>
      <c r="E361" s="179"/>
      <c r="F361" s="179"/>
      <c r="G361" s="179"/>
      <c r="H361" s="179"/>
      <c r="I361" s="179"/>
      <c r="J361" s="179"/>
      <c r="K361" s="179"/>
      <c r="L361" s="179"/>
      <c r="M361" s="179"/>
      <c r="N361" s="179"/>
      <c r="O361" s="179"/>
      <c r="P361" s="179"/>
    </row>
    <row r="362" spans="1:16" x14ac:dyDescent="0.25">
      <c r="A362" s="117">
        <f t="shared" si="10"/>
        <v>44913</v>
      </c>
      <c r="B362" s="118" t="str">
        <f t="shared" si="11"/>
        <v/>
      </c>
      <c r="C362" s="179"/>
      <c r="D362" s="179"/>
      <c r="E362" s="179"/>
      <c r="F362" s="179"/>
      <c r="G362" s="179"/>
      <c r="H362" s="179"/>
      <c r="I362" s="179"/>
      <c r="J362" s="179"/>
      <c r="K362" s="179"/>
      <c r="L362" s="179"/>
      <c r="M362" s="179"/>
      <c r="N362" s="179"/>
      <c r="O362" s="179"/>
      <c r="P362" s="179"/>
    </row>
    <row r="363" spans="1:16" x14ac:dyDescent="0.25">
      <c r="A363" s="117">
        <f t="shared" si="10"/>
        <v>44914</v>
      </c>
      <c r="B363" s="118" t="str">
        <f t="shared" si="11"/>
        <v/>
      </c>
      <c r="C363" s="179"/>
      <c r="D363" s="179"/>
      <c r="E363" s="179"/>
      <c r="F363" s="179"/>
      <c r="G363" s="179"/>
      <c r="H363" s="179"/>
      <c r="I363" s="179"/>
      <c r="J363" s="179"/>
      <c r="K363" s="179"/>
      <c r="L363" s="179"/>
      <c r="M363" s="179"/>
      <c r="N363" s="179"/>
      <c r="O363" s="179"/>
      <c r="P363" s="179"/>
    </row>
    <row r="364" spans="1:16" x14ac:dyDescent="0.25">
      <c r="A364" s="117">
        <f t="shared" si="10"/>
        <v>44915</v>
      </c>
      <c r="B364" s="118" t="str">
        <f t="shared" si="11"/>
        <v/>
      </c>
      <c r="C364" s="179"/>
      <c r="D364" s="179"/>
      <c r="E364" s="179"/>
      <c r="F364" s="179"/>
      <c r="G364" s="179"/>
      <c r="H364" s="179"/>
      <c r="I364" s="179"/>
      <c r="J364" s="179"/>
      <c r="K364" s="179"/>
      <c r="L364" s="179"/>
      <c r="M364" s="179"/>
      <c r="N364" s="179"/>
      <c r="O364" s="179"/>
      <c r="P364" s="179"/>
    </row>
    <row r="365" spans="1:16" x14ac:dyDescent="0.25">
      <c r="A365" s="117">
        <f t="shared" si="10"/>
        <v>44916</v>
      </c>
      <c r="B365" s="118" t="str">
        <f t="shared" si="11"/>
        <v>Mittwoch</v>
      </c>
      <c r="C365" s="179"/>
      <c r="D365" s="179"/>
      <c r="E365" s="179"/>
      <c r="F365" s="179"/>
      <c r="G365" s="179"/>
      <c r="H365" s="179"/>
      <c r="I365" s="179"/>
      <c r="J365" s="179"/>
      <c r="K365" s="179"/>
      <c r="L365" s="179"/>
      <c r="M365" s="179"/>
      <c r="N365" s="179"/>
      <c r="O365" s="179"/>
      <c r="P365" s="179"/>
    </row>
    <row r="366" spans="1:16" x14ac:dyDescent="0.25">
      <c r="A366" s="117">
        <f t="shared" si="10"/>
        <v>44917</v>
      </c>
      <c r="B366" s="118" t="str">
        <f t="shared" si="11"/>
        <v/>
      </c>
      <c r="C366" s="179"/>
      <c r="D366" s="179"/>
      <c r="E366" s="179"/>
      <c r="F366" s="179"/>
      <c r="G366" s="179"/>
      <c r="H366" s="179"/>
      <c r="I366" s="179"/>
      <c r="J366" s="179"/>
      <c r="K366" s="179"/>
      <c r="L366" s="179"/>
      <c r="M366" s="179"/>
      <c r="N366" s="179"/>
      <c r="O366" s="179"/>
      <c r="P366" s="179"/>
    </row>
    <row r="367" spans="1:16" x14ac:dyDescent="0.25">
      <c r="A367" s="117">
        <f t="shared" si="10"/>
        <v>44918</v>
      </c>
      <c r="B367" s="118" t="str">
        <f t="shared" si="11"/>
        <v/>
      </c>
      <c r="C367" s="179"/>
      <c r="D367" s="179"/>
      <c r="E367" s="179"/>
      <c r="F367" s="179"/>
      <c r="G367" s="179"/>
      <c r="H367" s="179"/>
      <c r="I367" s="179"/>
      <c r="J367" s="179"/>
      <c r="K367" s="179"/>
      <c r="L367" s="179"/>
      <c r="M367" s="179"/>
      <c r="N367" s="179"/>
      <c r="O367" s="179"/>
      <c r="P367" s="179"/>
    </row>
    <row r="368" spans="1:16" x14ac:dyDescent="0.25">
      <c r="A368" s="117">
        <f t="shared" si="10"/>
        <v>44919</v>
      </c>
      <c r="B368" s="118" t="str">
        <f t="shared" si="11"/>
        <v/>
      </c>
      <c r="C368" s="179"/>
      <c r="D368" s="179"/>
      <c r="E368" s="179"/>
      <c r="F368" s="179"/>
      <c r="G368" s="179"/>
      <c r="H368" s="179"/>
      <c r="I368" s="179"/>
      <c r="J368" s="179"/>
      <c r="K368" s="179"/>
      <c r="L368" s="179"/>
      <c r="M368" s="179"/>
      <c r="N368" s="179"/>
      <c r="O368" s="179"/>
      <c r="P368" s="179"/>
    </row>
    <row r="369" spans="1:16" x14ac:dyDescent="0.25">
      <c r="A369" s="117">
        <f t="shared" si="10"/>
        <v>44920</v>
      </c>
      <c r="B369" s="118" t="str">
        <f t="shared" si="11"/>
        <v/>
      </c>
      <c r="C369" s="179"/>
      <c r="D369" s="179"/>
      <c r="E369" s="179"/>
      <c r="F369" s="179"/>
      <c r="G369" s="179"/>
      <c r="H369" s="179"/>
      <c r="I369" s="179"/>
      <c r="J369" s="179"/>
      <c r="K369" s="179"/>
      <c r="L369" s="179"/>
      <c r="M369" s="179"/>
      <c r="N369" s="179"/>
      <c r="O369" s="179"/>
      <c r="P369" s="179"/>
    </row>
    <row r="370" spans="1:16" x14ac:dyDescent="0.25">
      <c r="A370" s="117">
        <f t="shared" si="10"/>
        <v>44921</v>
      </c>
      <c r="B370" s="118" t="str">
        <f t="shared" si="11"/>
        <v/>
      </c>
      <c r="C370" s="179"/>
      <c r="D370" s="179"/>
      <c r="E370" s="179"/>
      <c r="F370" s="179"/>
      <c r="G370" s="179"/>
      <c r="H370" s="179"/>
      <c r="I370" s="179"/>
      <c r="J370" s="179"/>
      <c r="K370" s="179"/>
      <c r="L370" s="179"/>
      <c r="M370" s="179"/>
      <c r="N370" s="179"/>
      <c r="O370" s="179"/>
      <c r="P370" s="179"/>
    </row>
    <row r="371" spans="1:16" x14ac:dyDescent="0.25">
      <c r="A371" s="117">
        <f t="shared" si="10"/>
        <v>44922</v>
      </c>
      <c r="B371" s="118" t="str">
        <f t="shared" si="11"/>
        <v/>
      </c>
      <c r="C371" s="179"/>
      <c r="D371" s="179"/>
      <c r="E371" s="179"/>
      <c r="F371" s="179"/>
      <c r="G371" s="179"/>
      <c r="H371" s="179"/>
      <c r="I371" s="179"/>
      <c r="J371" s="179"/>
      <c r="K371" s="179"/>
      <c r="L371" s="179"/>
      <c r="M371" s="179"/>
      <c r="N371" s="179"/>
      <c r="O371" s="179"/>
      <c r="P371" s="179"/>
    </row>
    <row r="372" spans="1:16" x14ac:dyDescent="0.25">
      <c r="A372" s="117">
        <f t="shared" si="10"/>
        <v>44923</v>
      </c>
      <c r="B372" s="118" t="str">
        <f t="shared" si="11"/>
        <v>Mittwoch</v>
      </c>
      <c r="C372" s="179"/>
      <c r="D372" s="179"/>
      <c r="E372" s="179"/>
      <c r="F372" s="179"/>
      <c r="G372" s="179"/>
      <c r="H372" s="179"/>
      <c r="I372" s="179"/>
      <c r="J372" s="179"/>
      <c r="K372" s="179"/>
      <c r="L372" s="179"/>
      <c r="M372" s="179"/>
      <c r="N372" s="179"/>
      <c r="O372" s="179"/>
      <c r="P372" s="179"/>
    </row>
    <row r="373" spans="1:16" x14ac:dyDescent="0.25">
      <c r="A373" s="117">
        <f t="shared" si="10"/>
        <v>44924</v>
      </c>
      <c r="B373" s="118" t="str">
        <f t="shared" si="11"/>
        <v/>
      </c>
      <c r="C373" s="179"/>
      <c r="D373" s="179"/>
      <c r="E373" s="179"/>
      <c r="F373" s="179"/>
      <c r="G373" s="179"/>
      <c r="H373" s="179"/>
      <c r="I373" s="179"/>
      <c r="J373" s="179"/>
      <c r="K373" s="179"/>
      <c r="L373" s="179"/>
      <c r="M373" s="179"/>
      <c r="N373" s="179"/>
      <c r="O373" s="179"/>
      <c r="P373" s="179"/>
    </row>
    <row r="374" spans="1:16" x14ac:dyDescent="0.25">
      <c r="A374" s="117">
        <f t="shared" si="10"/>
        <v>44925</v>
      </c>
      <c r="B374" s="118" t="str">
        <f t="shared" si="11"/>
        <v/>
      </c>
      <c r="C374" s="179"/>
      <c r="D374" s="179"/>
      <c r="E374" s="179"/>
      <c r="F374" s="179"/>
      <c r="G374" s="179"/>
      <c r="H374" s="179"/>
      <c r="I374" s="179"/>
      <c r="J374" s="179"/>
      <c r="K374" s="179"/>
      <c r="L374" s="179"/>
      <c r="M374" s="179"/>
      <c r="N374" s="179"/>
      <c r="O374" s="179"/>
      <c r="P374" s="179"/>
    </row>
    <row r="375" spans="1:16" x14ac:dyDescent="0.25">
      <c r="A375" s="117">
        <f>A374+1</f>
        <v>44926</v>
      </c>
      <c r="B375" s="118" t="str">
        <f t="shared" si="11"/>
        <v/>
      </c>
      <c r="C375" s="179"/>
      <c r="D375" s="179"/>
      <c r="E375" s="179"/>
      <c r="F375" s="179"/>
      <c r="G375" s="179"/>
      <c r="H375" s="179"/>
      <c r="I375" s="179"/>
      <c r="J375" s="179"/>
      <c r="K375" s="179"/>
      <c r="L375" s="179"/>
      <c r="M375" s="179"/>
      <c r="N375" s="179"/>
      <c r="O375" s="179"/>
      <c r="P375" s="179"/>
    </row>
    <row r="376" spans="1:16" x14ac:dyDescent="0.25">
      <c r="A376" s="117" t="str">
        <f>IF(YEAR(A375+1)=YEAR(A375),A375+1,"")</f>
        <v/>
      </c>
      <c r="B376" s="118" t="str">
        <f t="shared" si="11"/>
        <v/>
      </c>
      <c r="C376" s="179"/>
      <c r="D376" s="179"/>
      <c r="E376" s="179"/>
      <c r="F376" s="179"/>
      <c r="G376" s="179"/>
      <c r="H376" s="179"/>
      <c r="I376" s="179"/>
      <c r="J376" s="179"/>
      <c r="K376" s="179"/>
      <c r="L376" s="179"/>
      <c r="M376" s="179"/>
      <c r="N376" s="179"/>
      <c r="O376" s="179"/>
      <c r="P376" s="179"/>
    </row>
  </sheetData>
  <sheetProtection algorithmName="SHA-512" hashValue="/BzsJES0nIX/kcksQWrDgCgBQj97yEH6qHxFfB22u2o7MzZn18RSl2lEAkniTXCN3vAg+ib99CpZB9QHII8Tvw==" saltValue="Z9Z4/+AMS9b+OWAnqFkn0g==" spinCount="100000" sheet="1" objects="1" scenarios="1" formatCells="0" formatColumns="0" formatRows="0"/>
  <mergeCells count="28">
    <mergeCell ref="A9:A10"/>
    <mergeCell ref="B9:B10"/>
    <mergeCell ref="O6:P6"/>
    <mergeCell ref="A3:B3"/>
    <mergeCell ref="C3:G3"/>
    <mergeCell ref="C6:D6"/>
    <mergeCell ref="E6:F6"/>
    <mergeCell ref="G6:H6"/>
    <mergeCell ref="K6:L6"/>
    <mergeCell ref="M6:N6"/>
    <mergeCell ref="I6:J6"/>
    <mergeCell ref="I7:J7"/>
    <mergeCell ref="I8:J8"/>
    <mergeCell ref="A8:B8"/>
    <mergeCell ref="A2:G2"/>
    <mergeCell ref="A4:G4"/>
    <mergeCell ref="O7:P7"/>
    <mergeCell ref="O8:P8"/>
    <mergeCell ref="K7:L7"/>
    <mergeCell ref="K8:L8"/>
    <mergeCell ref="C7:D7"/>
    <mergeCell ref="C8:D8"/>
    <mergeCell ref="E7:F7"/>
    <mergeCell ref="E8:F8"/>
    <mergeCell ref="M7:N7"/>
    <mergeCell ref="M8:N8"/>
    <mergeCell ref="G7:H7"/>
    <mergeCell ref="G8:H8"/>
  </mergeCells>
  <conditionalFormatting sqref="C7:P8">
    <cfRule type="expression" dxfId="37" priority="2">
      <formula>AND(C$6&lt;&gt;"",C7="")</formula>
    </cfRule>
  </conditionalFormatting>
  <conditionalFormatting sqref="C6:P6">
    <cfRule type="expression" dxfId="36" priority="1">
      <formula>AND(C$6="",SUM(C11:C376)&gt;0)</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I376"/>
  <sheetViews>
    <sheetView showGridLines="0" showOutlineSymbols="0" workbookViewId="0">
      <pane xSplit="2" ySplit="10" topLeftCell="C11" activePane="bottomRight" state="frozen"/>
      <selection pane="topRight"/>
      <selection pane="bottomLeft"/>
      <selection pane="bottomRight"/>
    </sheetView>
  </sheetViews>
  <sheetFormatPr baseColWidth="10" defaultColWidth="10.6640625" defaultRowHeight="13.2" x14ac:dyDescent="0.25"/>
  <cols>
    <col min="1" max="2" width="15.6640625" style="5" customWidth="1"/>
    <col min="3" max="9" width="15.6640625" style="9" customWidth="1"/>
    <col min="10" max="16384" width="10.6640625" style="9"/>
  </cols>
  <sheetData>
    <row r="1" spans="1:9" ht="57.9" customHeight="1" x14ac:dyDescent="0.25">
      <c r="A1" s="1" t="s">
        <v>1</v>
      </c>
      <c r="B1" s="6"/>
      <c r="C1" s="6"/>
      <c r="D1" s="6"/>
      <c r="E1" s="5"/>
      <c r="F1" s="5"/>
      <c r="G1" s="5"/>
      <c r="H1" s="5"/>
    </row>
    <row r="2" spans="1:9" ht="13.5" customHeight="1" x14ac:dyDescent="0.25">
      <c r="A2" s="126"/>
      <c r="B2" s="126"/>
      <c r="C2" s="126"/>
      <c r="D2" s="126"/>
      <c r="E2" s="125"/>
      <c r="F2" s="125"/>
      <c r="G2" s="125"/>
      <c r="H2" s="125"/>
    </row>
    <row r="3" spans="1:9" ht="15.6" x14ac:dyDescent="0.25">
      <c r="A3" s="260" t="str">
        <f>"Tageserhebung Öffentliche Erzeuger Strom "&amp;U!$B$11</f>
        <v>Tageserhebung Öffentliche Erzeuger Strom 2022</v>
      </c>
      <c r="B3" s="275"/>
      <c r="C3" s="275"/>
      <c r="D3" s="275"/>
      <c r="E3" s="275"/>
      <c r="F3" s="276"/>
      <c r="G3" s="127" t="s">
        <v>170</v>
      </c>
      <c r="H3" s="5"/>
      <c r="I3" s="5"/>
    </row>
    <row r="4" spans="1:9" ht="15.6" x14ac:dyDescent="0.25">
      <c r="A4" s="269" t="s">
        <v>3</v>
      </c>
      <c r="B4" s="262"/>
      <c r="C4" s="270" t="str">
        <f>IF(U!$B$12&lt;&gt;"",U!$B$12,"")</f>
        <v/>
      </c>
      <c r="D4" s="271"/>
      <c r="E4" s="271"/>
      <c r="F4" s="272"/>
      <c r="G4" s="31" t="s">
        <v>171</v>
      </c>
      <c r="H4" s="29"/>
      <c r="I4" s="5"/>
    </row>
    <row r="5" spans="1:9" ht="15.6" x14ac:dyDescent="0.25">
      <c r="A5" s="260" t="s">
        <v>155</v>
      </c>
      <c r="B5" s="275"/>
      <c r="C5" s="275"/>
      <c r="D5" s="275"/>
      <c r="E5" s="275"/>
      <c r="F5" s="276"/>
      <c r="H5" s="31"/>
      <c r="I5" s="5"/>
    </row>
    <row r="6" spans="1:9" x14ac:dyDescent="0.25">
      <c r="C6" s="5"/>
      <c r="D6" s="5"/>
      <c r="E6" s="5"/>
      <c r="F6" s="5"/>
      <c r="G6" s="6"/>
      <c r="H6" s="5"/>
      <c r="I6" s="8" t="s">
        <v>135</v>
      </c>
    </row>
    <row r="7" spans="1:9" x14ac:dyDescent="0.25">
      <c r="A7" s="173" t="s">
        <v>152</v>
      </c>
      <c r="B7" s="173"/>
      <c r="C7" s="163"/>
      <c r="D7" s="163"/>
      <c r="E7" s="163"/>
      <c r="F7" s="163"/>
      <c r="G7" s="163"/>
      <c r="H7" s="163"/>
      <c r="I7" s="163"/>
    </row>
    <row r="8" spans="1:9" x14ac:dyDescent="0.25">
      <c r="A8" s="173" t="s">
        <v>153</v>
      </c>
      <c r="B8" s="173"/>
      <c r="C8" s="163"/>
      <c r="D8" s="163"/>
      <c r="E8" s="163"/>
      <c r="F8" s="163"/>
      <c r="G8" s="163"/>
      <c r="H8" s="163"/>
      <c r="I8" s="163"/>
    </row>
    <row r="9" spans="1:9" x14ac:dyDescent="0.25">
      <c r="A9" s="173" t="s">
        <v>154</v>
      </c>
      <c r="B9" s="173"/>
      <c r="C9" s="164"/>
      <c r="D9" s="164"/>
      <c r="E9" s="164"/>
      <c r="F9" s="164"/>
      <c r="G9" s="164"/>
      <c r="H9" s="164"/>
      <c r="I9" s="164"/>
    </row>
    <row r="10" spans="1:9" x14ac:dyDescent="0.25">
      <c r="A10" s="39" t="s">
        <v>138</v>
      </c>
      <c r="B10" s="39" t="s">
        <v>179</v>
      </c>
      <c r="C10" s="38" t="str">
        <f>IFERROR(VLOOKUP(C8,Et!$A$11:$B$70,2,0),"")</f>
        <v/>
      </c>
      <c r="D10" s="38" t="str">
        <f>IFERROR(VLOOKUP(D8,Et!$A$11:$B$70,2,0),"")</f>
        <v/>
      </c>
      <c r="E10" s="38" t="str">
        <f>IFERROR(VLOOKUP(E8,Et!$A$11:$B$70,2,0),"")</f>
        <v/>
      </c>
      <c r="F10" s="38" t="str">
        <f>IFERROR(VLOOKUP(F8,Et!$A$11:$B$70,2,0),"")</f>
        <v/>
      </c>
      <c r="G10" s="38" t="str">
        <f>IFERROR(VLOOKUP(G8,Et!$A$11:$B$70,2,0),"")</f>
        <v/>
      </c>
      <c r="H10" s="38" t="str">
        <f>IFERROR(VLOOKUP(H8,Et!$A$11:$B$70,2,0),"")</f>
        <v/>
      </c>
      <c r="I10" s="38"/>
    </row>
    <row r="11" spans="1:9" x14ac:dyDescent="0.25">
      <c r="A11" s="119">
        <f>DATE(U!B11,1,1)</f>
        <v>44562</v>
      </c>
      <c r="B11" s="122" t="str">
        <f>IF(A11="","",IF(WEEKDAY(A11)=4,"Mittwoch",IF(MONTH(A11)&amp;DAY(A11)="1015","Test","")))</f>
        <v/>
      </c>
      <c r="C11" s="70"/>
      <c r="D11" s="70"/>
      <c r="E11" s="70"/>
      <c r="F11" s="70"/>
      <c r="G11" s="70"/>
      <c r="H11" s="70"/>
      <c r="I11" s="70"/>
    </row>
    <row r="12" spans="1:9" x14ac:dyDescent="0.25">
      <c r="A12" s="117">
        <f t="shared" ref="A12:A74" si="0">A11+1</f>
        <v>44563</v>
      </c>
      <c r="B12" s="118" t="str">
        <f t="shared" ref="B12:B75" si="1">IF(A12="","",IF(WEEKDAY(A12)=4,"Mittwoch",IF(MONTH(A12)&amp;DAY(A12)="1015","Test","")))</f>
        <v/>
      </c>
      <c r="C12" s="71"/>
      <c r="D12" s="71"/>
      <c r="E12" s="71"/>
      <c r="F12" s="71"/>
      <c r="G12" s="71"/>
      <c r="H12" s="71"/>
      <c r="I12" s="71"/>
    </row>
    <row r="13" spans="1:9" x14ac:dyDescent="0.25">
      <c r="A13" s="117">
        <f t="shared" si="0"/>
        <v>44564</v>
      </c>
      <c r="B13" s="118" t="str">
        <f t="shared" si="1"/>
        <v/>
      </c>
      <c r="C13" s="71"/>
      <c r="D13" s="71"/>
      <c r="E13" s="71"/>
      <c r="F13" s="71"/>
      <c r="G13" s="71"/>
      <c r="H13" s="71"/>
      <c r="I13" s="71"/>
    </row>
    <row r="14" spans="1:9" x14ac:dyDescent="0.25">
      <c r="A14" s="117">
        <f t="shared" si="0"/>
        <v>44565</v>
      </c>
      <c r="B14" s="118" t="str">
        <f t="shared" si="1"/>
        <v/>
      </c>
      <c r="C14" s="71"/>
      <c r="D14" s="71"/>
      <c r="E14" s="71"/>
      <c r="F14" s="71"/>
      <c r="G14" s="71"/>
      <c r="H14" s="71"/>
      <c r="I14" s="71"/>
    </row>
    <row r="15" spans="1:9" x14ac:dyDescent="0.25">
      <c r="A15" s="117">
        <f t="shared" si="0"/>
        <v>44566</v>
      </c>
      <c r="B15" s="121" t="str">
        <f t="shared" si="1"/>
        <v>Mittwoch</v>
      </c>
      <c r="C15" s="71"/>
      <c r="D15" s="71"/>
      <c r="E15" s="71"/>
      <c r="F15" s="71"/>
      <c r="G15" s="71"/>
      <c r="H15" s="71"/>
      <c r="I15" s="71"/>
    </row>
    <row r="16" spans="1:9" x14ac:dyDescent="0.25">
      <c r="A16" s="117">
        <f t="shared" si="0"/>
        <v>44567</v>
      </c>
      <c r="B16" s="118" t="str">
        <f t="shared" si="1"/>
        <v/>
      </c>
      <c r="C16" s="71"/>
      <c r="D16" s="71"/>
      <c r="E16" s="71"/>
      <c r="F16" s="71"/>
      <c r="G16" s="71"/>
      <c r="H16" s="71"/>
      <c r="I16" s="71"/>
    </row>
    <row r="17" spans="1:9" x14ac:dyDescent="0.25">
      <c r="A17" s="117">
        <f t="shared" si="0"/>
        <v>44568</v>
      </c>
      <c r="B17" s="121" t="str">
        <f t="shared" si="1"/>
        <v/>
      </c>
      <c r="C17" s="71"/>
      <c r="D17" s="71"/>
      <c r="E17" s="71"/>
      <c r="F17" s="71"/>
      <c r="G17" s="71"/>
      <c r="H17" s="71"/>
      <c r="I17" s="71"/>
    </row>
    <row r="18" spans="1:9" x14ac:dyDescent="0.25">
      <c r="A18" s="117">
        <f t="shared" si="0"/>
        <v>44569</v>
      </c>
      <c r="B18" s="121" t="str">
        <f t="shared" si="1"/>
        <v/>
      </c>
      <c r="C18" s="71"/>
      <c r="D18" s="71"/>
      <c r="E18" s="71"/>
      <c r="F18" s="71"/>
      <c r="G18" s="71"/>
      <c r="H18" s="71"/>
      <c r="I18" s="71"/>
    </row>
    <row r="19" spans="1:9" x14ac:dyDescent="0.25">
      <c r="A19" s="117">
        <f t="shared" si="0"/>
        <v>44570</v>
      </c>
      <c r="B19" s="121" t="str">
        <f t="shared" si="1"/>
        <v/>
      </c>
      <c r="C19" s="71"/>
      <c r="D19" s="71"/>
      <c r="E19" s="71"/>
      <c r="F19" s="71"/>
      <c r="G19" s="71"/>
      <c r="H19" s="71"/>
      <c r="I19" s="71"/>
    </row>
    <row r="20" spans="1:9" x14ac:dyDescent="0.25">
      <c r="A20" s="117">
        <f t="shared" si="0"/>
        <v>44571</v>
      </c>
      <c r="B20" s="121" t="str">
        <f t="shared" si="1"/>
        <v/>
      </c>
      <c r="C20" s="71"/>
      <c r="D20" s="71"/>
      <c r="E20" s="71"/>
      <c r="F20" s="71"/>
      <c r="G20" s="71"/>
      <c r="H20" s="71"/>
      <c r="I20" s="71"/>
    </row>
    <row r="21" spans="1:9" x14ac:dyDescent="0.25">
      <c r="A21" s="117">
        <f t="shared" si="0"/>
        <v>44572</v>
      </c>
      <c r="B21" s="121" t="str">
        <f t="shared" si="1"/>
        <v/>
      </c>
      <c r="C21" s="71"/>
      <c r="D21" s="71"/>
      <c r="E21" s="71"/>
      <c r="F21" s="71"/>
      <c r="G21" s="71"/>
      <c r="H21" s="71"/>
      <c r="I21" s="71"/>
    </row>
    <row r="22" spans="1:9" x14ac:dyDescent="0.25">
      <c r="A22" s="117">
        <f t="shared" si="0"/>
        <v>44573</v>
      </c>
      <c r="B22" s="121" t="str">
        <f t="shared" si="1"/>
        <v>Mittwoch</v>
      </c>
      <c r="C22" s="71"/>
      <c r="D22" s="71"/>
      <c r="E22" s="71"/>
      <c r="F22" s="71"/>
      <c r="G22" s="71"/>
      <c r="H22" s="71"/>
      <c r="I22" s="71"/>
    </row>
    <row r="23" spans="1:9" x14ac:dyDescent="0.25">
      <c r="A23" s="117">
        <f t="shared" si="0"/>
        <v>44574</v>
      </c>
      <c r="B23" s="121" t="str">
        <f t="shared" si="1"/>
        <v/>
      </c>
      <c r="C23" s="71"/>
      <c r="D23" s="71"/>
      <c r="E23" s="71"/>
      <c r="F23" s="71"/>
      <c r="G23" s="71"/>
      <c r="H23" s="71"/>
      <c r="I23" s="71"/>
    </row>
    <row r="24" spans="1:9" x14ac:dyDescent="0.25">
      <c r="A24" s="117">
        <f t="shared" si="0"/>
        <v>44575</v>
      </c>
      <c r="B24" s="121" t="str">
        <f t="shared" si="1"/>
        <v/>
      </c>
      <c r="C24" s="71"/>
      <c r="D24" s="71"/>
      <c r="E24" s="71"/>
      <c r="F24" s="71"/>
      <c r="G24" s="71"/>
      <c r="H24" s="71"/>
      <c r="I24" s="71"/>
    </row>
    <row r="25" spans="1:9" x14ac:dyDescent="0.25">
      <c r="A25" s="117">
        <f t="shared" si="0"/>
        <v>44576</v>
      </c>
      <c r="B25" s="118" t="str">
        <f t="shared" si="1"/>
        <v/>
      </c>
      <c r="C25" s="71"/>
      <c r="D25" s="71"/>
      <c r="E25" s="71"/>
      <c r="F25" s="71"/>
      <c r="G25" s="71"/>
      <c r="H25" s="71"/>
      <c r="I25" s="71"/>
    </row>
    <row r="26" spans="1:9" x14ac:dyDescent="0.25">
      <c r="A26" s="117">
        <f t="shared" si="0"/>
        <v>44577</v>
      </c>
      <c r="B26" s="118" t="str">
        <f t="shared" si="1"/>
        <v/>
      </c>
      <c r="C26" s="71"/>
      <c r="D26" s="71"/>
      <c r="E26" s="71"/>
      <c r="F26" s="71"/>
      <c r="G26" s="71"/>
      <c r="H26" s="71"/>
      <c r="I26" s="71"/>
    </row>
    <row r="27" spans="1:9" x14ac:dyDescent="0.25">
      <c r="A27" s="117">
        <f t="shared" si="0"/>
        <v>44578</v>
      </c>
      <c r="B27" s="118" t="str">
        <f t="shared" si="1"/>
        <v/>
      </c>
      <c r="C27" s="71"/>
      <c r="D27" s="71"/>
      <c r="E27" s="71"/>
      <c r="F27" s="71"/>
      <c r="G27" s="71"/>
      <c r="H27" s="71"/>
      <c r="I27" s="71"/>
    </row>
    <row r="28" spans="1:9" x14ac:dyDescent="0.25">
      <c r="A28" s="117">
        <f t="shared" si="0"/>
        <v>44579</v>
      </c>
      <c r="B28" s="118" t="str">
        <f t="shared" si="1"/>
        <v/>
      </c>
      <c r="C28" s="71"/>
      <c r="D28" s="71"/>
      <c r="E28" s="71"/>
      <c r="F28" s="71"/>
      <c r="G28" s="71"/>
      <c r="H28" s="71"/>
      <c r="I28" s="71"/>
    </row>
    <row r="29" spans="1:9" x14ac:dyDescent="0.25">
      <c r="A29" s="117">
        <f t="shared" si="0"/>
        <v>44580</v>
      </c>
      <c r="B29" s="121" t="str">
        <f t="shared" si="1"/>
        <v>Mittwoch</v>
      </c>
      <c r="C29" s="71"/>
      <c r="D29" s="71"/>
      <c r="E29" s="71"/>
      <c r="F29" s="71"/>
      <c r="G29" s="71"/>
      <c r="H29" s="71"/>
      <c r="I29" s="71"/>
    </row>
    <row r="30" spans="1:9" x14ac:dyDescent="0.25">
      <c r="A30" s="117">
        <f t="shared" si="0"/>
        <v>44581</v>
      </c>
      <c r="B30" s="121" t="str">
        <f t="shared" si="1"/>
        <v/>
      </c>
      <c r="C30" s="71"/>
      <c r="D30" s="71"/>
      <c r="E30" s="71"/>
      <c r="F30" s="71"/>
      <c r="G30" s="71"/>
      <c r="H30" s="71"/>
      <c r="I30" s="71"/>
    </row>
    <row r="31" spans="1:9" x14ac:dyDescent="0.25">
      <c r="A31" s="117">
        <f t="shared" si="0"/>
        <v>44582</v>
      </c>
      <c r="B31" s="121" t="str">
        <f t="shared" si="1"/>
        <v/>
      </c>
      <c r="C31" s="71"/>
      <c r="D31" s="71"/>
      <c r="E31" s="71"/>
      <c r="F31" s="71"/>
      <c r="G31" s="71"/>
      <c r="H31" s="71"/>
      <c r="I31" s="71"/>
    </row>
    <row r="32" spans="1:9" x14ac:dyDescent="0.25">
      <c r="A32" s="117">
        <f t="shared" si="0"/>
        <v>44583</v>
      </c>
      <c r="B32" s="121" t="str">
        <f t="shared" si="1"/>
        <v/>
      </c>
      <c r="C32" s="71"/>
      <c r="D32" s="71"/>
      <c r="E32" s="71"/>
      <c r="F32" s="71"/>
      <c r="G32" s="71"/>
      <c r="H32" s="71"/>
      <c r="I32" s="71"/>
    </row>
    <row r="33" spans="1:9" x14ac:dyDescent="0.25">
      <c r="A33" s="117">
        <f t="shared" si="0"/>
        <v>44584</v>
      </c>
      <c r="B33" s="121" t="str">
        <f t="shared" si="1"/>
        <v/>
      </c>
      <c r="C33" s="71"/>
      <c r="D33" s="71"/>
      <c r="E33" s="71"/>
      <c r="F33" s="71"/>
      <c r="G33" s="71"/>
      <c r="H33" s="71"/>
      <c r="I33" s="71"/>
    </row>
    <row r="34" spans="1:9" x14ac:dyDescent="0.25">
      <c r="A34" s="117">
        <f t="shared" si="0"/>
        <v>44585</v>
      </c>
      <c r="B34" s="121" t="str">
        <f t="shared" si="1"/>
        <v/>
      </c>
      <c r="C34" s="71"/>
      <c r="D34" s="71"/>
      <c r="E34" s="71"/>
      <c r="F34" s="71"/>
      <c r="G34" s="71"/>
      <c r="H34" s="71"/>
      <c r="I34" s="71"/>
    </row>
    <row r="35" spans="1:9" x14ac:dyDescent="0.25">
      <c r="A35" s="117">
        <f t="shared" si="0"/>
        <v>44586</v>
      </c>
      <c r="B35" s="121" t="str">
        <f t="shared" si="1"/>
        <v/>
      </c>
      <c r="C35" s="71"/>
      <c r="D35" s="71"/>
      <c r="E35" s="71"/>
      <c r="F35" s="71"/>
      <c r="G35" s="71"/>
      <c r="H35" s="71"/>
      <c r="I35" s="71"/>
    </row>
    <row r="36" spans="1:9" x14ac:dyDescent="0.25">
      <c r="A36" s="117">
        <f t="shared" si="0"/>
        <v>44587</v>
      </c>
      <c r="B36" s="121" t="str">
        <f t="shared" si="1"/>
        <v>Mittwoch</v>
      </c>
      <c r="C36" s="71"/>
      <c r="D36" s="71"/>
      <c r="E36" s="71"/>
      <c r="F36" s="71"/>
      <c r="G36" s="71"/>
      <c r="H36" s="71"/>
      <c r="I36" s="71"/>
    </row>
    <row r="37" spans="1:9" x14ac:dyDescent="0.25">
      <c r="A37" s="117">
        <f t="shared" si="0"/>
        <v>44588</v>
      </c>
      <c r="B37" s="121" t="str">
        <f t="shared" si="1"/>
        <v/>
      </c>
      <c r="C37" s="71"/>
      <c r="D37" s="71"/>
      <c r="E37" s="71"/>
      <c r="F37" s="71"/>
      <c r="G37" s="71"/>
      <c r="H37" s="71"/>
      <c r="I37" s="71"/>
    </row>
    <row r="38" spans="1:9" x14ac:dyDescent="0.25">
      <c r="A38" s="117">
        <f t="shared" si="0"/>
        <v>44589</v>
      </c>
      <c r="B38" s="121" t="str">
        <f t="shared" si="1"/>
        <v/>
      </c>
      <c r="C38" s="71"/>
      <c r="D38" s="71"/>
      <c r="E38" s="71"/>
      <c r="F38" s="71"/>
      <c r="G38" s="71"/>
      <c r="H38" s="71"/>
      <c r="I38" s="71"/>
    </row>
    <row r="39" spans="1:9" x14ac:dyDescent="0.25">
      <c r="A39" s="117">
        <f t="shared" si="0"/>
        <v>44590</v>
      </c>
      <c r="B39" s="118" t="str">
        <f t="shared" si="1"/>
        <v/>
      </c>
      <c r="C39" s="71"/>
      <c r="D39" s="71"/>
      <c r="E39" s="71"/>
      <c r="F39" s="71"/>
      <c r="G39" s="71"/>
      <c r="H39" s="71"/>
      <c r="I39" s="71"/>
    </row>
    <row r="40" spans="1:9" x14ac:dyDescent="0.25">
      <c r="A40" s="117">
        <f t="shared" si="0"/>
        <v>44591</v>
      </c>
      <c r="B40" s="121" t="str">
        <f t="shared" si="1"/>
        <v/>
      </c>
      <c r="C40" s="71"/>
      <c r="D40" s="71"/>
      <c r="E40" s="71"/>
      <c r="F40" s="71"/>
      <c r="G40" s="71"/>
      <c r="H40" s="71"/>
      <c r="I40" s="71"/>
    </row>
    <row r="41" spans="1:9" x14ac:dyDescent="0.25">
      <c r="A41" s="117">
        <f t="shared" si="0"/>
        <v>44592</v>
      </c>
      <c r="B41" s="121" t="str">
        <f t="shared" si="1"/>
        <v/>
      </c>
      <c r="C41" s="71"/>
      <c r="D41" s="71"/>
      <c r="E41" s="71"/>
      <c r="F41" s="71"/>
      <c r="G41" s="71"/>
      <c r="H41" s="71"/>
      <c r="I41" s="71"/>
    </row>
    <row r="42" spans="1:9" x14ac:dyDescent="0.25">
      <c r="A42" s="117">
        <f t="shared" si="0"/>
        <v>44593</v>
      </c>
      <c r="B42" s="118" t="str">
        <f t="shared" si="1"/>
        <v/>
      </c>
      <c r="C42" s="71"/>
      <c r="D42" s="71"/>
      <c r="E42" s="71"/>
      <c r="F42" s="71"/>
      <c r="G42" s="71"/>
      <c r="H42" s="71"/>
      <c r="I42" s="71"/>
    </row>
    <row r="43" spans="1:9" x14ac:dyDescent="0.25">
      <c r="A43" s="117">
        <f t="shared" si="0"/>
        <v>44594</v>
      </c>
      <c r="B43" s="121" t="str">
        <f t="shared" si="1"/>
        <v>Mittwoch</v>
      </c>
      <c r="C43" s="71"/>
      <c r="D43" s="71"/>
      <c r="E43" s="71"/>
      <c r="F43" s="71"/>
      <c r="G43" s="71"/>
      <c r="H43" s="71"/>
      <c r="I43" s="71"/>
    </row>
    <row r="44" spans="1:9" x14ac:dyDescent="0.25">
      <c r="A44" s="117">
        <f t="shared" si="0"/>
        <v>44595</v>
      </c>
      <c r="B44" s="121" t="str">
        <f t="shared" si="1"/>
        <v/>
      </c>
      <c r="C44" s="71"/>
      <c r="D44" s="71"/>
      <c r="E44" s="71"/>
      <c r="F44" s="71"/>
      <c r="G44" s="71"/>
      <c r="H44" s="71"/>
      <c r="I44" s="71"/>
    </row>
    <row r="45" spans="1:9" x14ac:dyDescent="0.25">
      <c r="A45" s="117">
        <f t="shared" si="0"/>
        <v>44596</v>
      </c>
      <c r="B45" s="121" t="str">
        <f t="shared" si="1"/>
        <v/>
      </c>
      <c r="C45" s="71"/>
      <c r="D45" s="71"/>
      <c r="E45" s="71"/>
      <c r="F45" s="71"/>
      <c r="G45" s="71"/>
      <c r="H45" s="71"/>
      <c r="I45" s="71"/>
    </row>
    <row r="46" spans="1:9" x14ac:dyDescent="0.25">
      <c r="A46" s="117">
        <f t="shared" si="0"/>
        <v>44597</v>
      </c>
      <c r="B46" s="121" t="str">
        <f t="shared" si="1"/>
        <v/>
      </c>
      <c r="C46" s="71"/>
      <c r="D46" s="71"/>
      <c r="E46" s="71"/>
      <c r="F46" s="71"/>
      <c r="G46" s="71"/>
      <c r="H46" s="71"/>
      <c r="I46" s="71"/>
    </row>
    <row r="47" spans="1:9" x14ac:dyDescent="0.25">
      <c r="A47" s="117">
        <f t="shared" si="0"/>
        <v>44598</v>
      </c>
      <c r="B47" s="121" t="str">
        <f t="shared" si="1"/>
        <v/>
      </c>
      <c r="C47" s="71"/>
      <c r="D47" s="71"/>
      <c r="E47" s="71"/>
      <c r="F47" s="71"/>
      <c r="G47" s="71"/>
      <c r="H47" s="71"/>
      <c r="I47" s="71"/>
    </row>
    <row r="48" spans="1:9" x14ac:dyDescent="0.25">
      <c r="A48" s="117">
        <f t="shared" si="0"/>
        <v>44599</v>
      </c>
      <c r="B48" s="121" t="str">
        <f t="shared" si="1"/>
        <v/>
      </c>
      <c r="C48" s="71"/>
      <c r="D48" s="71"/>
      <c r="E48" s="71"/>
      <c r="F48" s="71"/>
      <c r="G48" s="71"/>
      <c r="H48" s="71"/>
      <c r="I48" s="71"/>
    </row>
    <row r="49" spans="1:9" x14ac:dyDescent="0.25">
      <c r="A49" s="117">
        <f t="shared" si="0"/>
        <v>44600</v>
      </c>
      <c r="B49" s="121" t="str">
        <f t="shared" si="1"/>
        <v/>
      </c>
      <c r="C49" s="71"/>
      <c r="D49" s="71"/>
      <c r="E49" s="71"/>
      <c r="F49" s="71"/>
      <c r="G49" s="71"/>
      <c r="H49" s="71"/>
      <c r="I49" s="71"/>
    </row>
    <row r="50" spans="1:9" x14ac:dyDescent="0.25">
      <c r="A50" s="117">
        <f t="shared" si="0"/>
        <v>44601</v>
      </c>
      <c r="B50" s="121" t="str">
        <f t="shared" si="1"/>
        <v>Mittwoch</v>
      </c>
      <c r="C50" s="71"/>
      <c r="D50" s="71"/>
      <c r="E50" s="71"/>
      <c r="F50" s="71"/>
      <c r="G50" s="71"/>
      <c r="H50" s="71"/>
      <c r="I50" s="71"/>
    </row>
    <row r="51" spans="1:9" x14ac:dyDescent="0.25">
      <c r="A51" s="117">
        <f t="shared" si="0"/>
        <v>44602</v>
      </c>
      <c r="B51" s="121" t="str">
        <f t="shared" si="1"/>
        <v/>
      </c>
      <c r="C51" s="71"/>
      <c r="D51" s="71"/>
      <c r="E51" s="71"/>
      <c r="F51" s="71"/>
      <c r="G51" s="71"/>
      <c r="H51" s="71"/>
      <c r="I51" s="71"/>
    </row>
    <row r="52" spans="1:9" x14ac:dyDescent="0.25">
      <c r="A52" s="117">
        <f t="shared" si="0"/>
        <v>44603</v>
      </c>
      <c r="B52" s="121" t="str">
        <f t="shared" si="1"/>
        <v/>
      </c>
      <c r="C52" s="71"/>
      <c r="D52" s="71"/>
      <c r="E52" s="71"/>
      <c r="F52" s="71"/>
      <c r="G52" s="71"/>
      <c r="H52" s="71"/>
      <c r="I52" s="71"/>
    </row>
    <row r="53" spans="1:9" x14ac:dyDescent="0.25">
      <c r="A53" s="117">
        <f t="shared" si="0"/>
        <v>44604</v>
      </c>
      <c r="B53" s="118" t="str">
        <f t="shared" si="1"/>
        <v/>
      </c>
      <c r="C53" s="71"/>
      <c r="D53" s="71"/>
      <c r="E53" s="71"/>
      <c r="F53" s="71"/>
      <c r="G53" s="71"/>
      <c r="H53" s="71"/>
      <c r="I53" s="71"/>
    </row>
    <row r="54" spans="1:9" x14ac:dyDescent="0.25">
      <c r="A54" s="117">
        <f t="shared" si="0"/>
        <v>44605</v>
      </c>
      <c r="B54" s="118" t="str">
        <f t="shared" si="1"/>
        <v/>
      </c>
      <c r="C54" s="71"/>
      <c r="D54" s="71"/>
      <c r="E54" s="71"/>
      <c r="F54" s="71"/>
      <c r="G54" s="71"/>
      <c r="H54" s="71"/>
      <c r="I54" s="71"/>
    </row>
    <row r="55" spans="1:9" x14ac:dyDescent="0.25">
      <c r="A55" s="117">
        <f t="shared" si="0"/>
        <v>44606</v>
      </c>
      <c r="B55" s="118" t="str">
        <f t="shared" si="1"/>
        <v/>
      </c>
      <c r="C55" s="71"/>
      <c r="D55" s="71"/>
      <c r="E55" s="71"/>
      <c r="F55" s="71"/>
      <c r="G55" s="71"/>
      <c r="H55" s="71"/>
      <c r="I55" s="71"/>
    </row>
    <row r="56" spans="1:9" x14ac:dyDescent="0.25">
      <c r="A56" s="117">
        <f t="shared" si="0"/>
        <v>44607</v>
      </c>
      <c r="B56" s="118" t="str">
        <f t="shared" si="1"/>
        <v/>
      </c>
      <c r="C56" s="71"/>
      <c r="D56" s="71"/>
      <c r="E56" s="71"/>
      <c r="F56" s="71"/>
      <c r="G56" s="71"/>
      <c r="H56" s="71"/>
      <c r="I56" s="71"/>
    </row>
    <row r="57" spans="1:9" x14ac:dyDescent="0.25">
      <c r="A57" s="117">
        <f t="shared" si="0"/>
        <v>44608</v>
      </c>
      <c r="B57" s="121" t="str">
        <f t="shared" si="1"/>
        <v>Mittwoch</v>
      </c>
      <c r="C57" s="71"/>
      <c r="D57" s="71"/>
      <c r="E57" s="71"/>
      <c r="F57" s="71"/>
      <c r="G57" s="71"/>
      <c r="H57" s="71"/>
      <c r="I57" s="71"/>
    </row>
    <row r="58" spans="1:9" x14ac:dyDescent="0.25">
      <c r="A58" s="117">
        <f t="shared" si="0"/>
        <v>44609</v>
      </c>
      <c r="B58" s="121" t="str">
        <f t="shared" si="1"/>
        <v/>
      </c>
      <c r="C58" s="71"/>
      <c r="D58" s="71"/>
      <c r="E58" s="71"/>
      <c r="F58" s="71"/>
      <c r="G58" s="71"/>
      <c r="H58" s="71"/>
      <c r="I58" s="71"/>
    </row>
    <row r="59" spans="1:9" x14ac:dyDescent="0.25">
      <c r="A59" s="117">
        <f t="shared" si="0"/>
        <v>44610</v>
      </c>
      <c r="B59" s="121" t="str">
        <f t="shared" si="1"/>
        <v/>
      </c>
      <c r="C59" s="71"/>
      <c r="D59" s="71"/>
      <c r="E59" s="71"/>
      <c r="F59" s="71"/>
      <c r="G59" s="71"/>
      <c r="H59" s="71"/>
      <c r="I59" s="71"/>
    </row>
    <row r="60" spans="1:9" x14ac:dyDescent="0.25">
      <c r="A60" s="117">
        <f t="shared" si="0"/>
        <v>44611</v>
      </c>
      <c r="B60" s="121" t="str">
        <f t="shared" si="1"/>
        <v/>
      </c>
      <c r="C60" s="71"/>
      <c r="D60" s="71"/>
      <c r="E60" s="71"/>
      <c r="F60" s="71"/>
      <c r="G60" s="71"/>
      <c r="H60" s="71"/>
      <c r="I60" s="71"/>
    </row>
    <row r="61" spans="1:9" x14ac:dyDescent="0.25">
      <c r="A61" s="117">
        <f t="shared" si="0"/>
        <v>44612</v>
      </c>
      <c r="B61" s="121" t="str">
        <f t="shared" si="1"/>
        <v/>
      </c>
      <c r="C61" s="71"/>
      <c r="D61" s="71"/>
      <c r="E61" s="71"/>
      <c r="F61" s="71"/>
      <c r="G61" s="71"/>
      <c r="H61" s="71"/>
      <c r="I61" s="71"/>
    </row>
    <row r="62" spans="1:9" x14ac:dyDescent="0.25">
      <c r="A62" s="117">
        <f t="shared" si="0"/>
        <v>44613</v>
      </c>
      <c r="B62" s="121" t="str">
        <f t="shared" si="1"/>
        <v/>
      </c>
      <c r="C62" s="71"/>
      <c r="D62" s="71"/>
      <c r="E62" s="71"/>
      <c r="F62" s="71"/>
      <c r="G62" s="71"/>
      <c r="H62" s="71"/>
      <c r="I62" s="71"/>
    </row>
    <row r="63" spans="1:9" x14ac:dyDescent="0.25">
      <c r="A63" s="117">
        <f t="shared" si="0"/>
        <v>44614</v>
      </c>
      <c r="B63" s="121" t="str">
        <f t="shared" si="1"/>
        <v/>
      </c>
      <c r="C63" s="71"/>
      <c r="D63" s="71"/>
      <c r="E63" s="71"/>
      <c r="F63" s="71"/>
      <c r="G63" s="71"/>
      <c r="H63" s="71"/>
      <c r="I63" s="71"/>
    </row>
    <row r="64" spans="1:9" x14ac:dyDescent="0.25">
      <c r="A64" s="117">
        <f t="shared" si="0"/>
        <v>44615</v>
      </c>
      <c r="B64" s="121" t="str">
        <f t="shared" si="1"/>
        <v>Mittwoch</v>
      </c>
      <c r="C64" s="71"/>
      <c r="D64" s="71"/>
      <c r="E64" s="71"/>
      <c r="F64" s="71"/>
      <c r="G64" s="71"/>
      <c r="H64" s="71"/>
      <c r="I64" s="71"/>
    </row>
    <row r="65" spans="1:9" x14ac:dyDescent="0.25">
      <c r="A65" s="117">
        <f t="shared" si="0"/>
        <v>44616</v>
      </c>
      <c r="B65" s="121" t="str">
        <f t="shared" si="1"/>
        <v/>
      </c>
      <c r="C65" s="71"/>
      <c r="D65" s="71"/>
      <c r="E65" s="71"/>
      <c r="F65" s="71"/>
      <c r="G65" s="71"/>
      <c r="H65" s="71"/>
      <c r="I65" s="71"/>
    </row>
    <row r="66" spans="1:9" x14ac:dyDescent="0.25">
      <c r="A66" s="117">
        <f t="shared" si="0"/>
        <v>44617</v>
      </c>
      <c r="B66" s="121" t="str">
        <f t="shared" si="1"/>
        <v/>
      </c>
      <c r="C66" s="71"/>
      <c r="D66" s="71"/>
      <c r="E66" s="71"/>
      <c r="F66" s="71"/>
      <c r="G66" s="71"/>
      <c r="H66" s="71"/>
      <c r="I66" s="71"/>
    </row>
    <row r="67" spans="1:9" x14ac:dyDescent="0.25">
      <c r="A67" s="117">
        <f t="shared" si="0"/>
        <v>44618</v>
      </c>
      <c r="B67" s="118" t="str">
        <f t="shared" si="1"/>
        <v/>
      </c>
      <c r="C67" s="71"/>
      <c r="D67" s="71"/>
      <c r="E67" s="71"/>
      <c r="F67" s="71"/>
      <c r="G67" s="71"/>
      <c r="H67" s="71"/>
      <c r="I67" s="71"/>
    </row>
    <row r="68" spans="1:9" x14ac:dyDescent="0.25">
      <c r="A68" s="117">
        <f>A67+1</f>
        <v>44619</v>
      </c>
      <c r="B68" s="121" t="str">
        <f t="shared" si="1"/>
        <v/>
      </c>
      <c r="C68" s="71"/>
      <c r="D68" s="71"/>
      <c r="E68" s="71"/>
      <c r="F68" s="71"/>
      <c r="G68" s="71"/>
      <c r="H68" s="71"/>
      <c r="I68" s="71"/>
    </row>
    <row r="69" spans="1:9" x14ac:dyDescent="0.25">
      <c r="A69" s="117">
        <f t="shared" si="0"/>
        <v>44620</v>
      </c>
      <c r="B69" s="121" t="str">
        <f t="shared" si="1"/>
        <v/>
      </c>
      <c r="C69" s="71"/>
      <c r="D69" s="71"/>
      <c r="E69" s="71"/>
      <c r="F69" s="71"/>
      <c r="G69" s="71"/>
      <c r="H69" s="71"/>
      <c r="I69" s="71"/>
    </row>
    <row r="70" spans="1:9" x14ac:dyDescent="0.25">
      <c r="A70" s="117">
        <f t="shared" si="0"/>
        <v>44621</v>
      </c>
      <c r="B70" s="118" t="str">
        <f t="shared" si="1"/>
        <v/>
      </c>
      <c r="C70" s="71"/>
      <c r="D70" s="71"/>
      <c r="E70" s="71"/>
      <c r="F70" s="71"/>
      <c r="G70" s="71"/>
      <c r="H70" s="71"/>
      <c r="I70" s="71"/>
    </row>
    <row r="71" spans="1:9" x14ac:dyDescent="0.25">
      <c r="A71" s="117">
        <f t="shared" si="0"/>
        <v>44622</v>
      </c>
      <c r="B71" s="121" t="str">
        <f t="shared" si="1"/>
        <v>Mittwoch</v>
      </c>
      <c r="C71" s="71"/>
      <c r="D71" s="71"/>
      <c r="E71" s="71"/>
      <c r="F71" s="71"/>
      <c r="G71" s="71"/>
      <c r="H71" s="71"/>
      <c r="I71" s="71"/>
    </row>
    <row r="72" spans="1:9" x14ac:dyDescent="0.25">
      <c r="A72" s="117">
        <f t="shared" si="0"/>
        <v>44623</v>
      </c>
      <c r="B72" s="121" t="str">
        <f t="shared" si="1"/>
        <v/>
      </c>
      <c r="C72" s="71"/>
      <c r="D72" s="71"/>
      <c r="E72" s="71"/>
      <c r="F72" s="71"/>
      <c r="G72" s="71"/>
      <c r="H72" s="71"/>
      <c r="I72" s="71"/>
    </row>
    <row r="73" spans="1:9" x14ac:dyDescent="0.25">
      <c r="A73" s="117">
        <f t="shared" si="0"/>
        <v>44624</v>
      </c>
      <c r="B73" s="121" t="str">
        <f t="shared" si="1"/>
        <v/>
      </c>
      <c r="C73" s="71"/>
      <c r="D73" s="71"/>
      <c r="E73" s="71"/>
      <c r="F73" s="71"/>
      <c r="G73" s="71"/>
      <c r="H73" s="71"/>
      <c r="I73" s="71"/>
    </row>
    <row r="74" spans="1:9" x14ac:dyDescent="0.25">
      <c r="A74" s="117">
        <f t="shared" si="0"/>
        <v>44625</v>
      </c>
      <c r="B74" s="121" t="str">
        <f t="shared" si="1"/>
        <v/>
      </c>
      <c r="C74" s="71"/>
      <c r="D74" s="71"/>
      <c r="E74" s="71"/>
      <c r="F74" s="71"/>
      <c r="G74" s="71"/>
      <c r="H74" s="71"/>
      <c r="I74" s="71"/>
    </row>
    <row r="75" spans="1:9" x14ac:dyDescent="0.25">
      <c r="A75" s="117">
        <f t="shared" ref="A75:A129" si="2">A74+1</f>
        <v>44626</v>
      </c>
      <c r="B75" s="121" t="str">
        <f t="shared" si="1"/>
        <v/>
      </c>
      <c r="C75" s="71"/>
      <c r="D75" s="71"/>
      <c r="E75" s="71"/>
      <c r="F75" s="71"/>
      <c r="G75" s="71"/>
      <c r="H75" s="71"/>
      <c r="I75" s="71"/>
    </row>
    <row r="76" spans="1:9" x14ac:dyDescent="0.25">
      <c r="A76" s="117">
        <f t="shared" si="2"/>
        <v>44627</v>
      </c>
      <c r="B76" s="121" t="str">
        <f t="shared" ref="B76:B139" si="3">IF(A76="","",IF(WEEKDAY(A76)=4,"Mittwoch",IF(MONTH(A76)&amp;DAY(A76)="1015","Test","")))</f>
        <v/>
      </c>
      <c r="C76" s="71"/>
      <c r="D76" s="71"/>
      <c r="E76" s="71"/>
      <c r="F76" s="71"/>
      <c r="G76" s="71"/>
      <c r="H76" s="71"/>
      <c r="I76" s="71"/>
    </row>
    <row r="77" spans="1:9" x14ac:dyDescent="0.25">
      <c r="A77" s="117">
        <f t="shared" si="2"/>
        <v>44628</v>
      </c>
      <c r="B77" s="121" t="str">
        <f t="shared" si="3"/>
        <v/>
      </c>
      <c r="C77" s="71"/>
      <c r="D77" s="71"/>
      <c r="E77" s="71"/>
      <c r="F77" s="71"/>
      <c r="G77" s="71"/>
      <c r="H77" s="71"/>
      <c r="I77" s="71"/>
    </row>
    <row r="78" spans="1:9" x14ac:dyDescent="0.25">
      <c r="A78" s="117">
        <f t="shared" si="2"/>
        <v>44629</v>
      </c>
      <c r="B78" s="121" t="str">
        <f t="shared" si="3"/>
        <v>Mittwoch</v>
      </c>
      <c r="C78" s="71"/>
      <c r="D78" s="71"/>
      <c r="E78" s="71"/>
      <c r="F78" s="71"/>
      <c r="G78" s="71"/>
      <c r="H78" s="71"/>
      <c r="I78" s="71"/>
    </row>
    <row r="79" spans="1:9" x14ac:dyDescent="0.25">
      <c r="A79" s="117">
        <f t="shared" si="2"/>
        <v>44630</v>
      </c>
      <c r="B79" s="121" t="str">
        <f t="shared" si="3"/>
        <v/>
      </c>
      <c r="C79" s="71"/>
      <c r="D79" s="71"/>
      <c r="E79" s="71"/>
      <c r="F79" s="71"/>
      <c r="G79" s="71"/>
      <c r="H79" s="71"/>
      <c r="I79" s="71"/>
    </row>
    <row r="80" spans="1:9" x14ac:dyDescent="0.25">
      <c r="A80" s="117">
        <f t="shared" si="2"/>
        <v>44631</v>
      </c>
      <c r="B80" s="121" t="str">
        <f t="shared" si="3"/>
        <v/>
      </c>
      <c r="C80" s="71"/>
      <c r="D80" s="71"/>
      <c r="E80" s="71"/>
      <c r="F80" s="71"/>
      <c r="G80" s="71"/>
      <c r="H80" s="71"/>
      <c r="I80" s="71"/>
    </row>
    <row r="81" spans="1:9" x14ac:dyDescent="0.25">
      <c r="A81" s="117">
        <f t="shared" si="2"/>
        <v>44632</v>
      </c>
      <c r="B81" s="118" t="str">
        <f t="shared" si="3"/>
        <v/>
      </c>
      <c r="C81" s="71"/>
      <c r="D81" s="71"/>
      <c r="E81" s="71"/>
      <c r="F81" s="71"/>
      <c r="G81" s="71"/>
      <c r="H81" s="71"/>
      <c r="I81" s="71"/>
    </row>
    <row r="82" spans="1:9" x14ac:dyDescent="0.25">
      <c r="A82" s="117">
        <f t="shared" si="2"/>
        <v>44633</v>
      </c>
      <c r="B82" s="118" t="str">
        <f t="shared" si="3"/>
        <v/>
      </c>
      <c r="C82" s="71"/>
      <c r="D82" s="71"/>
      <c r="E82" s="71"/>
      <c r="F82" s="71"/>
      <c r="G82" s="71"/>
      <c r="H82" s="71"/>
      <c r="I82" s="71"/>
    </row>
    <row r="83" spans="1:9" x14ac:dyDescent="0.25">
      <c r="A83" s="117">
        <f t="shared" si="2"/>
        <v>44634</v>
      </c>
      <c r="B83" s="118" t="str">
        <f t="shared" si="3"/>
        <v/>
      </c>
      <c r="C83" s="71"/>
      <c r="D83" s="71"/>
      <c r="E83" s="71"/>
      <c r="F83" s="71"/>
      <c r="G83" s="71"/>
      <c r="H83" s="71"/>
      <c r="I83" s="71"/>
    </row>
    <row r="84" spans="1:9" x14ac:dyDescent="0.25">
      <c r="A84" s="117">
        <f t="shared" si="2"/>
        <v>44635</v>
      </c>
      <c r="B84" s="118" t="str">
        <f t="shared" si="3"/>
        <v/>
      </c>
      <c r="C84" s="71"/>
      <c r="D84" s="71"/>
      <c r="E84" s="71"/>
      <c r="F84" s="71"/>
      <c r="G84" s="71"/>
      <c r="H84" s="71"/>
      <c r="I84" s="71"/>
    </row>
    <row r="85" spans="1:9" x14ac:dyDescent="0.25">
      <c r="A85" s="117">
        <f t="shared" si="2"/>
        <v>44636</v>
      </c>
      <c r="B85" s="121" t="str">
        <f t="shared" si="3"/>
        <v>Mittwoch</v>
      </c>
      <c r="C85" s="71"/>
      <c r="D85" s="71"/>
      <c r="E85" s="71"/>
      <c r="F85" s="71"/>
      <c r="G85" s="71"/>
      <c r="H85" s="71"/>
      <c r="I85" s="71"/>
    </row>
    <row r="86" spans="1:9" x14ac:dyDescent="0.25">
      <c r="A86" s="117">
        <f t="shared" si="2"/>
        <v>44637</v>
      </c>
      <c r="B86" s="121" t="str">
        <f t="shared" si="3"/>
        <v/>
      </c>
      <c r="C86" s="71"/>
      <c r="D86" s="71"/>
      <c r="E86" s="71"/>
      <c r="F86" s="71"/>
      <c r="G86" s="71"/>
      <c r="H86" s="71"/>
      <c r="I86" s="71"/>
    </row>
    <row r="87" spans="1:9" x14ac:dyDescent="0.25">
      <c r="A87" s="117">
        <f t="shared" si="2"/>
        <v>44638</v>
      </c>
      <c r="B87" s="121" t="str">
        <f t="shared" si="3"/>
        <v/>
      </c>
      <c r="C87" s="71"/>
      <c r="D87" s="71"/>
      <c r="E87" s="71"/>
      <c r="F87" s="71"/>
      <c r="G87" s="71"/>
      <c r="H87" s="71"/>
      <c r="I87" s="71"/>
    </row>
    <row r="88" spans="1:9" x14ac:dyDescent="0.25">
      <c r="A88" s="117">
        <f t="shared" si="2"/>
        <v>44639</v>
      </c>
      <c r="B88" s="121" t="str">
        <f t="shared" si="3"/>
        <v/>
      </c>
      <c r="C88" s="71"/>
      <c r="D88" s="71"/>
      <c r="E88" s="71"/>
      <c r="F88" s="71"/>
      <c r="G88" s="71"/>
      <c r="H88" s="71"/>
      <c r="I88" s="71"/>
    </row>
    <row r="89" spans="1:9" x14ac:dyDescent="0.25">
      <c r="A89" s="117">
        <f t="shared" si="2"/>
        <v>44640</v>
      </c>
      <c r="B89" s="121" t="str">
        <f t="shared" si="3"/>
        <v/>
      </c>
      <c r="C89" s="71"/>
      <c r="D89" s="71"/>
      <c r="E89" s="71"/>
      <c r="F89" s="71"/>
      <c r="G89" s="71"/>
      <c r="H89" s="71"/>
      <c r="I89" s="71"/>
    </row>
    <row r="90" spans="1:9" x14ac:dyDescent="0.25">
      <c r="A90" s="117">
        <f t="shared" si="2"/>
        <v>44641</v>
      </c>
      <c r="B90" s="121" t="str">
        <f t="shared" si="3"/>
        <v/>
      </c>
      <c r="C90" s="71"/>
      <c r="D90" s="71"/>
      <c r="E90" s="71"/>
      <c r="F90" s="71"/>
      <c r="G90" s="71"/>
      <c r="H90" s="71"/>
      <c r="I90" s="71"/>
    </row>
    <row r="91" spans="1:9" x14ac:dyDescent="0.25">
      <c r="A91" s="117">
        <f t="shared" si="2"/>
        <v>44642</v>
      </c>
      <c r="B91" s="121" t="str">
        <f t="shared" si="3"/>
        <v/>
      </c>
      <c r="C91" s="71"/>
      <c r="D91" s="71"/>
      <c r="E91" s="71"/>
      <c r="F91" s="71"/>
      <c r="G91" s="71"/>
      <c r="H91" s="71"/>
      <c r="I91" s="71"/>
    </row>
    <row r="92" spans="1:9" x14ac:dyDescent="0.25">
      <c r="A92" s="117">
        <f t="shared" si="2"/>
        <v>44643</v>
      </c>
      <c r="B92" s="121" t="str">
        <f t="shared" si="3"/>
        <v>Mittwoch</v>
      </c>
      <c r="C92" s="71"/>
      <c r="D92" s="71"/>
      <c r="E92" s="71"/>
      <c r="F92" s="71"/>
      <c r="G92" s="71"/>
      <c r="H92" s="71"/>
      <c r="I92" s="71"/>
    </row>
    <row r="93" spans="1:9" x14ac:dyDescent="0.25">
      <c r="A93" s="117">
        <f t="shared" si="2"/>
        <v>44644</v>
      </c>
      <c r="B93" s="121" t="str">
        <f t="shared" si="3"/>
        <v/>
      </c>
      <c r="C93" s="71"/>
      <c r="D93" s="71"/>
      <c r="E93" s="71"/>
      <c r="F93" s="71"/>
      <c r="G93" s="71"/>
      <c r="H93" s="71"/>
      <c r="I93" s="71"/>
    </row>
    <row r="94" spans="1:9" x14ac:dyDescent="0.25">
      <c r="A94" s="117">
        <f t="shared" si="2"/>
        <v>44645</v>
      </c>
      <c r="B94" s="121" t="str">
        <f t="shared" si="3"/>
        <v/>
      </c>
      <c r="C94" s="71"/>
      <c r="D94" s="71"/>
      <c r="E94" s="71"/>
      <c r="F94" s="71"/>
      <c r="G94" s="71"/>
      <c r="H94" s="71"/>
      <c r="I94" s="71"/>
    </row>
    <row r="95" spans="1:9" x14ac:dyDescent="0.25">
      <c r="A95" s="117">
        <f t="shared" si="2"/>
        <v>44646</v>
      </c>
      <c r="B95" s="118" t="str">
        <f t="shared" si="3"/>
        <v/>
      </c>
      <c r="C95" s="71"/>
      <c r="D95" s="71"/>
      <c r="E95" s="71"/>
      <c r="F95" s="71"/>
      <c r="G95" s="71"/>
      <c r="H95" s="71"/>
      <c r="I95" s="71"/>
    </row>
    <row r="96" spans="1:9" x14ac:dyDescent="0.25">
      <c r="A96" s="117">
        <f t="shared" si="2"/>
        <v>44647</v>
      </c>
      <c r="B96" s="118" t="str">
        <f t="shared" si="3"/>
        <v/>
      </c>
      <c r="C96" s="71"/>
      <c r="D96" s="71"/>
      <c r="E96" s="71"/>
      <c r="F96" s="71"/>
      <c r="G96" s="71"/>
      <c r="H96" s="71"/>
      <c r="I96" s="71"/>
    </row>
    <row r="97" spans="1:9" x14ac:dyDescent="0.25">
      <c r="A97" s="117">
        <f t="shared" si="2"/>
        <v>44648</v>
      </c>
      <c r="B97" s="118" t="str">
        <f t="shared" si="3"/>
        <v/>
      </c>
      <c r="C97" s="71"/>
      <c r="D97" s="71"/>
      <c r="E97" s="71"/>
      <c r="F97" s="71"/>
      <c r="G97" s="71"/>
      <c r="H97" s="71"/>
      <c r="I97" s="71"/>
    </row>
    <row r="98" spans="1:9" x14ac:dyDescent="0.25">
      <c r="A98" s="117">
        <f t="shared" si="2"/>
        <v>44649</v>
      </c>
      <c r="B98" s="118" t="str">
        <f t="shared" si="3"/>
        <v/>
      </c>
      <c r="C98" s="71"/>
      <c r="D98" s="71"/>
      <c r="E98" s="71"/>
      <c r="F98" s="71"/>
      <c r="G98" s="71"/>
      <c r="H98" s="71"/>
      <c r="I98" s="71"/>
    </row>
    <row r="99" spans="1:9" x14ac:dyDescent="0.25">
      <c r="A99" s="117">
        <f t="shared" si="2"/>
        <v>44650</v>
      </c>
      <c r="B99" s="121" t="str">
        <f t="shared" si="3"/>
        <v>Mittwoch</v>
      </c>
      <c r="C99" s="71"/>
      <c r="D99" s="71"/>
      <c r="E99" s="71"/>
      <c r="F99" s="71"/>
      <c r="G99" s="71"/>
      <c r="H99" s="71"/>
      <c r="I99" s="71"/>
    </row>
    <row r="100" spans="1:9" x14ac:dyDescent="0.25">
      <c r="A100" s="117">
        <f>A99+1</f>
        <v>44651</v>
      </c>
      <c r="B100" s="121" t="str">
        <f t="shared" si="3"/>
        <v/>
      </c>
      <c r="C100" s="71"/>
      <c r="D100" s="71"/>
      <c r="E100" s="71"/>
      <c r="F100" s="71"/>
      <c r="G100" s="71"/>
      <c r="H100" s="71"/>
      <c r="I100" s="71"/>
    </row>
    <row r="101" spans="1:9" x14ac:dyDescent="0.25">
      <c r="A101" s="117">
        <f t="shared" si="2"/>
        <v>44652</v>
      </c>
      <c r="B101" s="121" t="str">
        <f t="shared" si="3"/>
        <v/>
      </c>
      <c r="C101" s="71"/>
      <c r="D101" s="71"/>
      <c r="E101" s="71"/>
      <c r="F101" s="71"/>
      <c r="G101" s="71"/>
      <c r="H101" s="71"/>
      <c r="I101" s="71"/>
    </row>
    <row r="102" spans="1:9" x14ac:dyDescent="0.25">
      <c r="A102" s="117">
        <f t="shared" si="2"/>
        <v>44653</v>
      </c>
      <c r="B102" s="121" t="str">
        <f t="shared" si="3"/>
        <v/>
      </c>
      <c r="C102" s="71"/>
      <c r="D102" s="71"/>
      <c r="E102" s="71"/>
      <c r="F102" s="71"/>
      <c r="G102" s="71"/>
      <c r="H102" s="71"/>
      <c r="I102" s="71"/>
    </row>
    <row r="103" spans="1:9" x14ac:dyDescent="0.25">
      <c r="A103" s="117">
        <f t="shared" si="2"/>
        <v>44654</v>
      </c>
      <c r="B103" s="121" t="str">
        <f t="shared" si="3"/>
        <v/>
      </c>
      <c r="C103" s="71"/>
      <c r="D103" s="71"/>
      <c r="E103" s="71"/>
      <c r="F103" s="71"/>
      <c r="G103" s="71"/>
      <c r="H103" s="71"/>
      <c r="I103" s="71"/>
    </row>
    <row r="104" spans="1:9" x14ac:dyDescent="0.25">
      <c r="A104" s="117">
        <f t="shared" si="2"/>
        <v>44655</v>
      </c>
      <c r="B104" s="121" t="str">
        <f t="shared" si="3"/>
        <v/>
      </c>
      <c r="C104" s="71"/>
      <c r="D104" s="71"/>
      <c r="E104" s="71"/>
      <c r="F104" s="71"/>
      <c r="G104" s="71"/>
      <c r="H104" s="71"/>
      <c r="I104" s="71"/>
    </row>
    <row r="105" spans="1:9" x14ac:dyDescent="0.25">
      <c r="A105" s="117">
        <f t="shared" si="2"/>
        <v>44656</v>
      </c>
      <c r="B105" s="121" t="str">
        <f t="shared" si="3"/>
        <v/>
      </c>
      <c r="C105" s="71"/>
      <c r="D105" s="71"/>
      <c r="E105" s="71"/>
      <c r="F105" s="71"/>
      <c r="G105" s="71"/>
      <c r="H105" s="71"/>
      <c r="I105" s="71"/>
    </row>
    <row r="106" spans="1:9" x14ac:dyDescent="0.25">
      <c r="A106" s="117">
        <f t="shared" si="2"/>
        <v>44657</v>
      </c>
      <c r="B106" s="121" t="str">
        <f t="shared" si="3"/>
        <v>Mittwoch</v>
      </c>
      <c r="C106" s="71"/>
      <c r="D106" s="71"/>
      <c r="E106" s="71"/>
      <c r="F106" s="71"/>
      <c r="G106" s="71"/>
      <c r="H106" s="71"/>
      <c r="I106" s="71"/>
    </row>
    <row r="107" spans="1:9" x14ac:dyDescent="0.25">
      <c r="A107" s="117">
        <f t="shared" si="2"/>
        <v>44658</v>
      </c>
      <c r="B107" s="121" t="str">
        <f t="shared" si="3"/>
        <v/>
      </c>
      <c r="C107" s="71"/>
      <c r="D107" s="71"/>
      <c r="E107" s="71"/>
      <c r="F107" s="71"/>
      <c r="G107" s="71"/>
      <c r="H107" s="71"/>
      <c r="I107" s="71"/>
    </row>
    <row r="108" spans="1:9" x14ac:dyDescent="0.25">
      <c r="A108" s="117">
        <f t="shared" si="2"/>
        <v>44659</v>
      </c>
      <c r="B108" s="121" t="str">
        <f t="shared" si="3"/>
        <v/>
      </c>
      <c r="C108" s="71"/>
      <c r="D108" s="71"/>
      <c r="E108" s="71"/>
      <c r="F108" s="71"/>
      <c r="G108" s="71"/>
      <c r="H108" s="71"/>
      <c r="I108" s="71"/>
    </row>
    <row r="109" spans="1:9" x14ac:dyDescent="0.25">
      <c r="A109" s="117">
        <f t="shared" si="2"/>
        <v>44660</v>
      </c>
      <c r="B109" s="118" t="str">
        <f t="shared" si="3"/>
        <v/>
      </c>
      <c r="C109" s="71"/>
      <c r="D109" s="71"/>
      <c r="E109" s="71"/>
      <c r="F109" s="71"/>
      <c r="G109" s="71"/>
      <c r="H109" s="71"/>
      <c r="I109" s="71"/>
    </row>
    <row r="110" spans="1:9" x14ac:dyDescent="0.25">
      <c r="A110" s="117">
        <f t="shared" si="2"/>
        <v>44661</v>
      </c>
      <c r="B110" s="118" t="str">
        <f t="shared" si="3"/>
        <v/>
      </c>
      <c r="C110" s="71"/>
      <c r="D110" s="71"/>
      <c r="E110" s="71"/>
      <c r="F110" s="71"/>
      <c r="G110" s="71"/>
      <c r="H110" s="71"/>
      <c r="I110" s="71"/>
    </row>
    <row r="111" spans="1:9" x14ac:dyDescent="0.25">
      <c r="A111" s="117">
        <f t="shared" si="2"/>
        <v>44662</v>
      </c>
      <c r="B111" s="118" t="str">
        <f t="shared" si="3"/>
        <v/>
      </c>
      <c r="C111" s="71"/>
      <c r="D111" s="71"/>
      <c r="E111" s="71"/>
      <c r="F111" s="71"/>
      <c r="G111" s="71"/>
      <c r="H111" s="71"/>
      <c r="I111" s="71"/>
    </row>
    <row r="112" spans="1:9" x14ac:dyDescent="0.25">
      <c r="A112" s="117">
        <f t="shared" si="2"/>
        <v>44663</v>
      </c>
      <c r="B112" s="118" t="str">
        <f t="shared" si="3"/>
        <v/>
      </c>
      <c r="C112" s="71"/>
      <c r="D112" s="71"/>
      <c r="E112" s="71"/>
      <c r="F112" s="71"/>
      <c r="G112" s="71"/>
      <c r="H112" s="71"/>
      <c r="I112" s="71"/>
    </row>
    <row r="113" spans="1:9" x14ac:dyDescent="0.25">
      <c r="A113" s="117">
        <f t="shared" si="2"/>
        <v>44664</v>
      </c>
      <c r="B113" s="121" t="str">
        <f t="shared" si="3"/>
        <v>Mittwoch</v>
      </c>
      <c r="C113" s="71"/>
      <c r="D113" s="71"/>
      <c r="E113" s="71"/>
      <c r="F113" s="71"/>
      <c r="G113" s="71"/>
      <c r="H113" s="71"/>
      <c r="I113" s="71"/>
    </row>
    <row r="114" spans="1:9" x14ac:dyDescent="0.25">
      <c r="A114" s="117">
        <f t="shared" si="2"/>
        <v>44665</v>
      </c>
      <c r="B114" s="121" t="str">
        <f t="shared" si="3"/>
        <v/>
      </c>
      <c r="C114" s="71"/>
      <c r="D114" s="71"/>
      <c r="E114" s="71"/>
      <c r="F114" s="71"/>
      <c r="G114" s="71"/>
      <c r="H114" s="71"/>
      <c r="I114" s="71"/>
    </row>
    <row r="115" spans="1:9" x14ac:dyDescent="0.25">
      <c r="A115" s="117">
        <f t="shared" si="2"/>
        <v>44666</v>
      </c>
      <c r="B115" s="121" t="str">
        <f t="shared" si="3"/>
        <v/>
      </c>
      <c r="C115" s="71"/>
      <c r="D115" s="71"/>
      <c r="E115" s="71"/>
      <c r="F115" s="71"/>
      <c r="G115" s="71"/>
      <c r="H115" s="71"/>
      <c r="I115" s="71"/>
    </row>
    <row r="116" spans="1:9" x14ac:dyDescent="0.25">
      <c r="A116" s="117">
        <f t="shared" si="2"/>
        <v>44667</v>
      </c>
      <c r="B116" s="121" t="str">
        <f t="shared" si="3"/>
        <v/>
      </c>
      <c r="C116" s="71"/>
      <c r="D116" s="71"/>
      <c r="E116" s="71"/>
      <c r="F116" s="71"/>
      <c r="G116" s="71"/>
      <c r="H116" s="71"/>
      <c r="I116" s="71"/>
    </row>
    <row r="117" spans="1:9" x14ac:dyDescent="0.25">
      <c r="A117" s="117">
        <f t="shared" si="2"/>
        <v>44668</v>
      </c>
      <c r="B117" s="121" t="str">
        <f t="shared" si="3"/>
        <v/>
      </c>
      <c r="C117" s="71"/>
      <c r="D117" s="71"/>
      <c r="E117" s="71"/>
      <c r="F117" s="71"/>
      <c r="G117" s="71"/>
      <c r="H117" s="71"/>
      <c r="I117" s="71"/>
    </row>
    <row r="118" spans="1:9" x14ac:dyDescent="0.25">
      <c r="A118" s="117">
        <f t="shared" si="2"/>
        <v>44669</v>
      </c>
      <c r="B118" s="121" t="str">
        <f t="shared" si="3"/>
        <v/>
      </c>
      <c r="C118" s="71"/>
      <c r="D118" s="71"/>
      <c r="E118" s="71"/>
      <c r="F118" s="71"/>
      <c r="G118" s="71"/>
      <c r="H118" s="71"/>
      <c r="I118" s="71"/>
    </row>
    <row r="119" spans="1:9" x14ac:dyDescent="0.25">
      <c r="A119" s="117">
        <f t="shared" si="2"/>
        <v>44670</v>
      </c>
      <c r="B119" s="121" t="str">
        <f t="shared" si="3"/>
        <v/>
      </c>
      <c r="C119" s="71"/>
      <c r="D119" s="71"/>
      <c r="E119" s="71"/>
      <c r="F119" s="71"/>
      <c r="G119" s="71"/>
      <c r="H119" s="71"/>
      <c r="I119" s="71"/>
    </row>
    <row r="120" spans="1:9" x14ac:dyDescent="0.25">
      <c r="A120" s="117">
        <f t="shared" si="2"/>
        <v>44671</v>
      </c>
      <c r="B120" s="121" t="str">
        <f t="shared" si="3"/>
        <v>Mittwoch</v>
      </c>
      <c r="C120" s="71"/>
      <c r="D120" s="71"/>
      <c r="E120" s="71"/>
      <c r="F120" s="71"/>
      <c r="G120" s="71"/>
      <c r="H120" s="71"/>
      <c r="I120" s="71"/>
    </row>
    <row r="121" spans="1:9" x14ac:dyDescent="0.25">
      <c r="A121" s="117">
        <f t="shared" si="2"/>
        <v>44672</v>
      </c>
      <c r="B121" s="121" t="str">
        <f t="shared" si="3"/>
        <v/>
      </c>
      <c r="C121" s="71"/>
      <c r="D121" s="71"/>
      <c r="E121" s="71"/>
      <c r="F121" s="71"/>
      <c r="G121" s="71"/>
      <c r="H121" s="71"/>
      <c r="I121" s="71"/>
    </row>
    <row r="122" spans="1:9" x14ac:dyDescent="0.25">
      <c r="A122" s="117">
        <f t="shared" si="2"/>
        <v>44673</v>
      </c>
      <c r="B122" s="121" t="str">
        <f t="shared" si="3"/>
        <v/>
      </c>
      <c r="C122" s="71"/>
      <c r="D122" s="71"/>
      <c r="E122" s="71"/>
      <c r="F122" s="71"/>
      <c r="G122" s="71"/>
      <c r="H122" s="71"/>
      <c r="I122" s="71"/>
    </row>
    <row r="123" spans="1:9" x14ac:dyDescent="0.25">
      <c r="A123" s="117">
        <f t="shared" si="2"/>
        <v>44674</v>
      </c>
      <c r="B123" s="118" t="str">
        <f t="shared" si="3"/>
        <v/>
      </c>
      <c r="C123" s="71"/>
      <c r="D123" s="71"/>
      <c r="E123" s="71"/>
      <c r="F123" s="71"/>
      <c r="G123" s="71"/>
      <c r="H123" s="71"/>
      <c r="I123" s="71"/>
    </row>
    <row r="124" spans="1:9" x14ac:dyDescent="0.25">
      <c r="A124" s="117">
        <f t="shared" si="2"/>
        <v>44675</v>
      </c>
      <c r="B124" s="118" t="str">
        <f t="shared" si="3"/>
        <v/>
      </c>
      <c r="C124" s="71"/>
      <c r="D124" s="71"/>
      <c r="E124" s="71"/>
      <c r="F124" s="71"/>
      <c r="G124" s="71"/>
      <c r="H124" s="71"/>
      <c r="I124" s="71"/>
    </row>
    <row r="125" spans="1:9" x14ac:dyDescent="0.25">
      <c r="A125" s="117">
        <f t="shared" si="2"/>
        <v>44676</v>
      </c>
      <c r="B125" s="118" t="str">
        <f t="shared" si="3"/>
        <v/>
      </c>
      <c r="C125" s="71"/>
      <c r="D125" s="71"/>
      <c r="E125" s="71"/>
      <c r="F125" s="71"/>
      <c r="G125" s="71"/>
      <c r="H125" s="71"/>
      <c r="I125" s="71"/>
    </row>
    <row r="126" spans="1:9" x14ac:dyDescent="0.25">
      <c r="A126" s="117">
        <f t="shared" si="2"/>
        <v>44677</v>
      </c>
      <c r="B126" s="118" t="str">
        <f t="shared" si="3"/>
        <v/>
      </c>
      <c r="C126" s="71"/>
      <c r="D126" s="71"/>
      <c r="E126" s="71"/>
      <c r="F126" s="71"/>
      <c r="G126" s="71"/>
      <c r="H126" s="71"/>
      <c r="I126" s="71"/>
    </row>
    <row r="127" spans="1:9" x14ac:dyDescent="0.25">
      <c r="A127" s="117">
        <f t="shared" si="2"/>
        <v>44678</v>
      </c>
      <c r="B127" s="121" t="str">
        <f t="shared" si="3"/>
        <v>Mittwoch</v>
      </c>
      <c r="C127" s="71"/>
      <c r="D127" s="71"/>
      <c r="E127" s="71"/>
      <c r="F127" s="71"/>
      <c r="G127" s="71"/>
      <c r="H127" s="71"/>
      <c r="I127" s="71"/>
    </row>
    <row r="128" spans="1:9" x14ac:dyDescent="0.25">
      <c r="A128" s="117">
        <f t="shared" si="2"/>
        <v>44679</v>
      </c>
      <c r="B128" s="121" t="str">
        <f t="shared" si="3"/>
        <v/>
      </c>
      <c r="C128" s="71"/>
      <c r="D128" s="71"/>
      <c r="E128" s="71"/>
      <c r="F128" s="71"/>
      <c r="G128" s="71"/>
      <c r="H128" s="71"/>
      <c r="I128" s="71"/>
    </row>
    <row r="129" spans="1:9" x14ac:dyDescent="0.25">
      <c r="A129" s="117">
        <f t="shared" si="2"/>
        <v>44680</v>
      </c>
      <c r="B129" s="121" t="str">
        <f t="shared" si="3"/>
        <v/>
      </c>
      <c r="C129" s="71"/>
      <c r="D129" s="71"/>
      <c r="E129" s="71"/>
      <c r="F129" s="71"/>
      <c r="G129" s="71"/>
      <c r="H129" s="71"/>
      <c r="I129" s="71"/>
    </row>
    <row r="130" spans="1:9" x14ac:dyDescent="0.25">
      <c r="A130" s="117">
        <f>A129+1</f>
        <v>44681</v>
      </c>
      <c r="B130" s="121" t="str">
        <f t="shared" si="3"/>
        <v/>
      </c>
      <c r="C130" s="71"/>
      <c r="D130" s="71"/>
      <c r="E130" s="71"/>
      <c r="F130" s="71"/>
      <c r="G130" s="71"/>
      <c r="H130" s="71"/>
      <c r="I130" s="71"/>
    </row>
    <row r="131" spans="1:9" x14ac:dyDescent="0.25">
      <c r="A131" s="117">
        <f t="shared" ref="A131:A194" si="4">A130+1</f>
        <v>44682</v>
      </c>
      <c r="B131" s="121" t="str">
        <f t="shared" si="3"/>
        <v/>
      </c>
      <c r="C131" s="71"/>
      <c r="D131" s="71"/>
      <c r="E131" s="71"/>
      <c r="F131" s="71"/>
      <c r="G131" s="71"/>
      <c r="H131" s="71"/>
      <c r="I131" s="71"/>
    </row>
    <row r="132" spans="1:9" x14ac:dyDescent="0.25">
      <c r="A132" s="117">
        <f t="shared" si="4"/>
        <v>44683</v>
      </c>
      <c r="B132" s="121" t="str">
        <f t="shared" si="3"/>
        <v/>
      </c>
      <c r="C132" s="71"/>
      <c r="D132" s="71"/>
      <c r="E132" s="71"/>
      <c r="F132" s="71"/>
      <c r="G132" s="71"/>
      <c r="H132" s="71"/>
      <c r="I132" s="71"/>
    </row>
    <row r="133" spans="1:9" x14ac:dyDescent="0.25">
      <c r="A133" s="117">
        <f t="shared" si="4"/>
        <v>44684</v>
      </c>
      <c r="B133" s="121" t="str">
        <f t="shared" si="3"/>
        <v/>
      </c>
      <c r="C133" s="71"/>
      <c r="D133" s="71"/>
      <c r="E133" s="71"/>
      <c r="F133" s="71"/>
      <c r="G133" s="71"/>
      <c r="H133" s="71"/>
      <c r="I133" s="71"/>
    </row>
    <row r="134" spans="1:9" x14ac:dyDescent="0.25">
      <c r="A134" s="117">
        <f t="shared" si="4"/>
        <v>44685</v>
      </c>
      <c r="B134" s="121" t="str">
        <f t="shared" si="3"/>
        <v>Mittwoch</v>
      </c>
      <c r="C134" s="71"/>
      <c r="D134" s="71"/>
      <c r="E134" s="71"/>
      <c r="F134" s="71"/>
      <c r="G134" s="71"/>
      <c r="H134" s="71"/>
      <c r="I134" s="71"/>
    </row>
    <row r="135" spans="1:9" x14ac:dyDescent="0.25">
      <c r="A135" s="117">
        <f t="shared" si="4"/>
        <v>44686</v>
      </c>
      <c r="B135" s="121" t="str">
        <f t="shared" si="3"/>
        <v/>
      </c>
      <c r="C135" s="71"/>
      <c r="D135" s="71"/>
      <c r="E135" s="71"/>
      <c r="F135" s="71"/>
      <c r="G135" s="71"/>
      <c r="H135" s="71"/>
      <c r="I135" s="71"/>
    </row>
    <row r="136" spans="1:9" x14ac:dyDescent="0.25">
      <c r="A136" s="117">
        <f t="shared" si="4"/>
        <v>44687</v>
      </c>
      <c r="B136" s="121" t="str">
        <f t="shared" si="3"/>
        <v/>
      </c>
      <c r="C136" s="71"/>
      <c r="D136" s="71"/>
      <c r="E136" s="71"/>
      <c r="F136" s="71"/>
      <c r="G136" s="71"/>
      <c r="H136" s="71"/>
      <c r="I136" s="71"/>
    </row>
    <row r="137" spans="1:9" x14ac:dyDescent="0.25">
      <c r="A137" s="117">
        <f t="shared" si="4"/>
        <v>44688</v>
      </c>
      <c r="B137" s="118" t="str">
        <f t="shared" si="3"/>
        <v/>
      </c>
      <c r="C137" s="71"/>
      <c r="D137" s="71"/>
      <c r="E137" s="71"/>
      <c r="F137" s="71"/>
      <c r="G137" s="71"/>
      <c r="H137" s="71"/>
      <c r="I137" s="71"/>
    </row>
    <row r="138" spans="1:9" x14ac:dyDescent="0.25">
      <c r="A138" s="117">
        <f t="shared" si="4"/>
        <v>44689</v>
      </c>
      <c r="B138" s="118" t="str">
        <f t="shared" si="3"/>
        <v/>
      </c>
      <c r="C138" s="71"/>
      <c r="D138" s="71"/>
      <c r="E138" s="71"/>
      <c r="F138" s="71"/>
      <c r="G138" s="71"/>
      <c r="H138" s="71"/>
      <c r="I138" s="71"/>
    </row>
    <row r="139" spans="1:9" x14ac:dyDescent="0.25">
      <c r="A139" s="117">
        <f t="shared" si="4"/>
        <v>44690</v>
      </c>
      <c r="B139" s="118" t="str">
        <f t="shared" si="3"/>
        <v/>
      </c>
      <c r="C139" s="71"/>
      <c r="D139" s="71"/>
      <c r="E139" s="71"/>
      <c r="F139" s="71"/>
      <c r="G139" s="71"/>
      <c r="H139" s="71"/>
      <c r="I139" s="71"/>
    </row>
    <row r="140" spans="1:9" x14ac:dyDescent="0.25">
      <c r="A140" s="117">
        <f t="shared" si="4"/>
        <v>44691</v>
      </c>
      <c r="B140" s="118" t="str">
        <f t="shared" ref="B140:B203" si="5">IF(A140="","",IF(WEEKDAY(A140)=4,"Mittwoch",IF(MONTH(A140)&amp;DAY(A140)="1015","Test","")))</f>
        <v/>
      </c>
      <c r="C140" s="71"/>
      <c r="D140" s="71"/>
      <c r="E140" s="71"/>
      <c r="F140" s="71"/>
      <c r="G140" s="71"/>
      <c r="H140" s="71"/>
      <c r="I140" s="71"/>
    </row>
    <row r="141" spans="1:9" x14ac:dyDescent="0.25">
      <c r="A141" s="117">
        <f t="shared" si="4"/>
        <v>44692</v>
      </c>
      <c r="B141" s="121" t="str">
        <f t="shared" si="5"/>
        <v>Mittwoch</v>
      </c>
      <c r="C141" s="71"/>
      <c r="D141" s="71"/>
      <c r="E141" s="71"/>
      <c r="F141" s="71"/>
      <c r="G141" s="71"/>
      <c r="H141" s="71"/>
      <c r="I141" s="71"/>
    </row>
    <row r="142" spans="1:9" x14ac:dyDescent="0.25">
      <c r="A142" s="117">
        <f t="shared" si="4"/>
        <v>44693</v>
      </c>
      <c r="B142" s="121" t="str">
        <f t="shared" si="5"/>
        <v/>
      </c>
      <c r="C142" s="71"/>
      <c r="D142" s="71"/>
      <c r="E142" s="71"/>
      <c r="F142" s="71"/>
      <c r="G142" s="71"/>
      <c r="H142" s="71"/>
      <c r="I142" s="71"/>
    </row>
    <row r="143" spans="1:9" x14ac:dyDescent="0.25">
      <c r="A143" s="117">
        <f t="shared" si="4"/>
        <v>44694</v>
      </c>
      <c r="B143" s="121" t="str">
        <f t="shared" si="5"/>
        <v/>
      </c>
      <c r="C143" s="71"/>
      <c r="D143" s="71"/>
      <c r="E143" s="71"/>
      <c r="F143" s="71"/>
      <c r="G143" s="71"/>
      <c r="H143" s="71"/>
      <c r="I143" s="71"/>
    </row>
    <row r="144" spans="1:9" x14ac:dyDescent="0.25">
      <c r="A144" s="117">
        <f t="shared" si="4"/>
        <v>44695</v>
      </c>
      <c r="B144" s="121" t="str">
        <f t="shared" si="5"/>
        <v/>
      </c>
      <c r="C144" s="71"/>
      <c r="D144" s="71"/>
      <c r="E144" s="71"/>
      <c r="F144" s="71"/>
      <c r="G144" s="71"/>
      <c r="H144" s="71"/>
      <c r="I144" s="71"/>
    </row>
    <row r="145" spans="1:9" x14ac:dyDescent="0.25">
      <c r="A145" s="117">
        <f t="shared" si="4"/>
        <v>44696</v>
      </c>
      <c r="B145" s="121" t="str">
        <f t="shared" si="5"/>
        <v/>
      </c>
      <c r="C145" s="71"/>
      <c r="D145" s="71"/>
      <c r="E145" s="71"/>
      <c r="F145" s="71"/>
      <c r="G145" s="71"/>
      <c r="H145" s="71"/>
      <c r="I145" s="71"/>
    </row>
    <row r="146" spans="1:9" x14ac:dyDescent="0.25">
      <c r="A146" s="117">
        <f t="shared" si="4"/>
        <v>44697</v>
      </c>
      <c r="B146" s="121" t="str">
        <f t="shared" si="5"/>
        <v/>
      </c>
      <c r="C146" s="71"/>
      <c r="D146" s="71"/>
      <c r="E146" s="71"/>
      <c r="F146" s="71"/>
      <c r="G146" s="71"/>
      <c r="H146" s="71"/>
      <c r="I146" s="71"/>
    </row>
    <row r="147" spans="1:9" x14ac:dyDescent="0.25">
      <c r="A147" s="117">
        <f t="shared" si="4"/>
        <v>44698</v>
      </c>
      <c r="B147" s="121" t="str">
        <f t="shared" si="5"/>
        <v/>
      </c>
      <c r="C147" s="71"/>
      <c r="D147" s="71"/>
      <c r="E147" s="71"/>
      <c r="F147" s="71"/>
      <c r="G147" s="71"/>
      <c r="H147" s="71"/>
      <c r="I147" s="71"/>
    </row>
    <row r="148" spans="1:9" x14ac:dyDescent="0.25">
      <c r="A148" s="117">
        <f t="shared" si="4"/>
        <v>44699</v>
      </c>
      <c r="B148" s="121" t="str">
        <f t="shared" si="5"/>
        <v>Mittwoch</v>
      </c>
      <c r="C148" s="71"/>
      <c r="D148" s="71"/>
      <c r="E148" s="71"/>
      <c r="F148" s="71"/>
      <c r="G148" s="71"/>
      <c r="H148" s="71"/>
      <c r="I148" s="71"/>
    </row>
    <row r="149" spans="1:9" x14ac:dyDescent="0.25">
      <c r="A149" s="117">
        <f t="shared" si="4"/>
        <v>44700</v>
      </c>
      <c r="B149" s="121" t="str">
        <f t="shared" si="5"/>
        <v/>
      </c>
      <c r="C149" s="71"/>
      <c r="D149" s="71"/>
      <c r="E149" s="71"/>
      <c r="F149" s="71"/>
      <c r="G149" s="71"/>
      <c r="H149" s="71"/>
      <c r="I149" s="71"/>
    </row>
    <row r="150" spans="1:9" x14ac:dyDescent="0.25">
      <c r="A150" s="117">
        <f t="shared" si="4"/>
        <v>44701</v>
      </c>
      <c r="B150" s="121" t="str">
        <f t="shared" si="5"/>
        <v/>
      </c>
      <c r="C150" s="71"/>
      <c r="D150" s="71"/>
      <c r="E150" s="71"/>
      <c r="F150" s="71"/>
      <c r="G150" s="71"/>
      <c r="H150" s="71"/>
      <c r="I150" s="71"/>
    </row>
    <row r="151" spans="1:9" x14ac:dyDescent="0.25">
      <c r="A151" s="117">
        <f t="shared" si="4"/>
        <v>44702</v>
      </c>
      <c r="B151" s="118" t="str">
        <f t="shared" si="5"/>
        <v/>
      </c>
      <c r="C151" s="71"/>
      <c r="D151" s="71"/>
      <c r="E151" s="71"/>
      <c r="F151" s="71"/>
      <c r="G151" s="71"/>
      <c r="H151" s="71"/>
      <c r="I151" s="71"/>
    </row>
    <row r="152" spans="1:9" x14ac:dyDescent="0.25">
      <c r="A152" s="117">
        <f t="shared" si="4"/>
        <v>44703</v>
      </c>
      <c r="B152" s="118" t="str">
        <f t="shared" si="5"/>
        <v/>
      </c>
      <c r="C152" s="71"/>
      <c r="D152" s="71"/>
      <c r="E152" s="71"/>
      <c r="F152" s="71"/>
      <c r="G152" s="71"/>
      <c r="H152" s="71"/>
      <c r="I152" s="71"/>
    </row>
    <row r="153" spans="1:9" x14ac:dyDescent="0.25">
      <c r="A153" s="117">
        <f t="shared" si="4"/>
        <v>44704</v>
      </c>
      <c r="B153" s="118" t="str">
        <f t="shared" si="5"/>
        <v/>
      </c>
      <c r="C153" s="71"/>
      <c r="D153" s="71"/>
      <c r="E153" s="71"/>
      <c r="F153" s="71"/>
      <c r="G153" s="71"/>
      <c r="H153" s="71"/>
      <c r="I153" s="71"/>
    </row>
    <row r="154" spans="1:9" x14ac:dyDescent="0.25">
      <c r="A154" s="117">
        <f t="shared" si="4"/>
        <v>44705</v>
      </c>
      <c r="B154" s="118" t="str">
        <f t="shared" si="5"/>
        <v/>
      </c>
      <c r="C154" s="71"/>
      <c r="D154" s="71"/>
      <c r="E154" s="71"/>
      <c r="F154" s="71"/>
      <c r="G154" s="71"/>
      <c r="H154" s="71"/>
      <c r="I154" s="71"/>
    </row>
    <row r="155" spans="1:9" x14ac:dyDescent="0.25">
      <c r="A155" s="117">
        <f t="shared" si="4"/>
        <v>44706</v>
      </c>
      <c r="B155" s="121" t="str">
        <f t="shared" si="5"/>
        <v>Mittwoch</v>
      </c>
      <c r="C155" s="71"/>
      <c r="D155" s="71"/>
      <c r="E155" s="71"/>
      <c r="F155" s="71"/>
      <c r="G155" s="71"/>
      <c r="H155" s="71"/>
      <c r="I155" s="71"/>
    </row>
    <row r="156" spans="1:9" x14ac:dyDescent="0.25">
      <c r="A156" s="117">
        <f t="shared" si="4"/>
        <v>44707</v>
      </c>
      <c r="B156" s="121" t="str">
        <f t="shared" si="5"/>
        <v/>
      </c>
      <c r="C156" s="71"/>
      <c r="D156" s="71"/>
      <c r="E156" s="71"/>
      <c r="F156" s="71"/>
      <c r="G156" s="71"/>
      <c r="H156" s="71"/>
      <c r="I156" s="71"/>
    </row>
    <row r="157" spans="1:9" x14ac:dyDescent="0.25">
      <c r="A157" s="117">
        <f t="shared" si="4"/>
        <v>44708</v>
      </c>
      <c r="B157" s="121" t="str">
        <f t="shared" si="5"/>
        <v/>
      </c>
      <c r="C157" s="71"/>
      <c r="D157" s="71"/>
      <c r="E157" s="71"/>
      <c r="F157" s="71"/>
      <c r="G157" s="71"/>
      <c r="H157" s="71"/>
      <c r="I157" s="71"/>
    </row>
    <row r="158" spans="1:9" x14ac:dyDescent="0.25">
      <c r="A158" s="117">
        <f t="shared" si="4"/>
        <v>44709</v>
      </c>
      <c r="B158" s="121" t="str">
        <f t="shared" si="5"/>
        <v/>
      </c>
      <c r="C158" s="71"/>
      <c r="D158" s="71"/>
      <c r="E158" s="71"/>
      <c r="F158" s="71"/>
      <c r="G158" s="71"/>
      <c r="H158" s="71"/>
      <c r="I158" s="71"/>
    </row>
    <row r="159" spans="1:9" x14ac:dyDescent="0.25">
      <c r="A159" s="117">
        <f t="shared" si="4"/>
        <v>44710</v>
      </c>
      <c r="B159" s="121" t="str">
        <f t="shared" si="5"/>
        <v/>
      </c>
      <c r="C159" s="71"/>
      <c r="D159" s="71"/>
      <c r="E159" s="71"/>
      <c r="F159" s="71"/>
      <c r="G159" s="71"/>
      <c r="H159" s="71"/>
      <c r="I159" s="71"/>
    </row>
    <row r="160" spans="1:9" x14ac:dyDescent="0.25">
      <c r="A160" s="117">
        <f t="shared" si="4"/>
        <v>44711</v>
      </c>
      <c r="B160" s="121" t="str">
        <f t="shared" si="5"/>
        <v/>
      </c>
      <c r="C160" s="71"/>
      <c r="D160" s="71"/>
      <c r="E160" s="71"/>
      <c r="F160" s="71"/>
      <c r="G160" s="71"/>
      <c r="H160" s="71"/>
      <c r="I160" s="71"/>
    </row>
    <row r="161" spans="1:9" x14ac:dyDescent="0.25">
      <c r="A161" s="117">
        <f>A160+1</f>
        <v>44712</v>
      </c>
      <c r="B161" s="121" t="str">
        <f t="shared" si="5"/>
        <v/>
      </c>
      <c r="C161" s="71"/>
      <c r="D161" s="71"/>
      <c r="E161" s="71"/>
      <c r="F161" s="71"/>
      <c r="G161" s="71"/>
      <c r="H161" s="71"/>
      <c r="I161" s="71"/>
    </row>
    <row r="162" spans="1:9" x14ac:dyDescent="0.25">
      <c r="A162" s="117">
        <f t="shared" si="4"/>
        <v>44713</v>
      </c>
      <c r="B162" s="121" t="str">
        <f t="shared" si="5"/>
        <v>Mittwoch</v>
      </c>
      <c r="C162" s="71"/>
      <c r="D162" s="71"/>
      <c r="E162" s="71"/>
      <c r="F162" s="71"/>
      <c r="G162" s="71"/>
      <c r="H162" s="71"/>
      <c r="I162" s="71"/>
    </row>
    <row r="163" spans="1:9" x14ac:dyDescent="0.25">
      <c r="A163" s="117">
        <f t="shared" si="4"/>
        <v>44714</v>
      </c>
      <c r="B163" s="121" t="str">
        <f t="shared" si="5"/>
        <v/>
      </c>
      <c r="C163" s="71"/>
      <c r="D163" s="71"/>
      <c r="E163" s="71"/>
      <c r="F163" s="71"/>
      <c r="G163" s="71"/>
      <c r="H163" s="71"/>
      <c r="I163" s="71"/>
    </row>
    <row r="164" spans="1:9" x14ac:dyDescent="0.25">
      <c r="A164" s="117">
        <f t="shared" si="4"/>
        <v>44715</v>
      </c>
      <c r="B164" s="121" t="str">
        <f t="shared" si="5"/>
        <v/>
      </c>
      <c r="C164" s="71"/>
      <c r="D164" s="71"/>
      <c r="E164" s="71"/>
      <c r="F164" s="71"/>
      <c r="G164" s="71"/>
      <c r="H164" s="71"/>
      <c r="I164" s="71"/>
    </row>
    <row r="165" spans="1:9" x14ac:dyDescent="0.25">
      <c r="A165" s="117">
        <f t="shared" si="4"/>
        <v>44716</v>
      </c>
      <c r="B165" s="118" t="str">
        <f t="shared" si="5"/>
        <v/>
      </c>
      <c r="C165" s="71"/>
      <c r="D165" s="71"/>
      <c r="E165" s="71"/>
      <c r="F165" s="71"/>
      <c r="G165" s="71"/>
      <c r="H165" s="71"/>
      <c r="I165" s="71"/>
    </row>
    <row r="166" spans="1:9" x14ac:dyDescent="0.25">
      <c r="A166" s="117">
        <f t="shared" si="4"/>
        <v>44717</v>
      </c>
      <c r="B166" s="118" t="str">
        <f t="shared" si="5"/>
        <v/>
      </c>
      <c r="C166" s="71"/>
      <c r="D166" s="71"/>
      <c r="E166" s="71"/>
      <c r="F166" s="71"/>
      <c r="G166" s="71"/>
      <c r="H166" s="71"/>
      <c r="I166" s="71"/>
    </row>
    <row r="167" spans="1:9" x14ac:dyDescent="0.25">
      <c r="A167" s="117">
        <f t="shared" si="4"/>
        <v>44718</v>
      </c>
      <c r="B167" s="118" t="str">
        <f t="shared" si="5"/>
        <v/>
      </c>
      <c r="C167" s="71"/>
      <c r="D167" s="71"/>
      <c r="E167" s="71"/>
      <c r="F167" s="71"/>
      <c r="G167" s="71"/>
      <c r="H167" s="71"/>
      <c r="I167" s="71"/>
    </row>
    <row r="168" spans="1:9" x14ac:dyDescent="0.25">
      <c r="A168" s="117">
        <f t="shared" si="4"/>
        <v>44719</v>
      </c>
      <c r="B168" s="118" t="str">
        <f t="shared" si="5"/>
        <v/>
      </c>
      <c r="C168" s="71"/>
      <c r="D168" s="71"/>
      <c r="E168" s="71"/>
      <c r="F168" s="71"/>
      <c r="G168" s="71"/>
      <c r="H168" s="71"/>
      <c r="I168" s="71"/>
    </row>
    <row r="169" spans="1:9" x14ac:dyDescent="0.25">
      <c r="A169" s="117">
        <f t="shared" si="4"/>
        <v>44720</v>
      </c>
      <c r="B169" s="121" t="str">
        <f t="shared" si="5"/>
        <v>Mittwoch</v>
      </c>
      <c r="C169" s="71"/>
      <c r="D169" s="71"/>
      <c r="E169" s="71"/>
      <c r="F169" s="71"/>
      <c r="G169" s="71"/>
      <c r="H169" s="71"/>
      <c r="I169" s="71"/>
    </row>
    <row r="170" spans="1:9" x14ac:dyDescent="0.25">
      <c r="A170" s="117">
        <f t="shared" si="4"/>
        <v>44721</v>
      </c>
      <c r="B170" s="121" t="str">
        <f t="shared" si="5"/>
        <v/>
      </c>
      <c r="C170" s="71"/>
      <c r="D170" s="71"/>
      <c r="E170" s="71"/>
      <c r="F170" s="71"/>
      <c r="G170" s="71"/>
      <c r="H170" s="71"/>
      <c r="I170" s="71"/>
    </row>
    <row r="171" spans="1:9" x14ac:dyDescent="0.25">
      <c r="A171" s="117">
        <f t="shared" si="4"/>
        <v>44722</v>
      </c>
      <c r="B171" s="121" t="str">
        <f t="shared" si="5"/>
        <v/>
      </c>
      <c r="C171" s="71"/>
      <c r="D171" s="71"/>
      <c r="E171" s="71"/>
      <c r="F171" s="71"/>
      <c r="G171" s="71"/>
      <c r="H171" s="71"/>
      <c r="I171" s="71"/>
    </row>
    <row r="172" spans="1:9" x14ac:dyDescent="0.25">
      <c r="A172" s="117">
        <f t="shared" si="4"/>
        <v>44723</v>
      </c>
      <c r="B172" s="121" t="str">
        <f t="shared" si="5"/>
        <v/>
      </c>
      <c r="C172" s="71"/>
      <c r="D172" s="71"/>
      <c r="E172" s="71"/>
      <c r="F172" s="71"/>
      <c r="G172" s="71"/>
      <c r="H172" s="71"/>
      <c r="I172" s="71"/>
    </row>
    <row r="173" spans="1:9" x14ac:dyDescent="0.25">
      <c r="A173" s="117">
        <f t="shared" si="4"/>
        <v>44724</v>
      </c>
      <c r="B173" s="121" t="str">
        <f t="shared" si="5"/>
        <v/>
      </c>
      <c r="C173" s="71"/>
      <c r="D173" s="71"/>
      <c r="E173" s="71"/>
      <c r="F173" s="71"/>
      <c r="G173" s="71"/>
      <c r="H173" s="71"/>
      <c r="I173" s="71"/>
    </row>
    <row r="174" spans="1:9" x14ac:dyDescent="0.25">
      <c r="A174" s="117">
        <f t="shared" si="4"/>
        <v>44725</v>
      </c>
      <c r="B174" s="121" t="str">
        <f t="shared" si="5"/>
        <v/>
      </c>
      <c r="C174" s="71"/>
      <c r="D174" s="71"/>
      <c r="E174" s="71"/>
      <c r="F174" s="71"/>
      <c r="G174" s="71"/>
      <c r="H174" s="71"/>
      <c r="I174" s="71"/>
    </row>
    <row r="175" spans="1:9" x14ac:dyDescent="0.25">
      <c r="A175" s="117">
        <f t="shared" si="4"/>
        <v>44726</v>
      </c>
      <c r="B175" s="121" t="str">
        <f t="shared" si="5"/>
        <v/>
      </c>
      <c r="C175" s="71"/>
      <c r="D175" s="71"/>
      <c r="E175" s="71"/>
      <c r="F175" s="71"/>
      <c r="G175" s="71"/>
      <c r="H175" s="71"/>
      <c r="I175" s="71"/>
    </row>
    <row r="176" spans="1:9" x14ac:dyDescent="0.25">
      <c r="A176" s="117">
        <f t="shared" si="4"/>
        <v>44727</v>
      </c>
      <c r="B176" s="121" t="str">
        <f t="shared" si="5"/>
        <v>Mittwoch</v>
      </c>
      <c r="C176" s="71"/>
      <c r="D176" s="71"/>
      <c r="E176" s="71"/>
      <c r="F176" s="71"/>
      <c r="G176" s="71"/>
      <c r="H176" s="71"/>
      <c r="I176" s="71"/>
    </row>
    <row r="177" spans="1:9" x14ac:dyDescent="0.25">
      <c r="A177" s="117">
        <f t="shared" si="4"/>
        <v>44728</v>
      </c>
      <c r="B177" s="121" t="str">
        <f t="shared" si="5"/>
        <v/>
      </c>
      <c r="C177" s="71"/>
      <c r="D177" s="71"/>
      <c r="E177" s="71"/>
      <c r="F177" s="71"/>
      <c r="G177" s="71"/>
      <c r="H177" s="71"/>
      <c r="I177" s="71"/>
    </row>
    <row r="178" spans="1:9" x14ac:dyDescent="0.25">
      <c r="A178" s="117">
        <f t="shared" si="4"/>
        <v>44729</v>
      </c>
      <c r="B178" s="121" t="str">
        <f t="shared" si="5"/>
        <v/>
      </c>
      <c r="C178" s="71"/>
      <c r="D178" s="71"/>
      <c r="E178" s="71"/>
      <c r="F178" s="71"/>
      <c r="G178" s="71"/>
      <c r="H178" s="71"/>
      <c r="I178" s="71"/>
    </row>
    <row r="179" spans="1:9" x14ac:dyDescent="0.25">
      <c r="A179" s="117">
        <f t="shared" si="4"/>
        <v>44730</v>
      </c>
      <c r="B179" s="118" t="str">
        <f t="shared" si="5"/>
        <v/>
      </c>
      <c r="C179" s="71"/>
      <c r="D179" s="71"/>
      <c r="E179" s="71"/>
      <c r="F179" s="71"/>
      <c r="G179" s="71"/>
      <c r="H179" s="71"/>
      <c r="I179" s="71"/>
    </row>
    <row r="180" spans="1:9" x14ac:dyDescent="0.25">
      <c r="A180" s="117">
        <f t="shared" si="4"/>
        <v>44731</v>
      </c>
      <c r="B180" s="118" t="str">
        <f t="shared" si="5"/>
        <v/>
      </c>
      <c r="C180" s="71"/>
      <c r="D180" s="71"/>
      <c r="E180" s="71"/>
      <c r="F180" s="71"/>
      <c r="G180" s="71"/>
      <c r="H180" s="71"/>
      <c r="I180" s="71"/>
    </row>
    <row r="181" spans="1:9" x14ac:dyDescent="0.25">
      <c r="A181" s="117">
        <f t="shared" si="4"/>
        <v>44732</v>
      </c>
      <c r="B181" s="118" t="str">
        <f t="shared" si="5"/>
        <v/>
      </c>
      <c r="C181" s="71"/>
      <c r="D181" s="71"/>
      <c r="E181" s="71"/>
      <c r="F181" s="71"/>
      <c r="G181" s="71"/>
      <c r="H181" s="71"/>
      <c r="I181" s="71"/>
    </row>
    <row r="182" spans="1:9" x14ac:dyDescent="0.25">
      <c r="A182" s="117">
        <f t="shared" si="4"/>
        <v>44733</v>
      </c>
      <c r="B182" s="118" t="str">
        <f t="shared" si="5"/>
        <v/>
      </c>
      <c r="C182" s="71"/>
      <c r="D182" s="71"/>
      <c r="E182" s="71"/>
      <c r="F182" s="71"/>
      <c r="G182" s="71"/>
      <c r="H182" s="71"/>
      <c r="I182" s="71"/>
    </row>
    <row r="183" spans="1:9" x14ac:dyDescent="0.25">
      <c r="A183" s="117">
        <f t="shared" si="4"/>
        <v>44734</v>
      </c>
      <c r="B183" s="121" t="str">
        <f t="shared" si="5"/>
        <v>Mittwoch</v>
      </c>
      <c r="C183" s="71"/>
      <c r="D183" s="71"/>
      <c r="E183" s="71"/>
      <c r="F183" s="71"/>
      <c r="G183" s="71"/>
      <c r="H183" s="71"/>
      <c r="I183" s="71"/>
    </row>
    <row r="184" spans="1:9" x14ac:dyDescent="0.25">
      <c r="A184" s="117">
        <f t="shared" si="4"/>
        <v>44735</v>
      </c>
      <c r="B184" s="121" t="str">
        <f t="shared" si="5"/>
        <v/>
      </c>
      <c r="C184" s="71"/>
      <c r="D184" s="71"/>
      <c r="E184" s="71"/>
      <c r="F184" s="71"/>
      <c r="G184" s="71"/>
      <c r="H184" s="71"/>
      <c r="I184" s="71"/>
    </row>
    <row r="185" spans="1:9" x14ac:dyDescent="0.25">
      <c r="A185" s="117">
        <f t="shared" si="4"/>
        <v>44736</v>
      </c>
      <c r="B185" s="121" t="str">
        <f t="shared" si="5"/>
        <v/>
      </c>
      <c r="C185" s="71"/>
      <c r="D185" s="71"/>
      <c r="E185" s="71"/>
      <c r="F185" s="71"/>
      <c r="G185" s="71"/>
      <c r="H185" s="71"/>
      <c r="I185" s="71"/>
    </row>
    <row r="186" spans="1:9" x14ac:dyDescent="0.25">
      <c r="A186" s="117">
        <f t="shared" si="4"/>
        <v>44737</v>
      </c>
      <c r="B186" s="121" t="str">
        <f t="shared" si="5"/>
        <v/>
      </c>
      <c r="C186" s="71"/>
      <c r="D186" s="71"/>
      <c r="E186" s="71"/>
      <c r="F186" s="71"/>
      <c r="G186" s="71"/>
      <c r="H186" s="71"/>
      <c r="I186" s="71"/>
    </row>
    <row r="187" spans="1:9" x14ac:dyDescent="0.25">
      <c r="A187" s="117">
        <f t="shared" si="4"/>
        <v>44738</v>
      </c>
      <c r="B187" s="121" t="str">
        <f t="shared" si="5"/>
        <v/>
      </c>
      <c r="C187" s="71"/>
      <c r="D187" s="71"/>
      <c r="E187" s="71"/>
      <c r="F187" s="71"/>
      <c r="G187" s="71"/>
      <c r="H187" s="71"/>
      <c r="I187" s="71"/>
    </row>
    <row r="188" spans="1:9" x14ac:dyDescent="0.25">
      <c r="A188" s="117">
        <f t="shared" si="4"/>
        <v>44739</v>
      </c>
      <c r="B188" s="121" t="str">
        <f t="shared" si="5"/>
        <v/>
      </c>
      <c r="C188" s="71"/>
      <c r="D188" s="71"/>
      <c r="E188" s="71"/>
      <c r="F188" s="71"/>
      <c r="G188" s="71"/>
      <c r="H188" s="71"/>
      <c r="I188" s="71"/>
    </row>
    <row r="189" spans="1:9" x14ac:dyDescent="0.25">
      <c r="A189" s="117">
        <f t="shared" si="4"/>
        <v>44740</v>
      </c>
      <c r="B189" s="121" t="str">
        <f t="shared" si="5"/>
        <v/>
      </c>
      <c r="C189" s="71"/>
      <c r="D189" s="71"/>
      <c r="E189" s="71"/>
      <c r="F189" s="71"/>
      <c r="G189" s="71"/>
      <c r="H189" s="71"/>
      <c r="I189" s="71"/>
    </row>
    <row r="190" spans="1:9" x14ac:dyDescent="0.25">
      <c r="A190" s="117">
        <f t="shared" si="4"/>
        <v>44741</v>
      </c>
      <c r="B190" s="121" t="str">
        <f t="shared" si="5"/>
        <v>Mittwoch</v>
      </c>
      <c r="C190" s="71"/>
      <c r="D190" s="71"/>
      <c r="E190" s="71"/>
      <c r="F190" s="71"/>
      <c r="G190" s="71"/>
      <c r="H190" s="71"/>
      <c r="I190" s="71"/>
    </row>
    <row r="191" spans="1:9" x14ac:dyDescent="0.25">
      <c r="A191" s="117">
        <f>A190+1</f>
        <v>44742</v>
      </c>
      <c r="B191" s="121" t="str">
        <f t="shared" si="5"/>
        <v/>
      </c>
      <c r="C191" s="71"/>
      <c r="D191" s="71"/>
      <c r="E191" s="71"/>
      <c r="F191" s="71"/>
      <c r="G191" s="71"/>
      <c r="H191" s="71"/>
      <c r="I191" s="71"/>
    </row>
    <row r="192" spans="1:9" x14ac:dyDescent="0.25">
      <c r="A192" s="117">
        <f t="shared" si="4"/>
        <v>44743</v>
      </c>
      <c r="B192" s="121" t="str">
        <f t="shared" si="5"/>
        <v/>
      </c>
      <c r="C192" s="71"/>
      <c r="D192" s="71"/>
      <c r="E192" s="71"/>
      <c r="F192" s="71"/>
      <c r="G192" s="71"/>
      <c r="H192" s="71"/>
      <c r="I192" s="71"/>
    </row>
    <row r="193" spans="1:9" x14ac:dyDescent="0.25">
      <c r="A193" s="117">
        <f t="shared" si="4"/>
        <v>44744</v>
      </c>
      <c r="B193" s="118" t="str">
        <f t="shared" si="5"/>
        <v/>
      </c>
      <c r="C193" s="71"/>
      <c r="D193" s="71"/>
      <c r="E193" s="71"/>
      <c r="F193" s="71"/>
      <c r="G193" s="71"/>
      <c r="H193" s="71"/>
      <c r="I193" s="71"/>
    </row>
    <row r="194" spans="1:9" x14ac:dyDescent="0.25">
      <c r="A194" s="117">
        <f t="shared" si="4"/>
        <v>44745</v>
      </c>
      <c r="B194" s="118" t="str">
        <f t="shared" si="5"/>
        <v/>
      </c>
      <c r="C194" s="71"/>
      <c r="D194" s="71"/>
      <c r="E194" s="71"/>
      <c r="F194" s="71"/>
      <c r="G194" s="71"/>
      <c r="H194" s="71"/>
      <c r="I194" s="71"/>
    </row>
    <row r="195" spans="1:9" x14ac:dyDescent="0.25">
      <c r="A195" s="117">
        <f t="shared" ref="A195:A258" si="6">A194+1</f>
        <v>44746</v>
      </c>
      <c r="B195" s="118" t="str">
        <f t="shared" si="5"/>
        <v/>
      </c>
      <c r="C195" s="71"/>
      <c r="D195" s="71"/>
      <c r="E195" s="71"/>
      <c r="F195" s="71"/>
      <c r="G195" s="71"/>
      <c r="H195" s="71"/>
      <c r="I195" s="71"/>
    </row>
    <row r="196" spans="1:9" x14ac:dyDescent="0.25">
      <c r="A196" s="117">
        <f t="shared" si="6"/>
        <v>44747</v>
      </c>
      <c r="B196" s="118" t="str">
        <f t="shared" si="5"/>
        <v/>
      </c>
      <c r="C196" s="71"/>
      <c r="D196" s="71"/>
      <c r="E196" s="71"/>
      <c r="F196" s="71"/>
      <c r="G196" s="71"/>
      <c r="H196" s="71"/>
      <c r="I196" s="71"/>
    </row>
    <row r="197" spans="1:9" x14ac:dyDescent="0.25">
      <c r="A197" s="117">
        <f t="shared" si="6"/>
        <v>44748</v>
      </c>
      <c r="B197" s="121" t="str">
        <f t="shared" si="5"/>
        <v>Mittwoch</v>
      </c>
      <c r="C197" s="71"/>
      <c r="D197" s="71"/>
      <c r="E197" s="71"/>
      <c r="F197" s="71"/>
      <c r="G197" s="71"/>
      <c r="H197" s="71"/>
      <c r="I197" s="71"/>
    </row>
    <row r="198" spans="1:9" x14ac:dyDescent="0.25">
      <c r="A198" s="117">
        <f t="shared" si="6"/>
        <v>44749</v>
      </c>
      <c r="B198" s="121" t="str">
        <f t="shared" si="5"/>
        <v/>
      </c>
      <c r="C198" s="71"/>
      <c r="D198" s="71"/>
      <c r="E198" s="71"/>
      <c r="F198" s="71"/>
      <c r="G198" s="71"/>
      <c r="H198" s="71"/>
      <c r="I198" s="71"/>
    </row>
    <row r="199" spans="1:9" x14ac:dyDescent="0.25">
      <c r="A199" s="117">
        <f t="shared" si="6"/>
        <v>44750</v>
      </c>
      <c r="B199" s="121" t="str">
        <f t="shared" si="5"/>
        <v/>
      </c>
      <c r="C199" s="71"/>
      <c r="D199" s="71"/>
      <c r="E199" s="71"/>
      <c r="F199" s="71"/>
      <c r="G199" s="71"/>
      <c r="H199" s="71"/>
      <c r="I199" s="71"/>
    </row>
    <row r="200" spans="1:9" x14ac:dyDescent="0.25">
      <c r="A200" s="117">
        <f t="shared" si="6"/>
        <v>44751</v>
      </c>
      <c r="B200" s="121" t="str">
        <f t="shared" si="5"/>
        <v/>
      </c>
      <c r="C200" s="71"/>
      <c r="D200" s="71"/>
      <c r="E200" s="71"/>
      <c r="F200" s="71"/>
      <c r="G200" s="71"/>
      <c r="H200" s="71"/>
      <c r="I200" s="71"/>
    </row>
    <row r="201" spans="1:9" x14ac:dyDescent="0.25">
      <c r="A201" s="117">
        <f t="shared" si="6"/>
        <v>44752</v>
      </c>
      <c r="B201" s="121" t="str">
        <f t="shared" si="5"/>
        <v/>
      </c>
      <c r="C201" s="71"/>
      <c r="D201" s="71"/>
      <c r="E201" s="71"/>
      <c r="F201" s="71"/>
      <c r="G201" s="71"/>
      <c r="H201" s="71"/>
      <c r="I201" s="71"/>
    </row>
    <row r="202" spans="1:9" x14ac:dyDescent="0.25">
      <c r="A202" s="117">
        <f t="shared" si="6"/>
        <v>44753</v>
      </c>
      <c r="B202" s="121" t="str">
        <f t="shared" si="5"/>
        <v/>
      </c>
      <c r="C202" s="71"/>
      <c r="D202" s="71"/>
      <c r="E202" s="71"/>
      <c r="F202" s="71"/>
      <c r="G202" s="71"/>
      <c r="H202" s="71"/>
      <c r="I202" s="71"/>
    </row>
    <row r="203" spans="1:9" x14ac:dyDescent="0.25">
      <c r="A203" s="117">
        <f t="shared" si="6"/>
        <v>44754</v>
      </c>
      <c r="B203" s="121" t="str">
        <f t="shared" si="5"/>
        <v/>
      </c>
      <c r="C203" s="71"/>
      <c r="D203" s="71"/>
      <c r="E203" s="71"/>
      <c r="F203" s="71"/>
      <c r="G203" s="71"/>
      <c r="H203" s="71"/>
      <c r="I203" s="71"/>
    </row>
    <row r="204" spans="1:9" x14ac:dyDescent="0.25">
      <c r="A204" s="117">
        <f t="shared" si="6"/>
        <v>44755</v>
      </c>
      <c r="B204" s="121" t="str">
        <f t="shared" ref="B204:B267" si="7">IF(A204="","",IF(WEEKDAY(A204)=4,"Mittwoch",IF(MONTH(A204)&amp;DAY(A204)="1015","Test","")))</f>
        <v>Mittwoch</v>
      </c>
      <c r="C204" s="71"/>
      <c r="D204" s="71"/>
      <c r="E204" s="71"/>
      <c r="F204" s="71"/>
      <c r="G204" s="71"/>
      <c r="H204" s="71"/>
      <c r="I204" s="71"/>
    </row>
    <row r="205" spans="1:9" x14ac:dyDescent="0.25">
      <c r="A205" s="117">
        <f t="shared" si="6"/>
        <v>44756</v>
      </c>
      <c r="B205" s="121" t="str">
        <f t="shared" si="7"/>
        <v/>
      </c>
      <c r="C205" s="71"/>
      <c r="D205" s="71"/>
      <c r="E205" s="71"/>
      <c r="F205" s="71"/>
      <c r="G205" s="71"/>
      <c r="H205" s="71"/>
      <c r="I205" s="71"/>
    </row>
    <row r="206" spans="1:9" x14ac:dyDescent="0.25">
      <c r="A206" s="117">
        <f t="shared" si="6"/>
        <v>44757</v>
      </c>
      <c r="B206" s="121" t="str">
        <f t="shared" si="7"/>
        <v/>
      </c>
      <c r="C206" s="71"/>
      <c r="D206" s="71"/>
      <c r="E206" s="71"/>
      <c r="F206" s="71"/>
      <c r="G206" s="71"/>
      <c r="H206" s="71"/>
      <c r="I206" s="71"/>
    </row>
    <row r="207" spans="1:9" x14ac:dyDescent="0.25">
      <c r="A207" s="117">
        <f t="shared" si="6"/>
        <v>44758</v>
      </c>
      <c r="B207" s="118" t="str">
        <f t="shared" si="7"/>
        <v/>
      </c>
      <c r="C207" s="71"/>
      <c r="D207" s="71"/>
      <c r="E207" s="71"/>
      <c r="F207" s="71"/>
      <c r="G207" s="71"/>
      <c r="H207" s="71"/>
      <c r="I207" s="71"/>
    </row>
    <row r="208" spans="1:9" x14ac:dyDescent="0.25">
      <c r="A208" s="117">
        <f t="shared" si="6"/>
        <v>44759</v>
      </c>
      <c r="B208" s="118" t="str">
        <f t="shared" si="7"/>
        <v/>
      </c>
      <c r="C208" s="71"/>
      <c r="D208" s="71"/>
      <c r="E208" s="71"/>
      <c r="F208" s="71"/>
      <c r="G208" s="71"/>
      <c r="H208" s="71"/>
      <c r="I208" s="71"/>
    </row>
    <row r="209" spans="1:9" x14ac:dyDescent="0.25">
      <c r="A209" s="117">
        <f t="shared" si="6"/>
        <v>44760</v>
      </c>
      <c r="B209" s="118" t="str">
        <f t="shared" si="7"/>
        <v/>
      </c>
      <c r="C209" s="71"/>
      <c r="D209" s="71"/>
      <c r="E209" s="71"/>
      <c r="F209" s="71"/>
      <c r="G209" s="71"/>
      <c r="H209" s="71"/>
      <c r="I209" s="71"/>
    </row>
    <row r="210" spans="1:9" x14ac:dyDescent="0.25">
      <c r="A210" s="117">
        <f t="shared" si="6"/>
        <v>44761</v>
      </c>
      <c r="B210" s="118" t="str">
        <f t="shared" si="7"/>
        <v/>
      </c>
      <c r="C210" s="71"/>
      <c r="D210" s="71"/>
      <c r="E210" s="71"/>
      <c r="F210" s="71"/>
      <c r="G210" s="71"/>
      <c r="H210" s="71"/>
      <c r="I210" s="71"/>
    </row>
    <row r="211" spans="1:9" x14ac:dyDescent="0.25">
      <c r="A211" s="117">
        <f t="shared" si="6"/>
        <v>44762</v>
      </c>
      <c r="B211" s="121" t="str">
        <f t="shared" si="7"/>
        <v>Mittwoch</v>
      </c>
      <c r="C211" s="71"/>
      <c r="D211" s="71"/>
      <c r="E211" s="71"/>
      <c r="F211" s="71"/>
      <c r="G211" s="71"/>
      <c r="H211" s="71"/>
      <c r="I211" s="71"/>
    </row>
    <row r="212" spans="1:9" x14ac:dyDescent="0.25">
      <c r="A212" s="117">
        <f t="shared" si="6"/>
        <v>44763</v>
      </c>
      <c r="B212" s="121" t="str">
        <f t="shared" si="7"/>
        <v/>
      </c>
      <c r="C212" s="71"/>
      <c r="D212" s="71"/>
      <c r="E212" s="71"/>
      <c r="F212" s="71"/>
      <c r="G212" s="71"/>
      <c r="H212" s="71"/>
      <c r="I212" s="71"/>
    </row>
    <row r="213" spans="1:9" x14ac:dyDescent="0.25">
      <c r="A213" s="117">
        <f t="shared" si="6"/>
        <v>44764</v>
      </c>
      <c r="B213" s="121" t="str">
        <f t="shared" si="7"/>
        <v/>
      </c>
      <c r="C213" s="71"/>
      <c r="D213" s="71"/>
      <c r="E213" s="71"/>
      <c r="F213" s="71"/>
      <c r="G213" s="71"/>
      <c r="H213" s="71"/>
      <c r="I213" s="71"/>
    </row>
    <row r="214" spans="1:9" x14ac:dyDescent="0.25">
      <c r="A214" s="117">
        <f t="shared" si="6"/>
        <v>44765</v>
      </c>
      <c r="B214" s="121" t="str">
        <f t="shared" si="7"/>
        <v/>
      </c>
      <c r="C214" s="71"/>
      <c r="D214" s="71"/>
      <c r="E214" s="71"/>
      <c r="F214" s="71"/>
      <c r="G214" s="71"/>
      <c r="H214" s="71"/>
      <c r="I214" s="71"/>
    </row>
    <row r="215" spans="1:9" x14ac:dyDescent="0.25">
      <c r="A215" s="117">
        <f t="shared" si="6"/>
        <v>44766</v>
      </c>
      <c r="B215" s="121" t="str">
        <f t="shared" si="7"/>
        <v/>
      </c>
      <c r="C215" s="71"/>
      <c r="D215" s="71"/>
      <c r="E215" s="71"/>
      <c r="F215" s="71"/>
      <c r="G215" s="71"/>
      <c r="H215" s="71"/>
      <c r="I215" s="71"/>
    </row>
    <row r="216" spans="1:9" x14ac:dyDescent="0.25">
      <c r="A216" s="117">
        <f t="shared" si="6"/>
        <v>44767</v>
      </c>
      <c r="B216" s="121" t="str">
        <f t="shared" si="7"/>
        <v/>
      </c>
      <c r="C216" s="71"/>
      <c r="D216" s="71"/>
      <c r="E216" s="71"/>
      <c r="F216" s="71"/>
      <c r="G216" s="71"/>
      <c r="H216" s="71"/>
      <c r="I216" s="71"/>
    </row>
    <row r="217" spans="1:9" x14ac:dyDescent="0.25">
      <c r="A217" s="117">
        <f t="shared" si="6"/>
        <v>44768</v>
      </c>
      <c r="B217" s="121" t="str">
        <f t="shared" si="7"/>
        <v/>
      </c>
      <c r="C217" s="71"/>
      <c r="D217" s="71"/>
      <c r="E217" s="71"/>
      <c r="F217" s="71"/>
      <c r="G217" s="71"/>
      <c r="H217" s="71"/>
      <c r="I217" s="71"/>
    </row>
    <row r="218" spans="1:9" x14ac:dyDescent="0.25">
      <c r="A218" s="117">
        <f t="shared" si="6"/>
        <v>44769</v>
      </c>
      <c r="B218" s="121" t="str">
        <f t="shared" si="7"/>
        <v>Mittwoch</v>
      </c>
      <c r="C218" s="71"/>
      <c r="D218" s="71"/>
      <c r="E218" s="71"/>
      <c r="F218" s="71"/>
      <c r="G218" s="71"/>
      <c r="H218" s="71"/>
      <c r="I218" s="71"/>
    </row>
    <row r="219" spans="1:9" x14ac:dyDescent="0.25">
      <c r="A219" s="117">
        <f t="shared" si="6"/>
        <v>44770</v>
      </c>
      <c r="B219" s="121" t="str">
        <f t="shared" si="7"/>
        <v/>
      </c>
      <c r="C219" s="71"/>
      <c r="D219" s="71"/>
      <c r="E219" s="71"/>
      <c r="F219" s="71"/>
      <c r="G219" s="71"/>
      <c r="H219" s="71"/>
      <c r="I219" s="71"/>
    </row>
    <row r="220" spans="1:9" x14ac:dyDescent="0.25">
      <c r="A220" s="117">
        <f t="shared" si="6"/>
        <v>44771</v>
      </c>
      <c r="B220" s="121" t="str">
        <f t="shared" si="7"/>
        <v/>
      </c>
      <c r="C220" s="71"/>
      <c r="D220" s="71"/>
      <c r="E220" s="71"/>
      <c r="F220" s="71"/>
      <c r="G220" s="71"/>
      <c r="H220" s="71"/>
      <c r="I220" s="71"/>
    </row>
    <row r="221" spans="1:9" x14ac:dyDescent="0.25">
      <c r="A221" s="117">
        <f t="shared" si="6"/>
        <v>44772</v>
      </c>
      <c r="B221" s="121" t="str">
        <f t="shared" si="7"/>
        <v/>
      </c>
      <c r="C221" s="71"/>
      <c r="D221" s="71"/>
      <c r="E221" s="71"/>
      <c r="F221" s="71"/>
      <c r="G221" s="71"/>
      <c r="H221" s="71"/>
      <c r="I221" s="71"/>
    </row>
    <row r="222" spans="1:9" x14ac:dyDescent="0.25">
      <c r="A222" s="117">
        <f>A221+1</f>
        <v>44773</v>
      </c>
      <c r="B222" s="121" t="str">
        <f t="shared" si="7"/>
        <v/>
      </c>
      <c r="C222" s="71"/>
      <c r="D222" s="71"/>
      <c r="E222" s="71"/>
      <c r="F222" s="71"/>
      <c r="G222" s="71"/>
      <c r="H222" s="71"/>
      <c r="I222" s="71"/>
    </row>
    <row r="223" spans="1:9" x14ac:dyDescent="0.25">
      <c r="A223" s="117">
        <f t="shared" si="6"/>
        <v>44774</v>
      </c>
      <c r="B223" s="118" t="str">
        <f t="shared" si="7"/>
        <v/>
      </c>
      <c r="C223" s="71"/>
      <c r="D223" s="71"/>
      <c r="E223" s="71"/>
      <c r="F223" s="71"/>
      <c r="G223" s="71"/>
      <c r="H223" s="71"/>
      <c r="I223" s="71"/>
    </row>
    <row r="224" spans="1:9" x14ac:dyDescent="0.25">
      <c r="A224" s="117">
        <f t="shared" si="6"/>
        <v>44775</v>
      </c>
      <c r="B224" s="118" t="str">
        <f t="shared" si="7"/>
        <v/>
      </c>
      <c r="C224" s="71"/>
      <c r="D224" s="71"/>
      <c r="E224" s="71"/>
      <c r="F224" s="71"/>
      <c r="G224" s="71"/>
      <c r="H224" s="71"/>
      <c r="I224" s="71"/>
    </row>
    <row r="225" spans="1:9" x14ac:dyDescent="0.25">
      <c r="A225" s="117">
        <f t="shared" si="6"/>
        <v>44776</v>
      </c>
      <c r="B225" s="121" t="str">
        <f t="shared" si="7"/>
        <v>Mittwoch</v>
      </c>
      <c r="C225" s="71"/>
      <c r="D225" s="71"/>
      <c r="E225" s="71"/>
      <c r="F225" s="71"/>
      <c r="G225" s="71"/>
      <c r="H225" s="71"/>
      <c r="I225" s="71"/>
    </row>
    <row r="226" spans="1:9" x14ac:dyDescent="0.25">
      <c r="A226" s="117">
        <f t="shared" si="6"/>
        <v>44777</v>
      </c>
      <c r="B226" s="121" t="str">
        <f t="shared" si="7"/>
        <v/>
      </c>
      <c r="C226" s="71"/>
      <c r="D226" s="71"/>
      <c r="E226" s="71"/>
      <c r="F226" s="71"/>
      <c r="G226" s="71"/>
      <c r="H226" s="71"/>
      <c r="I226" s="71"/>
    </row>
    <row r="227" spans="1:9" x14ac:dyDescent="0.25">
      <c r="A227" s="117">
        <f t="shared" si="6"/>
        <v>44778</v>
      </c>
      <c r="B227" s="121" t="str">
        <f t="shared" si="7"/>
        <v/>
      </c>
      <c r="C227" s="71"/>
      <c r="D227" s="71"/>
      <c r="E227" s="71"/>
      <c r="F227" s="71"/>
      <c r="G227" s="71"/>
      <c r="H227" s="71"/>
      <c r="I227" s="71"/>
    </row>
    <row r="228" spans="1:9" x14ac:dyDescent="0.25">
      <c r="A228" s="117">
        <f t="shared" si="6"/>
        <v>44779</v>
      </c>
      <c r="B228" s="121" t="str">
        <f t="shared" si="7"/>
        <v/>
      </c>
      <c r="C228" s="71"/>
      <c r="D228" s="71"/>
      <c r="E228" s="71"/>
      <c r="F228" s="71"/>
      <c r="G228" s="71"/>
      <c r="H228" s="71"/>
      <c r="I228" s="71"/>
    </row>
    <row r="229" spans="1:9" x14ac:dyDescent="0.25">
      <c r="A229" s="117">
        <f t="shared" si="6"/>
        <v>44780</v>
      </c>
      <c r="B229" s="121" t="str">
        <f t="shared" si="7"/>
        <v/>
      </c>
      <c r="C229" s="71"/>
      <c r="D229" s="71"/>
      <c r="E229" s="71"/>
      <c r="F229" s="71"/>
      <c r="G229" s="71"/>
      <c r="H229" s="71"/>
      <c r="I229" s="71"/>
    </row>
    <row r="230" spans="1:9" x14ac:dyDescent="0.25">
      <c r="A230" s="117">
        <f t="shared" si="6"/>
        <v>44781</v>
      </c>
      <c r="B230" s="121" t="str">
        <f t="shared" si="7"/>
        <v/>
      </c>
      <c r="C230" s="71"/>
      <c r="D230" s="71"/>
      <c r="E230" s="71"/>
      <c r="F230" s="71"/>
      <c r="G230" s="71"/>
      <c r="H230" s="71"/>
      <c r="I230" s="71"/>
    </row>
    <row r="231" spans="1:9" x14ac:dyDescent="0.25">
      <c r="A231" s="117">
        <f t="shared" si="6"/>
        <v>44782</v>
      </c>
      <c r="B231" s="121" t="str">
        <f t="shared" si="7"/>
        <v/>
      </c>
      <c r="C231" s="71"/>
      <c r="D231" s="71"/>
      <c r="E231" s="71"/>
      <c r="F231" s="71"/>
      <c r="G231" s="71"/>
      <c r="H231" s="71"/>
      <c r="I231" s="71"/>
    </row>
    <row r="232" spans="1:9" x14ac:dyDescent="0.25">
      <c r="A232" s="117">
        <f t="shared" si="6"/>
        <v>44783</v>
      </c>
      <c r="B232" s="121" t="str">
        <f t="shared" si="7"/>
        <v>Mittwoch</v>
      </c>
      <c r="C232" s="71"/>
      <c r="D232" s="71"/>
      <c r="E232" s="71"/>
      <c r="F232" s="71"/>
      <c r="G232" s="71"/>
      <c r="H232" s="71"/>
      <c r="I232" s="71"/>
    </row>
    <row r="233" spans="1:9" x14ac:dyDescent="0.25">
      <c r="A233" s="117">
        <f t="shared" si="6"/>
        <v>44784</v>
      </c>
      <c r="B233" s="121" t="str">
        <f t="shared" si="7"/>
        <v/>
      </c>
      <c r="C233" s="71"/>
      <c r="D233" s="71"/>
      <c r="E233" s="71"/>
      <c r="F233" s="71"/>
      <c r="G233" s="71"/>
      <c r="H233" s="71"/>
      <c r="I233" s="71"/>
    </row>
    <row r="234" spans="1:9" x14ac:dyDescent="0.25">
      <c r="A234" s="117">
        <f t="shared" si="6"/>
        <v>44785</v>
      </c>
      <c r="B234" s="121" t="str">
        <f t="shared" si="7"/>
        <v/>
      </c>
      <c r="C234" s="71"/>
      <c r="D234" s="71"/>
      <c r="E234" s="71"/>
      <c r="F234" s="71"/>
      <c r="G234" s="71"/>
      <c r="H234" s="71"/>
      <c r="I234" s="71"/>
    </row>
    <row r="235" spans="1:9" x14ac:dyDescent="0.25">
      <c r="A235" s="117">
        <f t="shared" si="6"/>
        <v>44786</v>
      </c>
      <c r="B235" s="118" t="str">
        <f t="shared" si="7"/>
        <v/>
      </c>
      <c r="C235" s="71"/>
      <c r="D235" s="71"/>
      <c r="E235" s="71"/>
      <c r="F235" s="71"/>
      <c r="G235" s="71"/>
      <c r="H235" s="71"/>
      <c r="I235" s="71"/>
    </row>
    <row r="236" spans="1:9" x14ac:dyDescent="0.25">
      <c r="A236" s="117">
        <f t="shared" si="6"/>
        <v>44787</v>
      </c>
      <c r="B236" s="118" t="str">
        <f t="shared" si="7"/>
        <v/>
      </c>
      <c r="C236" s="71"/>
      <c r="D236" s="71"/>
      <c r="E236" s="71"/>
      <c r="F236" s="71"/>
      <c r="G236" s="71"/>
      <c r="H236" s="71"/>
      <c r="I236" s="71"/>
    </row>
    <row r="237" spans="1:9" x14ac:dyDescent="0.25">
      <c r="A237" s="117">
        <f t="shared" si="6"/>
        <v>44788</v>
      </c>
      <c r="B237" s="118" t="str">
        <f t="shared" si="7"/>
        <v/>
      </c>
      <c r="C237" s="71"/>
      <c r="D237" s="71"/>
      <c r="E237" s="71"/>
      <c r="F237" s="71"/>
      <c r="G237" s="71"/>
      <c r="H237" s="71"/>
      <c r="I237" s="71"/>
    </row>
    <row r="238" spans="1:9" x14ac:dyDescent="0.25">
      <c r="A238" s="117">
        <f t="shared" si="6"/>
        <v>44789</v>
      </c>
      <c r="B238" s="118" t="str">
        <f t="shared" si="7"/>
        <v/>
      </c>
      <c r="C238" s="71"/>
      <c r="D238" s="71"/>
      <c r="E238" s="71"/>
      <c r="F238" s="71"/>
      <c r="G238" s="71"/>
      <c r="H238" s="71"/>
      <c r="I238" s="71"/>
    </row>
    <row r="239" spans="1:9" x14ac:dyDescent="0.25">
      <c r="A239" s="117">
        <f t="shared" si="6"/>
        <v>44790</v>
      </c>
      <c r="B239" s="121" t="str">
        <f t="shared" si="7"/>
        <v>Mittwoch</v>
      </c>
      <c r="C239" s="71"/>
      <c r="D239" s="71"/>
      <c r="E239" s="71"/>
      <c r="F239" s="71"/>
      <c r="G239" s="71"/>
      <c r="H239" s="71"/>
      <c r="I239" s="71"/>
    </row>
    <row r="240" spans="1:9" x14ac:dyDescent="0.25">
      <c r="A240" s="117">
        <f t="shared" si="6"/>
        <v>44791</v>
      </c>
      <c r="B240" s="121" t="str">
        <f t="shared" si="7"/>
        <v/>
      </c>
      <c r="C240" s="71"/>
      <c r="D240" s="71"/>
      <c r="E240" s="71"/>
      <c r="F240" s="71"/>
      <c r="G240" s="71"/>
      <c r="H240" s="71"/>
      <c r="I240" s="71"/>
    </row>
    <row r="241" spans="1:9" x14ac:dyDescent="0.25">
      <c r="A241" s="117">
        <f t="shared" si="6"/>
        <v>44792</v>
      </c>
      <c r="B241" s="121" t="str">
        <f t="shared" si="7"/>
        <v/>
      </c>
      <c r="C241" s="71"/>
      <c r="D241" s="71"/>
      <c r="E241" s="71"/>
      <c r="F241" s="71"/>
      <c r="G241" s="71"/>
      <c r="H241" s="71"/>
      <c r="I241" s="71"/>
    </row>
    <row r="242" spans="1:9" x14ac:dyDescent="0.25">
      <c r="A242" s="117">
        <f t="shared" si="6"/>
        <v>44793</v>
      </c>
      <c r="B242" s="121" t="str">
        <f t="shared" si="7"/>
        <v/>
      </c>
      <c r="C242" s="71"/>
      <c r="D242" s="71"/>
      <c r="E242" s="71"/>
      <c r="F242" s="71"/>
      <c r="G242" s="71"/>
      <c r="H242" s="71"/>
      <c r="I242" s="71"/>
    </row>
    <row r="243" spans="1:9" x14ac:dyDescent="0.25">
      <c r="A243" s="117">
        <f t="shared" si="6"/>
        <v>44794</v>
      </c>
      <c r="B243" s="121" t="str">
        <f t="shared" si="7"/>
        <v/>
      </c>
      <c r="C243" s="71"/>
      <c r="D243" s="71"/>
      <c r="E243" s="71"/>
      <c r="F243" s="71"/>
      <c r="G243" s="71"/>
      <c r="H243" s="71"/>
      <c r="I243" s="71"/>
    </row>
    <row r="244" spans="1:9" x14ac:dyDescent="0.25">
      <c r="A244" s="117">
        <f t="shared" si="6"/>
        <v>44795</v>
      </c>
      <c r="B244" s="121" t="str">
        <f t="shared" si="7"/>
        <v/>
      </c>
      <c r="C244" s="71"/>
      <c r="D244" s="71"/>
      <c r="E244" s="71"/>
      <c r="F244" s="71"/>
      <c r="G244" s="71"/>
      <c r="H244" s="71"/>
      <c r="I244" s="71"/>
    </row>
    <row r="245" spans="1:9" x14ac:dyDescent="0.25">
      <c r="A245" s="117">
        <f t="shared" si="6"/>
        <v>44796</v>
      </c>
      <c r="B245" s="121" t="str">
        <f t="shared" si="7"/>
        <v/>
      </c>
      <c r="C245" s="71"/>
      <c r="D245" s="71"/>
      <c r="E245" s="71"/>
      <c r="F245" s="71"/>
      <c r="G245" s="71"/>
      <c r="H245" s="71"/>
      <c r="I245" s="71"/>
    </row>
    <row r="246" spans="1:9" x14ac:dyDescent="0.25">
      <c r="A246" s="117">
        <f t="shared" si="6"/>
        <v>44797</v>
      </c>
      <c r="B246" s="121" t="str">
        <f t="shared" si="7"/>
        <v>Mittwoch</v>
      </c>
      <c r="C246" s="71"/>
      <c r="D246" s="71"/>
      <c r="E246" s="71"/>
      <c r="F246" s="71"/>
      <c r="G246" s="71"/>
      <c r="H246" s="71"/>
      <c r="I246" s="71"/>
    </row>
    <row r="247" spans="1:9" x14ac:dyDescent="0.25">
      <c r="A247" s="117">
        <f t="shared" si="6"/>
        <v>44798</v>
      </c>
      <c r="B247" s="121" t="str">
        <f t="shared" si="7"/>
        <v/>
      </c>
      <c r="C247" s="71"/>
      <c r="D247" s="71"/>
      <c r="E247" s="71"/>
      <c r="F247" s="71"/>
      <c r="G247" s="71"/>
      <c r="H247" s="71"/>
      <c r="I247" s="71"/>
    </row>
    <row r="248" spans="1:9" x14ac:dyDescent="0.25">
      <c r="A248" s="117">
        <f t="shared" si="6"/>
        <v>44799</v>
      </c>
      <c r="B248" s="121" t="str">
        <f t="shared" si="7"/>
        <v/>
      </c>
      <c r="C248" s="71"/>
      <c r="D248" s="71"/>
      <c r="E248" s="71"/>
      <c r="F248" s="71"/>
      <c r="G248" s="71"/>
      <c r="H248" s="71"/>
      <c r="I248" s="71"/>
    </row>
    <row r="249" spans="1:9" x14ac:dyDescent="0.25">
      <c r="A249" s="117">
        <f t="shared" si="6"/>
        <v>44800</v>
      </c>
      <c r="B249" s="118" t="str">
        <f t="shared" si="7"/>
        <v/>
      </c>
      <c r="C249" s="71"/>
      <c r="D249" s="71"/>
      <c r="E249" s="71"/>
      <c r="F249" s="71"/>
      <c r="G249" s="71"/>
      <c r="H249" s="71"/>
      <c r="I249" s="71"/>
    </row>
    <row r="250" spans="1:9" x14ac:dyDescent="0.25">
      <c r="A250" s="117">
        <f t="shared" si="6"/>
        <v>44801</v>
      </c>
      <c r="B250" s="118" t="str">
        <f t="shared" si="7"/>
        <v/>
      </c>
      <c r="C250" s="71"/>
      <c r="D250" s="71"/>
      <c r="E250" s="71"/>
      <c r="F250" s="71"/>
      <c r="G250" s="71"/>
      <c r="H250" s="71"/>
      <c r="I250" s="71"/>
    </row>
    <row r="251" spans="1:9" x14ac:dyDescent="0.25">
      <c r="A251" s="117">
        <f t="shared" si="6"/>
        <v>44802</v>
      </c>
      <c r="B251" s="118" t="str">
        <f t="shared" si="7"/>
        <v/>
      </c>
      <c r="C251" s="71"/>
      <c r="D251" s="71"/>
      <c r="E251" s="71"/>
      <c r="F251" s="71"/>
      <c r="G251" s="71"/>
      <c r="H251" s="71"/>
      <c r="I251" s="71"/>
    </row>
    <row r="252" spans="1:9" x14ac:dyDescent="0.25">
      <c r="A252" s="117">
        <f t="shared" si="6"/>
        <v>44803</v>
      </c>
      <c r="B252" s="121" t="str">
        <f t="shared" si="7"/>
        <v/>
      </c>
      <c r="C252" s="71"/>
      <c r="D252" s="71"/>
      <c r="E252" s="71"/>
      <c r="F252" s="71"/>
      <c r="G252" s="71"/>
      <c r="H252" s="71"/>
      <c r="I252" s="71"/>
    </row>
    <row r="253" spans="1:9" x14ac:dyDescent="0.25">
      <c r="A253" s="117">
        <f>A252+1</f>
        <v>44804</v>
      </c>
      <c r="B253" s="121" t="str">
        <f t="shared" si="7"/>
        <v>Mittwoch</v>
      </c>
      <c r="C253" s="71"/>
      <c r="D253" s="71"/>
      <c r="E253" s="71"/>
      <c r="F253" s="71"/>
      <c r="G253" s="71"/>
      <c r="H253" s="71"/>
      <c r="I253" s="71"/>
    </row>
    <row r="254" spans="1:9" x14ac:dyDescent="0.25">
      <c r="A254" s="117">
        <f t="shared" si="6"/>
        <v>44805</v>
      </c>
      <c r="B254" s="121" t="str">
        <f t="shared" si="7"/>
        <v/>
      </c>
      <c r="C254" s="71"/>
      <c r="D254" s="71"/>
      <c r="E254" s="71"/>
      <c r="F254" s="71"/>
      <c r="G254" s="71"/>
      <c r="H254" s="71"/>
      <c r="I254" s="71"/>
    </row>
    <row r="255" spans="1:9" x14ac:dyDescent="0.25">
      <c r="A255" s="117">
        <f t="shared" si="6"/>
        <v>44806</v>
      </c>
      <c r="B255" s="121" t="str">
        <f t="shared" si="7"/>
        <v/>
      </c>
      <c r="C255" s="71"/>
      <c r="D255" s="71"/>
      <c r="E255" s="71"/>
      <c r="F255" s="71"/>
      <c r="G255" s="71"/>
      <c r="H255" s="71"/>
      <c r="I255" s="71"/>
    </row>
    <row r="256" spans="1:9" x14ac:dyDescent="0.25">
      <c r="A256" s="117">
        <f t="shared" si="6"/>
        <v>44807</v>
      </c>
      <c r="B256" s="121" t="str">
        <f t="shared" si="7"/>
        <v/>
      </c>
      <c r="C256" s="71"/>
      <c r="D256" s="71"/>
      <c r="E256" s="71"/>
      <c r="F256" s="71"/>
      <c r="G256" s="71"/>
      <c r="H256" s="71"/>
      <c r="I256" s="71"/>
    </row>
    <row r="257" spans="1:9" x14ac:dyDescent="0.25">
      <c r="A257" s="117">
        <f t="shared" si="6"/>
        <v>44808</v>
      </c>
      <c r="B257" s="121" t="str">
        <f t="shared" si="7"/>
        <v/>
      </c>
      <c r="C257" s="71"/>
      <c r="D257" s="71"/>
      <c r="E257" s="71"/>
      <c r="F257" s="71"/>
      <c r="G257" s="71"/>
      <c r="H257" s="71"/>
      <c r="I257" s="71"/>
    </row>
    <row r="258" spans="1:9" x14ac:dyDescent="0.25">
      <c r="A258" s="117">
        <f t="shared" si="6"/>
        <v>44809</v>
      </c>
      <c r="B258" s="121" t="str">
        <f t="shared" si="7"/>
        <v/>
      </c>
      <c r="C258" s="71"/>
      <c r="D258" s="71"/>
      <c r="E258" s="71"/>
      <c r="F258" s="71"/>
      <c r="G258" s="71"/>
      <c r="H258" s="71"/>
      <c r="I258" s="71"/>
    </row>
    <row r="259" spans="1:9" x14ac:dyDescent="0.25">
      <c r="A259" s="117">
        <f t="shared" ref="A259:A322" si="8">A258+1</f>
        <v>44810</v>
      </c>
      <c r="B259" s="121" t="str">
        <f t="shared" si="7"/>
        <v/>
      </c>
      <c r="C259" s="71"/>
      <c r="D259" s="71"/>
      <c r="E259" s="71"/>
      <c r="F259" s="71"/>
      <c r="G259" s="71"/>
      <c r="H259" s="71"/>
      <c r="I259" s="71"/>
    </row>
    <row r="260" spans="1:9" x14ac:dyDescent="0.25">
      <c r="A260" s="117">
        <f t="shared" si="8"/>
        <v>44811</v>
      </c>
      <c r="B260" s="121" t="str">
        <f t="shared" si="7"/>
        <v>Mittwoch</v>
      </c>
      <c r="C260" s="71"/>
      <c r="D260" s="71"/>
      <c r="E260" s="71"/>
      <c r="F260" s="71"/>
      <c r="G260" s="71"/>
      <c r="H260" s="71"/>
      <c r="I260" s="71"/>
    </row>
    <row r="261" spans="1:9" x14ac:dyDescent="0.25">
      <c r="A261" s="117">
        <f t="shared" si="8"/>
        <v>44812</v>
      </c>
      <c r="B261" s="121" t="str">
        <f t="shared" si="7"/>
        <v/>
      </c>
      <c r="C261" s="71"/>
      <c r="D261" s="71"/>
      <c r="E261" s="71"/>
      <c r="F261" s="71"/>
      <c r="G261" s="71"/>
      <c r="H261" s="71"/>
      <c r="I261" s="71"/>
    </row>
    <row r="262" spans="1:9" x14ac:dyDescent="0.25">
      <c r="A262" s="117">
        <f t="shared" si="8"/>
        <v>44813</v>
      </c>
      <c r="B262" s="121" t="str">
        <f t="shared" si="7"/>
        <v/>
      </c>
      <c r="C262" s="71"/>
      <c r="D262" s="71"/>
      <c r="E262" s="71"/>
      <c r="F262" s="71"/>
      <c r="G262" s="71"/>
      <c r="H262" s="71"/>
      <c r="I262" s="71"/>
    </row>
    <row r="263" spans="1:9" x14ac:dyDescent="0.25">
      <c r="A263" s="117">
        <f t="shared" si="8"/>
        <v>44814</v>
      </c>
      <c r="B263" s="118" t="str">
        <f t="shared" si="7"/>
        <v/>
      </c>
      <c r="C263" s="71"/>
      <c r="D263" s="71"/>
      <c r="E263" s="71"/>
      <c r="F263" s="71"/>
      <c r="G263" s="71"/>
      <c r="H263" s="71"/>
      <c r="I263" s="71"/>
    </row>
    <row r="264" spans="1:9" x14ac:dyDescent="0.25">
      <c r="A264" s="117">
        <f t="shared" si="8"/>
        <v>44815</v>
      </c>
      <c r="B264" s="118" t="str">
        <f t="shared" si="7"/>
        <v/>
      </c>
      <c r="C264" s="71"/>
      <c r="D264" s="71"/>
      <c r="E264" s="71"/>
      <c r="F264" s="71"/>
      <c r="G264" s="71"/>
      <c r="H264" s="71"/>
      <c r="I264" s="71"/>
    </row>
    <row r="265" spans="1:9" x14ac:dyDescent="0.25">
      <c r="A265" s="117">
        <f t="shared" si="8"/>
        <v>44816</v>
      </c>
      <c r="B265" s="118" t="str">
        <f t="shared" si="7"/>
        <v/>
      </c>
      <c r="C265" s="71"/>
      <c r="D265" s="71"/>
      <c r="E265" s="71"/>
      <c r="F265" s="71"/>
      <c r="G265" s="71"/>
      <c r="H265" s="71"/>
      <c r="I265" s="71"/>
    </row>
    <row r="266" spans="1:9" x14ac:dyDescent="0.25">
      <c r="A266" s="117">
        <f t="shared" si="8"/>
        <v>44817</v>
      </c>
      <c r="B266" s="118" t="str">
        <f t="shared" si="7"/>
        <v/>
      </c>
      <c r="C266" s="71"/>
      <c r="D266" s="71"/>
      <c r="E266" s="71"/>
      <c r="F266" s="71"/>
      <c r="G266" s="71"/>
      <c r="H266" s="71"/>
      <c r="I266" s="71"/>
    </row>
    <row r="267" spans="1:9" x14ac:dyDescent="0.25">
      <c r="A267" s="117">
        <f t="shared" si="8"/>
        <v>44818</v>
      </c>
      <c r="B267" s="121" t="str">
        <f t="shared" si="7"/>
        <v>Mittwoch</v>
      </c>
      <c r="C267" s="71"/>
      <c r="D267" s="71"/>
      <c r="E267" s="71"/>
      <c r="F267" s="71"/>
      <c r="G267" s="71"/>
      <c r="H267" s="71"/>
      <c r="I267" s="71"/>
    </row>
    <row r="268" spans="1:9" x14ac:dyDescent="0.25">
      <c r="A268" s="117">
        <f t="shared" si="8"/>
        <v>44819</v>
      </c>
      <c r="B268" s="121" t="str">
        <f t="shared" ref="B268:B331" si="9">IF(A268="","",IF(WEEKDAY(A268)=4,"Mittwoch",IF(MONTH(A268)&amp;DAY(A268)="1015","Test","")))</f>
        <v/>
      </c>
      <c r="C268" s="71"/>
      <c r="D268" s="71"/>
      <c r="E268" s="71"/>
      <c r="F268" s="71"/>
      <c r="G268" s="71"/>
      <c r="H268" s="71"/>
      <c r="I268" s="71"/>
    </row>
    <row r="269" spans="1:9" x14ac:dyDescent="0.25">
      <c r="A269" s="117">
        <f t="shared" si="8"/>
        <v>44820</v>
      </c>
      <c r="B269" s="121" t="str">
        <f t="shared" si="9"/>
        <v/>
      </c>
      <c r="C269" s="71"/>
      <c r="D269" s="71"/>
      <c r="E269" s="71"/>
      <c r="F269" s="71"/>
      <c r="G269" s="71"/>
      <c r="H269" s="71"/>
      <c r="I269" s="71"/>
    </row>
    <row r="270" spans="1:9" x14ac:dyDescent="0.25">
      <c r="A270" s="117">
        <f t="shared" si="8"/>
        <v>44821</v>
      </c>
      <c r="B270" s="121" t="str">
        <f t="shared" si="9"/>
        <v/>
      </c>
      <c r="C270" s="71"/>
      <c r="D270" s="71"/>
      <c r="E270" s="71"/>
      <c r="F270" s="71"/>
      <c r="G270" s="71"/>
      <c r="H270" s="71"/>
      <c r="I270" s="71"/>
    </row>
    <row r="271" spans="1:9" x14ac:dyDescent="0.25">
      <c r="A271" s="117">
        <f t="shared" si="8"/>
        <v>44822</v>
      </c>
      <c r="B271" s="121" t="str">
        <f t="shared" si="9"/>
        <v/>
      </c>
      <c r="C271" s="71"/>
      <c r="D271" s="71"/>
      <c r="E271" s="71"/>
      <c r="F271" s="71"/>
      <c r="G271" s="71"/>
      <c r="H271" s="71"/>
      <c r="I271" s="71"/>
    </row>
    <row r="272" spans="1:9" x14ac:dyDescent="0.25">
      <c r="A272" s="117">
        <f t="shared" si="8"/>
        <v>44823</v>
      </c>
      <c r="B272" s="121" t="str">
        <f t="shared" si="9"/>
        <v/>
      </c>
      <c r="C272" s="71"/>
      <c r="D272" s="71"/>
      <c r="E272" s="71"/>
      <c r="F272" s="71"/>
      <c r="G272" s="71"/>
      <c r="H272" s="71"/>
      <c r="I272" s="71"/>
    </row>
    <row r="273" spans="1:9" x14ac:dyDescent="0.25">
      <c r="A273" s="117">
        <f t="shared" si="8"/>
        <v>44824</v>
      </c>
      <c r="B273" s="121" t="str">
        <f t="shared" si="9"/>
        <v/>
      </c>
      <c r="C273" s="71"/>
      <c r="D273" s="71"/>
      <c r="E273" s="71"/>
      <c r="F273" s="71"/>
      <c r="G273" s="71"/>
      <c r="H273" s="71"/>
      <c r="I273" s="71"/>
    </row>
    <row r="274" spans="1:9" x14ac:dyDescent="0.25">
      <c r="A274" s="117">
        <f t="shared" si="8"/>
        <v>44825</v>
      </c>
      <c r="B274" s="121" t="str">
        <f t="shared" si="9"/>
        <v>Mittwoch</v>
      </c>
      <c r="C274" s="71"/>
      <c r="D274" s="71"/>
      <c r="E274" s="71"/>
      <c r="F274" s="71"/>
      <c r="G274" s="71"/>
      <c r="H274" s="71"/>
      <c r="I274" s="71"/>
    </row>
    <row r="275" spans="1:9" x14ac:dyDescent="0.25">
      <c r="A275" s="117">
        <f t="shared" si="8"/>
        <v>44826</v>
      </c>
      <c r="B275" s="121" t="str">
        <f t="shared" si="9"/>
        <v/>
      </c>
      <c r="C275" s="71"/>
      <c r="D275" s="71"/>
      <c r="E275" s="71"/>
      <c r="F275" s="71"/>
      <c r="G275" s="71"/>
      <c r="H275" s="71"/>
      <c r="I275" s="71"/>
    </row>
    <row r="276" spans="1:9" x14ac:dyDescent="0.25">
      <c r="A276" s="117">
        <f t="shared" si="8"/>
        <v>44827</v>
      </c>
      <c r="B276" s="121" t="str">
        <f t="shared" si="9"/>
        <v/>
      </c>
      <c r="C276" s="71"/>
      <c r="D276" s="71"/>
      <c r="E276" s="71"/>
      <c r="F276" s="71"/>
      <c r="G276" s="71"/>
      <c r="H276" s="71"/>
      <c r="I276" s="71"/>
    </row>
    <row r="277" spans="1:9" x14ac:dyDescent="0.25">
      <c r="A277" s="117">
        <f t="shared" si="8"/>
        <v>44828</v>
      </c>
      <c r="B277" s="118" t="str">
        <f t="shared" si="9"/>
        <v/>
      </c>
      <c r="C277" s="71"/>
      <c r="D277" s="71"/>
      <c r="E277" s="71"/>
      <c r="F277" s="71"/>
      <c r="G277" s="71"/>
      <c r="H277" s="71"/>
      <c r="I277" s="71"/>
    </row>
    <row r="278" spans="1:9" x14ac:dyDescent="0.25">
      <c r="A278" s="117">
        <f t="shared" si="8"/>
        <v>44829</v>
      </c>
      <c r="B278" s="118" t="str">
        <f t="shared" si="9"/>
        <v/>
      </c>
      <c r="C278" s="71"/>
      <c r="D278" s="71"/>
      <c r="E278" s="71"/>
      <c r="F278" s="71"/>
      <c r="G278" s="71"/>
      <c r="H278" s="71"/>
      <c r="I278" s="71"/>
    </row>
    <row r="279" spans="1:9" x14ac:dyDescent="0.25">
      <c r="A279" s="117">
        <f t="shared" si="8"/>
        <v>44830</v>
      </c>
      <c r="B279" s="118" t="str">
        <f t="shared" si="9"/>
        <v/>
      </c>
      <c r="C279" s="71"/>
      <c r="D279" s="71"/>
      <c r="E279" s="71"/>
      <c r="F279" s="71"/>
      <c r="G279" s="71"/>
      <c r="H279" s="71"/>
      <c r="I279" s="71"/>
    </row>
    <row r="280" spans="1:9" x14ac:dyDescent="0.25">
      <c r="A280" s="117">
        <f t="shared" si="8"/>
        <v>44831</v>
      </c>
      <c r="B280" s="118" t="str">
        <f t="shared" si="9"/>
        <v/>
      </c>
      <c r="C280" s="71"/>
      <c r="D280" s="71"/>
      <c r="E280" s="71"/>
      <c r="F280" s="71"/>
      <c r="G280" s="71"/>
      <c r="H280" s="71"/>
      <c r="I280" s="71"/>
    </row>
    <row r="281" spans="1:9" x14ac:dyDescent="0.25">
      <c r="A281" s="117">
        <f t="shared" si="8"/>
        <v>44832</v>
      </c>
      <c r="B281" s="121" t="str">
        <f t="shared" si="9"/>
        <v>Mittwoch</v>
      </c>
      <c r="C281" s="71"/>
      <c r="D281" s="71"/>
      <c r="E281" s="71"/>
      <c r="F281" s="71"/>
      <c r="G281" s="71"/>
      <c r="H281" s="71"/>
      <c r="I281" s="71"/>
    </row>
    <row r="282" spans="1:9" x14ac:dyDescent="0.25">
      <c r="A282" s="117">
        <f t="shared" si="8"/>
        <v>44833</v>
      </c>
      <c r="B282" s="121" t="str">
        <f t="shared" si="9"/>
        <v/>
      </c>
      <c r="C282" s="71"/>
      <c r="D282" s="71"/>
      <c r="E282" s="71"/>
      <c r="F282" s="71"/>
      <c r="G282" s="71"/>
      <c r="H282" s="71"/>
      <c r="I282" s="71"/>
    </row>
    <row r="283" spans="1:9" x14ac:dyDescent="0.25">
      <c r="A283" s="117">
        <f>A282+1</f>
        <v>44834</v>
      </c>
      <c r="B283" s="121" t="str">
        <f t="shared" si="9"/>
        <v/>
      </c>
      <c r="C283" s="71"/>
      <c r="D283" s="71"/>
      <c r="E283" s="71"/>
      <c r="F283" s="71"/>
      <c r="G283" s="71"/>
      <c r="H283" s="71"/>
      <c r="I283" s="71"/>
    </row>
    <row r="284" spans="1:9" x14ac:dyDescent="0.25">
      <c r="A284" s="117">
        <f t="shared" si="8"/>
        <v>44835</v>
      </c>
      <c r="B284" s="121" t="str">
        <f t="shared" si="9"/>
        <v/>
      </c>
      <c r="C284" s="71"/>
      <c r="D284" s="71"/>
      <c r="E284" s="71"/>
      <c r="F284" s="71"/>
      <c r="G284" s="71"/>
      <c r="H284" s="71"/>
      <c r="I284" s="71"/>
    </row>
    <row r="285" spans="1:9" x14ac:dyDescent="0.25">
      <c r="A285" s="117">
        <f t="shared" si="8"/>
        <v>44836</v>
      </c>
      <c r="B285" s="121" t="str">
        <f t="shared" si="9"/>
        <v/>
      </c>
      <c r="C285" s="71"/>
      <c r="D285" s="71"/>
      <c r="E285" s="71"/>
      <c r="F285" s="71"/>
      <c r="G285" s="71"/>
      <c r="H285" s="71"/>
      <c r="I285" s="71"/>
    </row>
    <row r="286" spans="1:9" x14ac:dyDescent="0.25">
      <c r="A286" s="117">
        <f t="shared" si="8"/>
        <v>44837</v>
      </c>
      <c r="B286" s="121" t="str">
        <f t="shared" si="9"/>
        <v/>
      </c>
      <c r="C286" s="71"/>
      <c r="D286" s="71"/>
      <c r="E286" s="71"/>
      <c r="F286" s="71"/>
      <c r="G286" s="71"/>
      <c r="H286" s="71"/>
      <c r="I286" s="71"/>
    </row>
    <row r="287" spans="1:9" x14ac:dyDescent="0.25">
      <c r="A287" s="117">
        <f t="shared" si="8"/>
        <v>44838</v>
      </c>
      <c r="B287" s="121" t="str">
        <f t="shared" si="9"/>
        <v/>
      </c>
      <c r="C287" s="71"/>
      <c r="D287" s="71"/>
      <c r="E287" s="71"/>
      <c r="F287" s="71"/>
      <c r="G287" s="71"/>
      <c r="H287" s="71"/>
      <c r="I287" s="71"/>
    </row>
    <row r="288" spans="1:9" x14ac:dyDescent="0.25">
      <c r="A288" s="117">
        <f t="shared" si="8"/>
        <v>44839</v>
      </c>
      <c r="B288" s="121" t="str">
        <f t="shared" si="9"/>
        <v>Mittwoch</v>
      </c>
      <c r="C288" s="71"/>
      <c r="D288" s="71"/>
      <c r="E288" s="71"/>
      <c r="F288" s="71"/>
      <c r="G288" s="71"/>
      <c r="H288" s="71"/>
      <c r="I288" s="71"/>
    </row>
    <row r="289" spans="1:9" x14ac:dyDescent="0.25">
      <c r="A289" s="117">
        <f t="shared" si="8"/>
        <v>44840</v>
      </c>
      <c r="B289" s="121" t="str">
        <f t="shared" si="9"/>
        <v/>
      </c>
      <c r="C289" s="71"/>
      <c r="D289" s="71"/>
      <c r="E289" s="71"/>
      <c r="F289" s="71"/>
      <c r="G289" s="71"/>
      <c r="H289" s="71"/>
      <c r="I289" s="71"/>
    </row>
    <row r="290" spans="1:9" x14ac:dyDescent="0.25">
      <c r="A290" s="117">
        <f t="shared" si="8"/>
        <v>44841</v>
      </c>
      <c r="B290" s="121" t="str">
        <f t="shared" si="9"/>
        <v/>
      </c>
      <c r="C290" s="71"/>
      <c r="D290" s="71"/>
      <c r="E290" s="71"/>
      <c r="F290" s="71"/>
      <c r="G290" s="71"/>
      <c r="H290" s="71"/>
      <c r="I290" s="71"/>
    </row>
    <row r="291" spans="1:9" x14ac:dyDescent="0.25">
      <c r="A291" s="117">
        <f t="shared" si="8"/>
        <v>44842</v>
      </c>
      <c r="B291" s="118" t="str">
        <f t="shared" si="9"/>
        <v/>
      </c>
      <c r="C291" s="71"/>
      <c r="D291" s="71"/>
      <c r="E291" s="71"/>
      <c r="F291" s="71"/>
      <c r="G291" s="71"/>
      <c r="H291" s="71"/>
      <c r="I291" s="71"/>
    </row>
    <row r="292" spans="1:9" x14ac:dyDescent="0.25">
      <c r="A292" s="117">
        <f t="shared" si="8"/>
        <v>44843</v>
      </c>
      <c r="B292" s="118" t="str">
        <f t="shared" si="9"/>
        <v/>
      </c>
      <c r="C292" s="71"/>
      <c r="D292" s="71"/>
      <c r="E292" s="71"/>
      <c r="F292" s="71"/>
      <c r="G292" s="71"/>
      <c r="H292" s="71"/>
      <c r="I292" s="71"/>
    </row>
    <row r="293" spans="1:9" x14ac:dyDescent="0.25">
      <c r="A293" s="117">
        <f t="shared" si="8"/>
        <v>44844</v>
      </c>
      <c r="B293" s="118" t="str">
        <f t="shared" si="9"/>
        <v/>
      </c>
      <c r="C293" s="71"/>
      <c r="D293" s="71"/>
      <c r="E293" s="71"/>
      <c r="F293" s="71"/>
      <c r="G293" s="71"/>
      <c r="H293" s="71"/>
      <c r="I293" s="71"/>
    </row>
    <row r="294" spans="1:9" x14ac:dyDescent="0.25">
      <c r="A294" s="117">
        <f t="shared" si="8"/>
        <v>44845</v>
      </c>
      <c r="B294" s="118" t="str">
        <f t="shared" si="9"/>
        <v/>
      </c>
      <c r="C294" s="71"/>
      <c r="D294" s="71"/>
      <c r="E294" s="71"/>
      <c r="F294" s="71"/>
      <c r="G294" s="71"/>
      <c r="H294" s="71"/>
      <c r="I294" s="71"/>
    </row>
    <row r="295" spans="1:9" x14ac:dyDescent="0.25">
      <c r="A295" s="117">
        <f t="shared" si="8"/>
        <v>44846</v>
      </c>
      <c r="B295" s="121" t="str">
        <f t="shared" si="9"/>
        <v>Mittwoch</v>
      </c>
      <c r="C295" s="71"/>
      <c r="D295" s="71"/>
      <c r="E295" s="71"/>
      <c r="F295" s="71"/>
      <c r="G295" s="71"/>
      <c r="H295" s="71"/>
      <c r="I295" s="71"/>
    </row>
    <row r="296" spans="1:9" x14ac:dyDescent="0.25">
      <c r="A296" s="117">
        <f t="shared" si="8"/>
        <v>44847</v>
      </c>
      <c r="B296" s="121" t="str">
        <f t="shared" si="9"/>
        <v/>
      </c>
      <c r="C296" s="71"/>
      <c r="D296" s="71"/>
      <c r="E296" s="71"/>
      <c r="F296" s="71"/>
      <c r="G296" s="71"/>
      <c r="H296" s="71"/>
      <c r="I296" s="71"/>
    </row>
    <row r="297" spans="1:9" x14ac:dyDescent="0.25">
      <c r="A297" s="117">
        <f t="shared" si="8"/>
        <v>44848</v>
      </c>
      <c r="B297" s="121" t="str">
        <f t="shared" si="9"/>
        <v/>
      </c>
      <c r="C297" s="71"/>
      <c r="D297" s="71"/>
      <c r="E297" s="71"/>
      <c r="F297" s="71"/>
      <c r="G297" s="71"/>
      <c r="H297" s="71"/>
      <c r="I297" s="71"/>
    </row>
    <row r="298" spans="1:9" x14ac:dyDescent="0.25">
      <c r="A298" s="117">
        <f t="shared" si="8"/>
        <v>44849</v>
      </c>
      <c r="B298" s="121" t="str">
        <f t="shared" si="9"/>
        <v>Test</v>
      </c>
      <c r="C298" s="71"/>
      <c r="D298" s="71"/>
      <c r="E298" s="71"/>
      <c r="F298" s="71"/>
      <c r="G298" s="71"/>
      <c r="H298" s="71"/>
      <c r="I298" s="71"/>
    </row>
    <row r="299" spans="1:9" x14ac:dyDescent="0.25">
      <c r="A299" s="117">
        <f t="shared" si="8"/>
        <v>44850</v>
      </c>
      <c r="B299" s="121" t="str">
        <f t="shared" si="9"/>
        <v/>
      </c>
      <c r="C299" s="71"/>
      <c r="D299" s="71"/>
      <c r="E299" s="71"/>
      <c r="F299" s="71"/>
      <c r="G299" s="71"/>
      <c r="H299" s="71"/>
      <c r="I299" s="71"/>
    </row>
    <row r="300" spans="1:9" x14ac:dyDescent="0.25">
      <c r="A300" s="117">
        <f t="shared" si="8"/>
        <v>44851</v>
      </c>
      <c r="B300" s="121" t="str">
        <f t="shared" si="9"/>
        <v/>
      </c>
      <c r="C300" s="71"/>
      <c r="D300" s="71"/>
      <c r="E300" s="71"/>
      <c r="F300" s="71"/>
      <c r="G300" s="71"/>
      <c r="H300" s="71"/>
      <c r="I300" s="71"/>
    </row>
    <row r="301" spans="1:9" x14ac:dyDescent="0.25">
      <c r="A301" s="117">
        <f t="shared" si="8"/>
        <v>44852</v>
      </c>
      <c r="B301" s="121" t="str">
        <f t="shared" si="9"/>
        <v/>
      </c>
      <c r="C301" s="71"/>
      <c r="D301" s="71"/>
      <c r="E301" s="71"/>
      <c r="F301" s="71"/>
      <c r="G301" s="71"/>
      <c r="H301" s="71"/>
      <c r="I301" s="71"/>
    </row>
    <row r="302" spans="1:9" x14ac:dyDescent="0.25">
      <c r="A302" s="117">
        <f t="shared" si="8"/>
        <v>44853</v>
      </c>
      <c r="B302" s="121" t="str">
        <f t="shared" si="9"/>
        <v>Mittwoch</v>
      </c>
      <c r="C302" s="71"/>
      <c r="D302" s="71"/>
      <c r="E302" s="71"/>
      <c r="F302" s="71"/>
      <c r="G302" s="71"/>
      <c r="H302" s="71"/>
      <c r="I302" s="71"/>
    </row>
    <row r="303" spans="1:9" x14ac:dyDescent="0.25">
      <c r="A303" s="117">
        <f t="shared" si="8"/>
        <v>44854</v>
      </c>
      <c r="B303" s="121" t="str">
        <f t="shared" si="9"/>
        <v/>
      </c>
      <c r="C303" s="71"/>
      <c r="D303" s="71"/>
      <c r="E303" s="71"/>
      <c r="F303" s="71"/>
      <c r="G303" s="71"/>
      <c r="H303" s="71"/>
      <c r="I303" s="71"/>
    </row>
    <row r="304" spans="1:9" x14ac:dyDescent="0.25">
      <c r="A304" s="117">
        <f t="shared" si="8"/>
        <v>44855</v>
      </c>
      <c r="B304" s="121" t="str">
        <f t="shared" si="9"/>
        <v/>
      </c>
      <c r="C304" s="71"/>
      <c r="D304" s="71"/>
      <c r="E304" s="71"/>
      <c r="F304" s="71"/>
      <c r="G304" s="71"/>
      <c r="H304" s="71"/>
      <c r="I304" s="71"/>
    </row>
    <row r="305" spans="1:9" x14ac:dyDescent="0.25">
      <c r="A305" s="117">
        <f t="shared" si="8"/>
        <v>44856</v>
      </c>
      <c r="B305" s="118" t="str">
        <f t="shared" si="9"/>
        <v/>
      </c>
      <c r="C305" s="71"/>
      <c r="D305" s="71"/>
      <c r="E305" s="71"/>
      <c r="F305" s="71"/>
      <c r="G305" s="71"/>
      <c r="H305" s="71"/>
      <c r="I305" s="71"/>
    </row>
    <row r="306" spans="1:9" x14ac:dyDescent="0.25">
      <c r="A306" s="117">
        <f t="shared" si="8"/>
        <v>44857</v>
      </c>
      <c r="B306" s="118" t="str">
        <f t="shared" si="9"/>
        <v/>
      </c>
      <c r="C306" s="71"/>
      <c r="D306" s="71"/>
      <c r="E306" s="71"/>
      <c r="F306" s="71"/>
      <c r="G306" s="71"/>
      <c r="H306" s="71"/>
      <c r="I306" s="71"/>
    </row>
    <row r="307" spans="1:9" x14ac:dyDescent="0.25">
      <c r="A307" s="117">
        <f t="shared" si="8"/>
        <v>44858</v>
      </c>
      <c r="B307" s="118" t="str">
        <f t="shared" si="9"/>
        <v/>
      </c>
      <c r="C307" s="71"/>
      <c r="D307" s="71"/>
      <c r="E307" s="71"/>
      <c r="F307" s="71"/>
      <c r="G307" s="71"/>
      <c r="H307" s="71"/>
      <c r="I307" s="71"/>
    </row>
    <row r="308" spans="1:9" x14ac:dyDescent="0.25">
      <c r="A308" s="117">
        <f t="shared" si="8"/>
        <v>44859</v>
      </c>
      <c r="B308" s="118" t="str">
        <f t="shared" si="9"/>
        <v/>
      </c>
      <c r="C308" s="71"/>
      <c r="D308" s="71"/>
      <c r="E308" s="71"/>
      <c r="F308" s="71"/>
      <c r="G308" s="71"/>
      <c r="H308" s="71"/>
      <c r="I308" s="71"/>
    </row>
    <row r="309" spans="1:9" x14ac:dyDescent="0.25">
      <c r="A309" s="117">
        <f t="shared" si="8"/>
        <v>44860</v>
      </c>
      <c r="B309" s="121" t="str">
        <f t="shared" si="9"/>
        <v>Mittwoch</v>
      </c>
      <c r="C309" s="71"/>
      <c r="D309" s="71"/>
      <c r="E309" s="71"/>
      <c r="F309" s="71"/>
      <c r="G309" s="71"/>
      <c r="H309" s="71"/>
      <c r="I309" s="71"/>
    </row>
    <row r="310" spans="1:9" x14ac:dyDescent="0.25">
      <c r="A310" s="117">
        <f t="shared" si="8"/>
        <v>44861</v>
      </c>
      <c r="B310" s="121" t="str">
        <f t="shared" si="9"/>
        <v/>
      </c>
      <c r="C310" s="71"/>
      <c r="D310" s="71"/>
      <c r="E310" s="71"/>
      <c r="F310" s="71"/>
      <c r="G310" s="71"/>
      <c r="H310" s="71"/>
      <c r="I310" s="71"/>
    </row>
    <row r="311" spans="1:9" x14ac:dyDescent="0.25">
      <c r="A311" s="117">
        <f t="shared" si="8"/>
        <v>44862</v>
      </c>
      <c r="B311" s="121" t="str">
        <f t="shared" si="9"/>
        <v/>
      </c>
      <c r="C311" s="71"/>
      <c r="D311" s="71"/>
      <c r="E311" s="71"/>
      <c r="F311" s="71"/>
      <c r="G311" s="71"/>
      <c r="H311" s="71"/>
      <c r="I311" s="71"/>
    </row>
    <row r="312" spans="1:9" x14ac:dyDescent="0.25">
      <c r="A312" s="117">
        <f t="shared" si="8"/>
        <v>44863</v>
      </c>
      <c r="B312" s="121" t="str">
        <f t="shared" si="9"/>
        <v/>
      </c>
      <c r="C312" s="71"/>
      <c r="D312" s="71"/>
      <c r="E312" s="71"/>
      <c r="F312" s="71"/>
      <c r="G312" s="71"/>
      <c r="H312" s="71"/>
      <c r="I312" s="71"/>
    </row>
    <row r="313" spans="1:9" x14ac:dyDescent="0.25">
      <c r="A313" s="117">
        <f t="shared" si="8"/>
        <v>44864</v>
      </c>
      <c r="B313" s="121" t="str">
        <f t="shared" si="9"/>
        <v/>
      </c>
      <c r="C313" s="71"/>
      <c r="D313" s="71"/>
      <c r="E313" s="71"/>
      <c r="F313" s="71"/>
      <c r="G313" s="71"/>
      <c r="H313" s="71"/>
      <c r="I313" s="71"/>
    </row>
    <row r="314" spans="1:9" x14ac:dyDescent="0.25">
      <c r="A314" s="117">
        <f>A313+1</f>
        <v>44865</v>
      </c>
      <c r="B314" s="121" t="str">
        <f t="shared" si="9"/>
        <v/>
      </c>
      <c r="C314" s="71"/>
      <c r="D314" s="71"/>
      <c r="E314" s="71"/>
      <c r="F314" s="71"/>
      <c r="G314" s="71"/>
      <c r="H314" s="71"/>
      <c r="I314" s="71"/>
    </row>
    <row r="315" spans="1:9" x14ac:dyDescent="0.25">
      <c r="A315" s="117">
        <f t="shared" si="8"/>
        <v>44866</v>
      </c>
      <c r="B315" s="121" t="str">
        <f t="shared" si="9"/>
        <v/>
      </c>
      <c r="C315" s="71"/>
      <c r="D315" s="71"/>
      <c r="E315" s="71"/>
      <c r="F315" s="71"/>
      <c r="G315" s="71"/>
      <c r="H315" s="71"/>
      <c r="I315" s="71"/>
    </row>
    <row r="316" spans="1:9" x14ac:dyDescent="0.25">
      <c r="A316" s="117">
        <f t="shared" si="8"/>
        <v>44867</v>
      </c>
      <c r="B316" s="121" t="str">
        <f t="shared" si="9"/>
        <v>Mittwoch</v>
      </c>
      <c r="C316" s="71"/>
      <c r="D316" s="71"/>
      <c r="E316" s="71"/>
      <c r="F316" s="71"/>
      <c r="G316" s="71"/>
      <c r="H316" s="71"/>
      <c r="I316" s="71"/>
    </row>
    <row r="317" spans="1:9" x14ac:dyDescent="0.25">
      <c r="A317" s="117">
        <f t="shared" si="8"/>
        <v>44868</v>
      </c>
      <c r="B317" s="121" t="str">
        <f t="shared" si="9"/>
        <v/>
      </c>
      <c r="C317" s="71"/>
      <c r="D317" s="71"/>
      <c r="E317" s="71"/>
      <c r="F317" s="71"/>
      <c r="G317" s="71"/>
      <c r="H317" s="71"/>
      <c r="I317" s="71"/>
    </row>
    <row r="318" spans="1:9" x14ac:dyDescent="0.25">
      <c r="A318" s="117">
        <f t="shared" si="8"/>
        <v>44869</v>
      </c>
      <c r="B318" s="121" t="str">
        <f t="shared" si="9"/>
        <v/>
      </c>
      <c r="C318" s="71"/>
      <c r="D318" s="71"/>
      <c r="E318" s="71"/>
      <c r="F318" s="71"/>
      <c r="G318" s="71"/>
      <c r="H318" s="71"/>
      <c r="I318" s="71"/>
    </row>
    <row r="319" spans="1:9" x14ac:dyDescent="0.25">
      <c r="A319" s="117">
        <f t="shared" si="8"/>
        <v>44870</v>
      </c>
      <c r="B319" s="118" t="str">
        <f t="shared" si="9"/>
        <v/>
      </c>
      <c r="C319" s="71"/>
      <c r="D319" s="71"/>
      <c r="E319" s="71"/>
      <c r="F319" s="71"/>
      <c r="G319" s="71"/>
      <c r="H319" s="71"/>
      <c r="I319" s="71"/>
    </row>
    <row r="320" spans="1:9" x14ac:dyDescent="0.25">
      <c r="A320" s="117">
        <f t="shared" si="8"/>
        <v>44871</v>
      </c>
      <c r="B320" s="118" t="str">
        <f t="shared" si="9"/>
        <v/>
      </c>
      <c r="C320" s="71"/>
      <c r="D320" s="71"/>
      <c r="E320" s="71"/>
      <c r="F320" s="71"/>
      <c r="G320" s="71"/>
      <c r="H320" s="71"/>
      <c r="I320" s="71"/>
    </row>
    <row r="321" spans="1:9" x14ac:dyDescent="0.25">
      <c r="A321" s="117">
        <f t="shared" si="8"/>
        <v>44872</v>
      </c>
      <c r="B321" s="118" t="str">
        <f t="shared" si="9"/>
        <v/>
      </c>
      <c r="C321" s="71"/>
      <c r="D321" s="71"/>
      <c r="E321" s="71"/>
      <c r="F321" s="71"/>
      <c r="G321" s="71"/>
      <c r="H321" s="71"/>
      <c r="I321" s="71"/>
    </row>
    <row r="322" spans="1:9" x14ac:dyDescent="0.25">
      <c r="A322" s="117">
        <f t="shared" si="8"/>
        <v>44873</v>
      </c>
      <c r="B322" s="118" t="str">
        <f t="shared" si="9"/>
        <v/>
      </c>
      <c r="C322" s="71"/>
      <c r="D322" s="71"/>
      <c r="E322" s="71"/>
      <c r="F322" s="71"/>
      <c r="G322" s="71"/>
      <c r="H322" s="71"/>
      <c r="I322" s="71"/>
    </row>
    <row r="323" spans="1:9" x14ac:dyDescent="0.25">
      <c r="A323" s="117">
        <f t="shared" ref="A323:A374" si="10">A322+1</f>
        <v>44874</v>
      </c>
      <c r="B323" s="121" t="str">
        <f t="shared" si="9"/>
        <v>Mittwoch</v>
      </c>
      <c r="C323" s="71"/>
      <c r="D323" s="71"/>
      <c r="E323" s="71"/>
      <c r="F323" s="71"/>
      <c r="G323" s="71"/>
      <c r="H323" s="71"/>
      <c r="I323" s="71"/>
    </row>
    <row r="324" spans="1:9" x14ac:dyDescent="0.25">
      <c r="A324" s="117">
        <f t="shared" si="10"/>
        <v>44875</v>
      </c>
      <c r="B324" s="121" t="str">
        <f t="shared" si="9"/>
        <v/>
      </c>
      <c r="C324" s="71"/>
      <c r="D324" s="71"/>
      <c r="E324" s="71"/>
      <c r="F324" s="71"/>
      <c r="G324" s="71"/>
      <c r="H324" s="71"/>
      <c r="I324" s="71"/>
    </row>
    <row r="325" spans="1:9" x14ac:dyDescent="0.25">
      <c r="A325" s="117">
        <f t="shared" si="10"/>
        <v>44876</v>
      </c>
      <c r="B325" s="121" t="str">
        <f t="shared" si="9"/>
        <v/>
      </c>
      <c r="C325" s="71"/>
      <c r="D325" s="71"/>
      <c r="E325" s="71"/>
      <c r="F325" s="71"/>
      <c r="G325" s="71"/>
      <c r="H325" s="71"/>
      <c r="I325" s="71"/>
    </row>
    <row r="326" spans="1:9" x14ac:dyDescent="0.25">
      <c r="A326" s="117">
        <f t="shared" si="10"/>
        <v>44877</v>
      </c>
      <c r="B326" s="121" t="str">
        <f t="shared" si="9"/>
        <v/>
      </c>
      <c r="C326" s="71"/>
      <c r="D326" s="71"/>
      <c r="E326" s="71"/>
      <c r="F326" s="71"/>
      <c r="G326" s="71"/>
      <c r="H326" s="71"/>
      <c r="I326" s="71"/>
    </row>
    <row r="327" spans="1:9" x14ac:dyDescent="0.25">
      <c r="A327" s="117">
        <f t="shared" si="10"/>
        <v>44878</v>
      </c>
      <c r="B327" s="121" t="str">
        <f t="shared" si="9"/>
        <v/>
      </c>
      <c r="C327" s="71"/>
      <c r="D327" s="71"/>
      <c r="E327" s="71"/>
      <c r="F327" s="71"/>
      <c r="G327" s="71"/>
      <c r="H327" s="71"/>
      <c r="I327" s="71"/>
    </row>
    <row r="328" spans="1:9" x14ac:dyDescent="0.25">
      <c r="A328" s="117">
        <f t="shared" si="10"/>
        <v>44879</v>
      </c>
      <c r="B328" s="121" t="str">
        <f t="shared" si="9"/>
        <v/>
      </c>
      <c r="C328" s="71"/>
      <c r="D328" s="71"/>
      <c r="E328" s="71"/>
      <c r="F328" s="71"/>
      <c r="G328" s="71"/>
      <c r="H328" s="71"/>
      <c r="I328" s="71"/>
    </row>
    <row r="329" spans="1:9" x14ac:dyDescent="0.25">
      <c r="A329" s="117">
        <f t="shared" si="10"/>
        <v>44880</v>
      </c>
      <c r="B329" s="121" t="str">
        <f t="shared" si="9"/>
        <v/>
      </c>
      <c r="C329" s="71"/>
      <c r="D329" s="71"/>
      <c r="E329" s="71"/>
      <c r="F329" s="71"/>
      <c r="G329" s="71"/>
      <c r="H329" s="71"/>
      <c r="I329" s="71"/>
    </row>
    <row r="330" spans="1:9" x14ac:dyDescent="0.25">
      <c r="A330" s="117">
        <f t="shared" si="10"/>
        <v>44881</v>
      </c>
      <c r="B330" s="121" t="str">
        <f t="shared" si="9"/>
        <v>Mittwoch</v>
      </c>
      <c r="C330" s="71"/>
      <c r="D330" s="71"/>
      <c r="E330" s="71"/>
      <c r="F330" s="71"/>
      <c r="G330" s="71"/>
      <c r="H330" s="71"/>
      <c r="I330" s="71"/>
    </row>
    <row r="331" spans="1:9" x14ac:dyDescent="0.25">
      <c r="A331" s="117">
        <f t="shared" si="10"/>
        <v>44882</v>
      </c>
      <c r="B331" s="121" t="str">
        <f t="shared" si="9"/>
        <v/>
      </c>
      <c r="C331" s="71"/>
      <c r="D331" s="71"/>
      <c r="E331" s="71"/>
      <c r="F331" s="71"/>
      <c r="G331" s="71"/>
      <c r="H331" s="71"/>
      <c r="I331" s="71"/>
    </row>
    <row r="332" spans="1:9" x14ac:dyDescent="0.25">
      <c r="A332" s="117">
        <f t="shared" si="10"/>
        <v>44883</v>
      </c>
      <c r="B332" s="121" t="str">
        <f t="shared" ref="B332:B376" si="11">IF(A332="","",IF(WEEKDAY(A332)=4,"Mittwoch",IF(MONTH(A332)&amp;DAY(A332)="1015","Test","")))</f>
        <v/>
      </c>
      <c r="C332" s="71"/>
      <c r="D332" s="71"/>
      <c r="E332" s="71"/>
      <c r="F332" s="71"/>
      <c r="G332" s="71"/>
      <c r="H332" s="71"/>
      <c r="I332" s="71"/>
    </row>
    <row r="333" spans="1:9" x14ac:dyDescent="0.25">
      <c r="A333" s="117">
        <f t="shared" si="10"/>
        <v>44884</v>
      </c>
      <c r="B333" s="118" t="str">
        <f t="shared" si="11"/>
        <v/>
      </c>
      <c r="C333" s="71"/>
      <c r="D333" s="71"/>
      <c r="E333" s="71"/>
      <c r="F333" s="71"/>
      <c r="G333" s="71"/>
      <c r="H333" s="71"/>
      <c r="I333" s="71"/>
    </row>
    <row r="334" spans="1:9" x14ac:dyDescent="0.25">
      <c r="A334" s="117">
        <f t="shared" si="10"/>
        <v>44885</v>
      </c>
      <c r="B334" s="118" t="str">
        <f t="shared" si="11"/>
        <v/>
      </c>
      <c r="C334" s="71"/>
      <c r="D334" s="71"/>
      <c r="E334" s="71"/>
      <c r="F334" s="71"/>
      <c r="G334" s="71"/>
      <c r="H334" s="71"/>
      <c r="I334" s="71"/>
    </row>
    <row r="335" spans="1:9" x14ac:dyDescent="0.25">
      <c r="A335" s="117">
        <f t="shared" si="10"/>
        <v>44886</v>
      </c>
      <c r="B335" s="118" t="str">
        <f t="shared" si="11"/>
        <v/>
      </c>
      <c r="C335" s="71"/>
      <c r="D335" s="71"/>
      <c r="E335" s="71"/>
      <c r="F335" s="71"/>
      <c r="G335" s="71"/>
      <c r="H335" s="71"/>
      <c r="I335" s="71"/>
    </row>
    <row r="336" spans="1:9" x14ac:dyDescent="0.25">
      <c r="A336" s="117">
        <f t="shared" si="10"/>
        <v>44887</v>
      </c>
      <c r="B336" s="118" t="str">
        <f t="shared" si="11"/>
        <v/>
      </c>
      <c r="C336" s="71"/>
      <c r="D336" s="71"/>
      <c r="E336" s="71"/>
      <c r="F336" s="71"/>
      <c r="G336" s="71"/>
      <c r="H336" s="71"/>
      <c r="I336" s="71"/>
    </row>
    <row r="337" spans="1:9" x14ac:dyDescent="0.25">
      <c r="A337" s="117">
        <f t="shared" si="10"/>
        <v>44888</v>
      </c>
      <c r="B337" s="121" t="str">
        <f t="shared" si="11"/>
        <v>Mittwoch</v>
      </c>
      <c r="C337" s="71"/>
      <c r="D337" s="71"/>
      <c r="E337" s="71"/>
      <c r="F337" s="71"/>
      <c r="G337" s="71"/>
      <c r="H337" s="71"/>
      <c r="I337" s="71"/>
    </row>
    <row r="338" spans="1:9" x14ac:dyDescent="0.25">
      <c r="A338" s="117">
        <f t="shared" si="10"/>
        <v>44889</v>
      </c>
      <c r="B338" s="121" t="str">
        <f t="shared" si="11"/>
        <v/>
      </c>
      <c r="C338" s="71"/>
      <c r="D338" s="71"/>
      <c r="E338" s="71"/>
      <c r="F338" s="71"/>
      <c r="G338" s="71"/>
      <c r="H338" s="71"/>
      <c r="I338" s="71"/>
    </row>
    <row r="339" spans="1:9" x14ac:dyDescent="0.25">
      <c r="A339" s="117">
        <f t="shared" si="10"/>
        <v>44890</v>
      </c>
      <c r="B339" s="121" t="str">
        <f t="shared" si="11"/>
        <v/>
      </c>
      <c r="C339" s="71"/>
      <c r="D339" s="71"/>
      <c r="E339" s="71"/>
      <c r="F339" s="71"/>
      <c r="G339" s="71"/>
      <c r="H339" s="71"/>
      <c r="I339" s="71"/>
    </row>
    <row r="340" spans="1:9" x14ac:dyDescent="0.25">
      <c r="A340" s="117">
        <f t="shared" si="10"/>
        <v>44891</v>
      </c>
      <c r="B340" s="121" t="str">
        <f t="shared" si="11"/>
        <v/>
      </c>
      <c r="C340" s="71"/>
      <c r="D340" s="71"/>
      <c r="E340" s="71"/>
      <c r="F340" s="71"/>
      <c r="G340" s="71"/>
      <c r="H340" s="71"/>
      <c r="I340" s="71"/>
    </row>
    <row r="341" spans="1:9" x14ac:dyDescent="0.25">
      <c r="A341" s="117">
        <f t="shared" si="10"/>
        <v>44892</v>
      </c>
      <c r="B341" s="121" t="str">
        <f t="shared" si="11"/>
        <v/>
      </c>
      <c r="C341" s="71"/>
      <c r="D341" s="71"/>
      <c r="E341" s="71"/>
      <c r="F341" s="71"/>
      <c r="G341" s="71"/>
      <c r="H341" s="71"/>
      <c r="I341" s="71"/>
    </row>
    <row r="342" spans="1:9" x14ac:dyDescent="0.25">
      <c r="A342" s="117">
        <f t="shared" si="10"/>
        <v>44893</v>
      </c>
      <c r="B342" s="121" t="str">
        <f t="shared" si="11"/>
        <v/>
      </c>
      <c r="C342" s="71"/>
      <c r="D342" s="71"/>
      <c r="E342" s="71"/>
      <c r="F342" s="71"/>
      <c r="G342" s="71"/>
      <c r="H342" s="71"/>
      <c r="I342" s="71"/>
    </row>
    <row r="343" spans="1:9" x14ac:dyDescent="0.25">
      <c r="A343" s="117">
        <f t="shared" si="10"/>
        <v>44894</v>
      </c>
      <c r="B343" s="121" t="str">
        <f t="shared" si="11"/>
        <v/>
      </c>
      <c r="C343" s="71"/>
      <c r="D343" s="71"/>
      <c r="E343" s="71"/>
      <c r="F343" s="71"/>
      <c r="G343" s="71"/>
      <c r="H343" s="71"/>
      <c r="I343" s="71"/>
    </row>
    <row r="344" spans="1:9" x14ac:dyDescent="0.25">
      <c r="A344" s="117">
        <f>A343+1</f>
        <v>44895</v>
      </c>
      <c r="B344" s="121" t="str">
        <f t="shared" si="11"/>
        <v>Mittwoch</v>
      </c>
      <c r="C344" s="71"/>
      <c r="D344" s="71"/>
      <c r="E344" s="71"/>
      <c r="F344" s="71"/>
      <c r="G344" s="71"/>
      <c r="H344" s="71"/>
      <c r="I344" s="71"/>
    </row>
    <row r="345" spans="1:9" x14ac:dyDescent="0.25">
      <c r="A345" s="117">
        <f t="shared" si="10"/>
        <v>44896</v>
      </c>
      <c r="B345" s="121" t="str">
        <f t="shared" si="11"/>
        <v/>
      </c>
      <c r="C345" s="71"/>
      <c r="D345" s="71"/>
      <c r="E345" s="71"/>
      <c r="F345" s="71"/>
      <c r="G345" s="71"/>
      <c r="H345" s="71"/>
      <c r="I345" s="71"/>
    </row>
    <row r="346" spans="1:9" x14ac:dyDescent="0.25">
      <c r="A346" s="117">
        <f t="shared" si="10"/>
        <v>44897</v>
      </c>
      <c r="B346" s="121" t="str">
        <f t="shared" si="11"/>
        <v/>
      </c>
      <c r="C346" s="71"/>
      <c r="D346" s="71"/>
      <c r="E346" s="71"/>
      <c r="F346" s="71"/>
      <c r="G346" s="71"/>
      <c r="H346" s="71"/>
      <c r="I346" s="71"/>
    </row>
    <row r="347" spans="1:9" x14ac:dyDescent="0.25">
      <c r="A347" s="117">
        <f t="shared" si="10"/>
        <v>44898</v>
      </c>
      <c r="B347" s="118" t="str">
        <f t="shared" si="11"/>
        <v/>
      </c>
      <c r="C347" s="71"/>
      <c r="D347" s="71"/>
      <c r="E347" s="71"/>
      <c r="F347" s="71"/>
      <c r="G347" s="71"/>
      <c r="H347" s="71"/>
      <c r="I347" s="71"/>
    </row>
    <row r="348" spans="1:9" x14ac:dyDescent="0.25">
      <c r="A348" s="117">
        <f t="shared" si="10"/>
        <v>44899</v>
      </c>
      <c r="B348" s="118" t="str">
        <f t="shared" si="11"/>
        <v/>
      </c>
      <c r="C348" s="71"/>
      <c r="D348" s="71"/>
      <c r="E348" s="71"/>
      <c r="F348" s="71"/>
      <c r="G348" s="71"/>
      <c r="H348" s="71"/>
      <c r="I348" s="71"/>
    </row>
    <row r="349" spans="1:9" x14ac:dyDescent="0.25">
      <c r="A349" s="117">
        <f t="shared" si="10"/>
        <v>44900</v>
      </c>
      <c r="B349" s="118" t="str">
        <f t="shared" si="11"/>
        <v/>
      </c>
      <c r="C349" s="71"/>
      <c r="D349" s="71"/>
      <c r="E349" s="71"/>
      <c r="F349" s="71"/>
      <c r="G349" s="71"/>
      <c r="H349" s="71"/>
      <c r="I349" s="71"/>
    </row>
    <row r="350" spans="1:9" x14ac:dyDescent="0.25">
      <c r="A350" s="117">
        <f t="shared" si="10"/>
        <v>44901</v>
      </c>
      <c r="B350" s="118" t="str">
        <f t="shared" si="11"/>
        <v/>
      </c>
      <c r="C350" s="71"/>
      <c r="D350" s="71"/>
      <c r="E350" s="71"/>
      <c r="F350" s="71"/>
      <c r="G350" s="71"/>
      <c r="H350" s="71"/>
      <c r="I350" s="71"/>
    </row>
    <row r="351" spans="1:9" x14ac:dyDescent="0.25">
      <c r="A351" s="117">
        <f t="shared" si="10"/>
        <v>44902</v>
      </c>
      <c r="B351" s="121" t="str">
        <f t="shared" si="11"/>
        <v>Mittwoch</v>
      </c>
      <c r="C351" s="71"/>
      <c r="D351" s="71"/>
      <c r="E351" s="71"/>
      <c r="F351" s="71"/>
      <c r="G351" s="71"/>
      <c r="H351" s="71"/>
      <c r="I351" s="71"/>
    </row>
    <row r="352" spans="1:9" x14ac:dyDescent="0.25">
      <c r="A352" s="117">
        <f t="shared" si="10"/>
        <v>44903</v>
      </c>
      <c r="B352" s="121" t="str">
        <f t="shared" si="11"/>
        <v/>
      </c>
      <c r="C352" s="71"/>
      <c r="D352" s="71"/>
      <c r="E352" s="71"/>
      <c r="F352" s="71"/>
      <c r="G352" s="71"/>
      <c r="H352" s="71"/>
      <c r="I352" s="71"/>
    </row>
    <row r="353" spans="1:9" x14ac:dyDescent="0.25">
      <c r="A353" s="117">
        <f t="shared" si="10"/>
        <v>44904</v>
      </c>
      <c r="B353" s="121" t="str">
        <f t="shared" si="11"/>
        <v/>
      </c>
      <c r="C353" s="71"/>
      <c r="D353" s="71"/>
      <c r="E353" s="71"/>
      <c r="F353" s="71"/>
      <c r="G353" s="71"/>
      <c r="H353" s="71"/>
      <c r="I353" s="71"/>
    </row>
    <row r="354" spans="1:9" x14ac:dyDescent="0.25">
      <c r="A354" s="117">
        <f t="shared" si="10"/>
        <v>44905</v>
      </c>
      <c r="B354" s="121" t="str">
        <f t="shared" si="11"/>
        <v/>
      </c>
      <c r="C354" s="71"/>
      <c r="D354" s="71"/>
      <c r="E354" s="71"/>
      <c r="F354" s="71"/>
      <c r="G354" s="71"/>
      <c r="H354" s="71"/>
      <c r="I354" s="71"/>
    </row>
    <row r="355" spans="1:9" x14ac:dyDescent="0.25">
      <c r="A355" s="117">
        <f t="shared" si="10"/>
        <v>44906</v>
      </c>
      <c r="B355" s="121" t="str">
        <f t="shared" si="11"/>
        <v/>
      </c>
      <c r="C355" s="71"/>
      <c r="D355" s="71"/>
      <c r="E355" s="71"/>
      <c r="F355" s="71"/>
      <c r="G355" s="71"/>
      <c r="H355" s="71"/>
      <c r="I355" s="71"/>
    </row>
    <row r="356" spans="1:9" x14ac:dyDescent="0.25">
      <c r="A356" s="117">
        <f t="shared" si="10"/>
        <v>44907</v>
      </c>
      <c r="B356" s="121" t="str">
        <f t="shared" si="11"/>
        <v/>
      </c>
      <c r="C356" s="71"/>
      <c r="D356" s="71"/>
      <c r="E356" s="71"/>
      <c r="F356" s="71"/>
      <c r="G356" s="71"/>
      <c r="H356" s="71"/>
      <c r="I356" s="71"/>
    </row>
    <row r="357" spans="1:9" x14ac:dyDescent="0.25">
      <c r="A357" s="117">
        <f t="shared" si="10"/>
        <v>44908</v>
      </c>
      <c r="B357" s="121" t="str">
        <f t="shared" si="11"/>
        <v/>
      </c>
      <c r="C357" s="71"/>
      <c r="D357" s="71"/>
      <c r="E357" s="71"/>
      <c r="F357" s="71"/>
      <c r="G357" s="71"/>
      <c r="H357" s="71"/>
      <c r="I357" s="71"/>
    </row>
    <row r="358" spans="1:9" x14ac:dyDescent="0.25">
      <c r="A358" s="117">
        <f t="shared" si="10"/>
        <v>44909</v>
      </c>
      <c r="B358" s="121" t="str">
        <f t="shared" si="11"/>
        <v>Mittwoch</v>
      </c>
      <c r="C358" s="71"/>
      <c r="D358" s="71"/>
      <c r="E358" s="71"/>
      <c r="F358" s="71"/>
      <c r="G358" s="71"/>
      <c r="H358" s="71"/>
      <c r="I358" s="71"/>
    </row>
    <row r="359" spans="1:9" x14ac:dyDescent="0.25">
      <c r="A359" s="117">
        <f t="shared" si="10"/>
        <v>44910</v>
      </c>
      <c r="B359" s="121" t="str">
        <f t="shared" si="11"/>
        <v/>
      </c>
      <c r="C359" s="71"/>
      <c r="D359" s="71"/>
      <c r="E359" s="71"/>
      <c r="F359" s="71"/>
      <c r="G359" s="71"/>
      <c r="H359" s="71"/>
      <c r="I359" s="71"/>
    </row>
    <row r="360" spans="1:9" x14ac:dyDescent="0.25">
      <c r="A360" s="117">
        <f t="shared" si="10"/>
        <v>44911</v>
      </c>
      <c r="B360" s="121" t="str">
        <f t="shared" si="11"/>
        <v/>
      </c>
      <c r="C360" s="71"/>
      <c r="D360" s="71"/>
      <c r="E360" s="71"/>
      <c r="F360" s="71"/>
      <c r="G360" s="71"/>
      <c r="H360" s="71"/>
      <c r="I360" s="71"/>
    </row>
    <row r="361" spans="1:9" x14ac:dyDescent="0.25">
      <c r="A361" s="117">
        <f t="shared" si="10"/>
        <v>44912</v>
      </c>
      <c r="B361" s="118" t="str">
        <f t="shared" si="11"/>
        <v/>
      </c>
      <c r="C361" s="71"/>
      <c r="D361" s="71"/>
      <c r="E361" s="71"/>
      <c r="F361" s="71"/>
      <c r="G361" s="71"/>
      <c r="H361" s="71"/>
      <c r="I361" s="71"/>
    </row>
    <row r="362" spans="1:9" x14ac:dyDescent="0.25">
      <c r="A362" s="117">
        <f t="shared" si="10"/>
        <v>44913</v>
      </c>
      <c r="B362" s="118" t="str">
        <f t="shared" si="11"/>
        <v/>
      </c>
      <c r="C362" s="71"/>
      <c r="D362" s="71"/>
      <c r="E362" s="71"/>
      <c r="F362" s="71"/>
      <c r="G362" s="71"/>
      <c r="H362" s="71"/>
      <c r="I362" s="71"/>
    </row>
    <row r="363" spans="1:9" x14ac:dyDescent="0.25">
      <c r="A363" s="117">
        <f t="shared" si="10"/>
        <v>44914</v>
      </c>
      <c r="B363" s="118" t="str">
        <f t="shared" si="11"/>
        <v/>
      </c>
      <c r="C363" s="71"/>
      <c r="D363" s="71"/>
      <c r="E363" s="71"/>
      <c r="F363" s="71"/>
      <c r="G363" s="71"/>
      <c r="H363" s="71"/>
      <c r="I363" s="71"/>
    </row>
    <row r="364" spans="1:9" x14ac:dyDescent="0.25">
      <c r="A364" s="117">
        <f t="shared" si="10"/>
        <v>44915</v>
      </c>
      <c r="B364" s="118" t="str">
        <f t="shared" si="11"/>
        <v/>
      </c>
      <c r="C364" s="71"/>
      <c r="D364" s="71"/>
      <c r="E364" s="71"/>
      <c r="F364" s="71"/>
      <c r="G364" s="71"/>
      <c r="H364" s="71"/>
      <c r="I364" s="71"/>
    </row>
    <row r="365" spans="1:9" x14ac:dyDescent="0.25">
      <c r="A365" s="117">
        <f t="shared" si="10"/>
        <v>44916</v>
      </c>
      <c r="B365" s="121" t="str">
        <f t="shared" si="11"/>
        <v>Mittwoch</v>
      </c>
      <c r="C365" s="71"/>
      <c r="D365" s="71"/>
      <c r="E365" s="71"/>
      <c r="F365" s="71"/>
      <c r="G365" s="71"/>
      <c r="H365" s="71"/>
      <c r="I365" s="71"/>
    </row>
    <row r="366" spans="1:9" x14ac:dyDescent="0.25">
      <c r="A366" s="117">
        <f t="shared" si="10"/>
        <v>44917</v>
      </c>
      <c r="B366" s="121" t="str">
        <f t="shared" si="11"/>
        <v/>
      </c>
      <c r="C366" s="71"/>
      <c r="D366" s="71"/>
      <c r="E366" s="71"/>
      <c r="F366" s="71"/>
      <c r="G366" s="71"/>
      <c r="H366" s="71"/>
      <c r="I366" s="71"/>
    </row>
    <row r="367" spans="1:9" x14ac:dyDescent="0.25">
      <c r="A367" s="117">
        <f t="shared" si="10"/>
        <v>44918</v>
      </c>
      <c r="B367" s="121" t="str">
        <f t="shared" si="11"/>
        <v/>
      </c>
      <c r="C367" s="71"/>
      <c r="D367" s="71"/>
      <c r="E367" s="71"/>
      <c r="F367" s="71"/>
      <c r="G367" s="71"/>
      <c r="H367" s="71"/>
      <c r="I367" s="71"/>
    </row>
    <row r="368" spans="1:9" x14ac:dyDescent="0.25">
      <c r="A368" s="117">
        <f t="shared" si="10"/>
        <v>44919</v>
      </c>
      <c r="B368" s="121" t="str">
        <f t="shared" si="11"/>
        <v/>
      </c>
      <c r="C368" s="71"/>
      <c r="D368" s="71"/>
      <c r="E368" s="71"/>
      <c r="F368" s="71"/>
      <c r="G368" s="71"/>
      <c r="H368" s="71"/>
      <c r="I368" s="71"/>
    </row>
    <row r="369" spans="1:9" x14ac:dyDescent="0.25">
      <c r="A369" s="117">
        <f t="shared" si="10"/>
        <v>44920</v>
      </c>
      <c r="B369" s="121" t="str">
        <f t="shared" si="11"/>
        <v/>
      </c>
      <c r="C369" s="71"/>
      <c r="D369" s="71"/>
      <c r="E369" s="71"/>
      <c r="F369" s="71"/>
      <c r="G369" s="71"/>
      <c r="H369" s="71"/>
      <c r="I369" s="71"/>
    </row>
    <row r="370" spans="1:9" x14ac:dyDescent="0.25">
      <c r="A370" s="117">
        <f t="shared" si="10"/>
        <v>44921</v>
      </c>
      <c r="B370" s="121" t="str">
        <f t="shared" si="11"/>
        <v/>
      </c>
      <c r="C370" s="71"/>
      <c r="D370" s="71"/>
      <c r="E370" s="71"/>
      <c r="F370" s="71"/>
      <c r="G370" s="71"/>
      <c r="H370" s="71"/>
      <c r="I370" s="71"/>
    </row>
    <row r="371" spans="1:9" x14ac:dyDescent="0.25">
      <c r="A371" s="117">
        <f t="shared" si="10"/>
        <v>44922</v>
      </c>
      <c r="B371" s="121" t="str">
        <f t="shared" si="11"/>
        <v/>
      </c>
      <c r="C371" s="71"/>
      <c r="D371" s="71"/>
      <c r="E371" s="71"/>
      <c r="F371" s="71"/>
      <c r="G371" s="71"/>
      <c r="H371" s="71"/>
      <c r="I371" s="71"/>
    </row>
    <row r="372" spans="1:9" x14ac:dyDescent="0.25">
      <c r="A372" s="117">
        <f t="shared" si="10"/>
        <v>44923</v>
      </c>
      <c r="B372" s="121" t="str">
        <f t="shared" si="11"/>
        <v>Mittwoch</v>
      </c>
      <c r="C372" s="71"/>
      <c r="D372" s="71"/>
      <c r="E372" s="71"/>
      <c r="F372" s="71"/>
      <c r="G372" s="71"/>
      <c r="H372" s="71"/>
      <c r="I372" s="71"/>
    </row>
    <row r="373" spans="1:9" x14ac:dyDescent="0.25">
      <c r="A373" s="117">
        <f t="shared" si="10"/>
        <v>44924</v>
      </c>
      <c r="B373" s="121" t="str">
        <f t="shared" si="11"/>
        <v/>
      </c>
      <c r="C373" s="71"/>
      <c r="D373" s="71"/>
      <c r="E373" s="71"/>
      <c r="F373" s="71"/>
      <c r="G373" s="71"/>
      <c r="H373" s="71"/>
      <c r="I373" s="71"/>
    </row>
    <row r="374" spans="1:9" x14ac:dyDescent="0.25">
      <c r="A374" s="117">
        <f t="shared" si="10"/>
        <v>44925</v>
      </c>
      <c r="B374" s="121" t="str">
        <f t="shared" si="11"/>
        <v/>
      </c>
      <c r="C374" s="71"/>
      <c r="D374" s="71"/>
      <c r="E374" s="71"/>
      <c r="F374" s="71"/>
      <c r="G374" s="71"/>
      <c r="H374" s="71"/>
      <c r="I374" s="71"/>
    </row>
    <row r="375" spans="1:9" x14ac:dyDescent="0.25">
      <c r="A375" s="117">
        <f>A374+1</f>
        <v>44926</v>
      </c>
      <c r="B375" s="121" t="str">
        <f t="shared" si="11"/>
        <v/>
      </c>
      <c r="C375" s="71"/>
      <c r="D375" s="71"/>
      <c r="E375" s="71"/>
      <c r="F375" s="71"/>
      <c r="G375" s="71"/>
      <c r="H375" s="71"/>
      <c r="I375" s="71"/>
    </row>
    <row r="376" spans="1:9" x14ac:dyDescent="0.25">
      <c r="A376" s="117" t="str">
        <f>IF(YEAR(A375+1)=YEAR(A375),A375+1,"")</f>
        <v/>
      </c>
      <c r="B376" s="121" t="str">
        <f t="shared" si="11"/>
        <v/>
      </c>
      <c r="C376" s="71"/>
      <c r="D376" s="71"/>
      <c r="E376" s="71"/>
      <c r="F376" s="71"/>
      <c r="G376" s="71"/>
      <c r="H376" s="71"/>
      <c r="I376" s="71"/>
    </row>
  </sheetData>
  <sheetProtection algorithmName="SHA-512" hashValue="Rq3JgtElbUA0qwi4k1DHsrXbOIRHxzpDDyl1r6pvjdoSo01AbOBq2u+kgHhcLqyOobJ1qKO8F29tkZMjp9GxVw==" saltValue="jmT/a8S+p81eEoWRx5OG9w==" spinCount="100000" sheet="1" objects="1" scenarios="1" formatCells="0" formatColumns="0" formatRows="0"/>
  <mergeCells count="4">
    <mergeCell ref="A3:F3"/>
    <mergeCell ref="A5:F5"/>
    <mergeCell ref="C4:F4"/>
    <mergeCell ref="A4:B4"/>
  </mergeCells>
  <conditionalFormatting sqref="C7:I9">
    <cfRule type="expression" dxfId="35" priority="2">
      <formula>AND(SUM(C$11:C$376)&gt;0,C7="")</formula>
    </cfRule>
  </conditionalFormatting>
  <conditionalFormatting sqref="C8:I9">
    <cfRule type="expression" dxfId="34" priority="1">
      <formula>AND(C$7&lt;&gt;"",C8="")</formula>
    </cfRule>
  </conditionalFormatting>
  <printOptions horizontalCentered="1" verticalCentered="1"/>
  <pageMargins left="0.59055118110236227" right="0.59055118110236227" top="0.78740157480314965" bottom="0.39370078740157483" header="0.19685039370078741" footer="0.19685039370078741"/>
  <pageSetup paperSize="9" scale="76" orientation="portrait" r:id="rId1"/>
  <headerFooter alignWithMargins="0"/>
  <drawing r:id="rId2"/>
  <extLst>
    <ext xmlns:x14="http://schemas.microsoft.com/office/spreadsheetml/2009/9/main" uri="{CCE6A557-97BC-4b89-ADB6-D9C93CAAB3DF}">
      <x14:dataValidations xmlns:xm="http://schemas.microsoft.com/office/excel/2006/main" disablePrompts="1" xWindow="489" yWindow="283"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200-000000000000}">
          <x14:formula1>
            <xm:f>Et!$A$10:$A$70</xm:f>
          </x14:formula1>
          <xm:sqref>C8:I8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howOutlineSymbols="0"/>
    <pageSetUpPr fitToPage="1"/>
  </sheetPr>
  <dimension ref="A1:S1162"/>
  <sheetViews>
    <sheetView showGridLines="0" showOutlineSymbols="0" workbookViewId="0">
      <pane xSplit="1" ySplit="10" topLeftCell="B11" activePane="bottomRight" state="frozen"/>
      <selection pane="topRight"/>
      <selection pane="bottomLeft"/>
      <selection pane="bottomRight"/>
    </sheetView>
  </sheetViews>
  <sheetFormatPr baseColWidth="10" defaultColWidth="11.44140625" defaultRowHeight="13.2" x14ac:dyDescent="0.25"/>
  <cols>
    <col min="1" max="1" width="20.6640625" style="172" customWidth="1"/>
    <col min="2" max="6" width="10.6640625" style="172" customWidth="1"/>
    <col min="7" max="15" width="10.6640625" style="134" customWidth="1"/>
    <col min="16" max="16384" width="11.44140625" style="134"/>
  </cols>
  <sheetData>
    <row r="1" spans="1:19" ht="15.75" customHeight="1" x14ac:dyDescent="0.25">
      <c r="C1" s="134"/>
      <c r="D1" s="134"/>
      <c r="E1" s="134"/>
      <c r="F1" s="134"/>
    </row>
    <row r="2" spans="1:19" ht="15.75" customHeight="1" x14ac:dyDescent="0.25">
      <c r="B2" s="134"/>
      <c r="C2" s="214"/>
      <c r="D2" s="214"/>
      <c r="E2" s="214"/>
      <c r="F2" s="214"/>
    </row>
    <row r="3" spans="1:19" ht="15.75" customHeight="1" x14ac:dyDescent="0.25">
      <c r="B3" s="134"/>
      <c r="E3" s="134"/>
    </row>
    <row r="4" spans="1:19" ht="15.75" customHeight="1" x14ac:dyDescent="0.25">
      <c r="A4" s="238" t="s">
        <v>1</v>
      </c>
      <c r="B4" s="134"/>
      <c r="C4" s="134"/>
      <c r="D4" s="134"/>
      <c r="E4" s="134"/>
      <c r="F4" s="134"/>
    </row>
    <row r="5" spans="1:19" ht="15.75" customHeight="1" x14ac:dyDescent="0.25">
      <c r="A5" s="211" t="str">
        <f>"Tageserhebung Eigenerzeuger Strom "&amp;U!$B$11</f>
        <v>Tageserhebung Eigenerzeuger Strom 2022</v>
      </c>
      <c r="B5" s="215"/>
      <c r="C5" s="215"/>
      <c r="D5" s="215"/>
      <c r="E5" s="215"/>
      <c r="F5" s="215"/>
      <c r="G5" s="215"/>
    </row>
    <row r="6" spans="1:19" ht="15.75" customHeight="1" x14ac:dyDescent="0.25">
      <c r="A6" s="109" t="s">
        <v>3</v>
      </c>
      <c r="B6" s="211" t="str">
        <f>IF(U!$B$12&lt;&gt;"",U!$B$12,"")</f>
        <v/>
      </c>
      <c r="C6" s="215"/>
      <c r="D6" s="215"/>
      <c r="E6" s="215"/>
      <c r="F6" s="215"/>
      <c r="G6" s="215"/>
    </row>
    <row r="7" spans="1:19" ht="15.75" customHeight="1" x14ac:dyDescent="0.25">
      <c r="A7" s="211" t="s">
        <v>195</v>
      </c>
      <c r="B7" s="215"/>
      <c r="C7" s="215"/>
      <c r="D7" s="215"/>
      <c r="E7" s="215"/>
      <c r="F7" s="215"/>
      <c r="G7" s="215"/>
    </row>
    <row r="8" spans="1:19" x14ac:dyDescent="0.25">
      <c r="A8" s="172" t="s">
        <v>229</v>
      </c>
      <c r="B8" s="134"/>
      <c r="C8" s="134"/>
      <c r="D8" s="134"/>
      <c r="E8" s="134"/>
      <c r="F8" s="134"/>
    </row>
    <row r="9" spans="1:19" ht="45.6" x14ac:dyDescent="0.25">
      <c r="A9" s="212" t="s">
        <v>230</v>
      </c>
      <c r="B9" s="216" t="s">
        <v>196</v>
      </c>
      <c r="C9" s="216" t="s">
        <v>197</v>
      </c>
      <c r="D9" s="217" t="s">
        <v>198</v>
      </c>
      <c r="E9" s="217" t="s">
        <v>199</v>
      </c>
      <c r="F9" s="217" t="s">
        <v>89</v>
      </c>
      <c r="G9" s="217" t="s">
        <v>90</v>
      </c>
      <c r="H9" s="216" t="s">
        <v>200</v>
      </c>
      <c r="I9" s="216" t="s">
        <v>201</v>
      </c>
      <c r="J9" s="216" t="s">
        <v>202</v>
      </c>
      <c r="K9" s="216" t="s">
        <v>203</v>
      </c>
      <c r="L9" s="217" t="s">
        <v>204</v>
      </c>
      <c r="M9" s="217" t="s">
        <v>205</v>
      </c>
      <c r="N9" s="217" t="s">
        <v>206</v>
      </c>
      <c r="O9" s="217" t="s">
        <v>207</v>
      </c>
      <c r="P9" s="218" t="s">
        <v>208</v>
      </c>
      <c r="Q9" s="217" t="s">
        <v>209</v>
      </c>
      <c r="R9" s="217" t="s">
        <v>210</v>
      </c>
      <c r="S9" s="218" t="s">
        <v>211</v>
      </c>
    </row>
    <row r="10" spans="1:19" x14ac:dyDescent="0.25">
      <c r="A10" s="38" t="s">
        <v>212</v>
      </c>
      <c r="B10" s="219" t="s">
        <v>0</v>
      </c>
      <c r="C10" s="220" t="str">
        <f>B10</f>
        <v>MWh</v>
      </c>
      <c r="D10" s="220" t="str">
        <f t="shared" ref="D10:S10" si="0">C10</f>
        <v>MWh</v>
      </c>
      <c r="E10" s="220" t="str">
        <f t="shared" si="0"/>
        <v>MWh</v>
      </c>
      <c r="F10" s="220" t="str">
        <f t="shared" si="0"/>
        <v>MWh</v>
      </c>
      <c r="G10" s="220" t="str">
        <f t="shared" si="0"/>
        <v>MWh</v>
      </c>
      <c r="H10" s="220" t="str">
        <f t="shared" si="0"/>
        <v>MWh</v>
      </c>
      <c r="I10" s="220" t="str">
        <f t="shared" si="0"/>
        <v>MWh</v>
      </c>
      <c r="J10" s="220" t="str">
        <f t="shared" si="0"/>
        <v>MWh</v>
      </c>
      <c r="K10" s="220" t="str">
        <f t="shared" si="0"/>
        <v>MWh</v>
      </c>
      <c r="L10" s="220" t="str">
        <f t="shared" si="0"/>
        <v>MWh</v>
      </c>
      <c r="M10" s="220" t="str">
        <f t="shared" si="0"/>
        <v>MWh</v>
      </c>
      <c r="N10" s="220" t="str">
        <f t="shared" si="0"/>
        <v>MWh</v>
      </c>
      <c r="O10" s="220" t="str">
        <f t="shared" si="0"/>
        <v>MWh</v>
      </c>
      <c r="P10" s="220" t="str">
        <f t="shared" si="0"/>
        <v>MWh</v>
      </c>
      <c r="Q10" s="220" t="str">
        <f t="shared" si="0"/>
        <v>MWh</v>
      </c>
      <c r="R10" s="220" t="str">
        <f t="shared" si="0"/>
        <v>MWh</v>
      </c>
      <c r="S10" s="220" t="str">
        <f t="shared" si="0"/>
        <v>MWh</v>
      </c>
    </row>
    <row r="11" spans="1:19" x14ac:dyDescent="0.25">
      <c r="A11" s="221">
        <v>44580</v>
      </c>
      <c r="B11" s="222"/>
      <c r="C11" s="222"/>
      <c r="D11" s="222"/>
      <c r="E11" s="222"/>
      <c r="F11" s="222"/>
      <c r="G11" s="222"/>
      <c r="H11" s="222"/>
      <c r="I11" s="222"/>
      <c r="J11" s="222"/>
      <c r="K11" s="222"/>
      <c r="L11" s="222"/>
      <c r="M11" s="222"/>
      <c r="N11" s="222"/>
      <c r="O11" s="222"/>
      <c r="P11" s="222"/>
      <c r="Q11" s="222"/>
      <c r="R11" s="222"/>
      <c r="S11" s="222"/>
    </row>
    <row r="12" spans="1:19" x14ac:dyDescent="0.25">
      <c r="A12" s="223">
        <f>A11+"00:15"</f>
        <v>44580.010416666664</v>
      </c>
      <c r="B12" s="224"/>
      <c r="C12" s="224"/>
      <c r="D12" s="224"/>
      <c r="E12" s="224"/>
      <c r="F12" s="224"/>
      <c r="G12" s="224"/>
      <c r="H12" s="224"/>
      <c r="I12" s="224"/>
      <c r="J12" s="224"/>
      <c r="K12" s="224"/>
      <c r="L12" s="224"/>
      <c r="M12" s="224"/>
      <c r="N12" s="224"/>
      <c r="O12" s="224"/>
      <c r="P12" s="224"/>
      <c r="Q12" s="224"/>
      <c r="R12" s="224"/>
      <c r="S12" s="224"/>
    </row>
    <row r="13" spans="1:19" x14ac:dyDescent="0.25">
      <c r="A13" s="223">
        <f t="shared" ref="A13:A76" si="1">A12+"0:15"</f>
        <v>44580.020833333328</v>
      </c>
      <c r="B13" s="224"/>
      <c r="C13" s="224"/>
      <c r="D13" s="224"/>
      <c r="E13" s="224"/>
      <c r="F13" s="224"/>
      <c r="G13" s="224"/>
      <c r="H13" s="224"/>
      <c r="I13" s="224"/>
      <c r="J13" s="224"/>
      <c r="K13" s="224"/>
      <c r="L13" s="224"/>
      <c r="M13" s="224"/>
      <c r="N13" s="224"/>
      <c r="O13" s="224"/>
      <c r="P13" s="224"/>
      <c r="Q13" s="224"/>
      <c r="R13" s="224"/>
      <c r="S13" s="224"/>
    </row>
    <row r="14" spans="1:19" x14ac:dyDescent="0.25">
      <c r="A14" s="223">
        <f t="shared" si="1"/>
        <v>44580.031249999993</v>
      </c>
      <c r="B14" s="224"/>
      <c r="C14" s="224"/>
      <c r="D14" s="224"/>
      <c r="E14" s="224"/>
      <c r="F14" s="224"/>
      <c r="G14" s="224"/>
      <c r="H14" s="224"/>
      <c r="I14" s="224"/>
      <c r="J14" s="224"/>
      <c r="K14" s="224"/>
      <c r="L14" s="224"/>
      <c r="M14" s="224"/>
      <c r="N14" s="224"/>
      <c r="O14" s="224"/>
      <c r="P14" s="224"/>
      <c r="Q14" s="224"/>
      <c r="R14" s="224"/>
      <c r="S14" s="224"/>
    </row>
    <row r="15" spans="1:19" x14ac:dyDescent="0.25">
      <c r="A15" s="223">
        <f t="shared" si="1"/>
        <v>44580.041666666657</v>
      </c>
      <c r="B15" s="224"/>
      <c r="C15" s="224"/>
      <c r="D15" s="224"/>
      <c r="E15" s="224"/>
      <c r="F15" s="224"/>
      <c r="G15" s="224"/>
      <c r="H15" s="224"/>
      <c r="I15" s="224"/>
      <c r="J15" s="224"/>
      <c r="K15" s="224"/>
      <c r="L15" s="224"/>
      <c r="M15" s="224"/>
      <c r="N15" s="224"/>
      <c r="O15" s="224"/>
      <c r="P15" s="224"/>
      <c r="Q15" s="224"/>
      <c r="R15" s="224"/>
      <c r="S15" s="224"/>
    </row>
    <row r="16" spans="1:19" x14ac:dyDescent="0.25">
      <c r="A16" s="223">
        <f t="shared" si="1"/>
        <v>44580.052083333321</v>
      </c>
      <c r="B16" s="224"/>
      <c r="C16" s="224"/>
      <c r="D16" s="224"/>
      <c r="E16" s="224"/>
      <c r="F16" s="224"/>
      <c r="G16" s="224"/>
      <c r="H16" s="224"/>
      <c r="I16" s="224"/>
      <c r="J16" s="224"/>
      <c r="K16" s="224"/>
      <c r="L16" s="224"/>
      <c r="M16" s="224"/>
      <c r="N16" s="224"/>
      <c r="O16" s="224"/>
      <c r="P16" s="224"/>
      <c r="Q16" s="224"/>
      <c r="R16" s="224"/>
      <c r="S16" s="224"/>
    </row>
    <row r="17" spans="1:19" x14ac:dyDescent="0.25">
      <c r="A17" s="223">
        <f t="shared" si="1"/>
        <v>44580.062499999985</v>
      </c>
      <c r="B17" s="224"/>
      <c r="C17" s="224"/>
      <c r="D17" s="224"/>
      <c r="E17" s="224"/>
      <c r="F17" s="224"/>
      <c r="G17" s="224"/>
      <c r="H17" s="224"/>
      <c r="I17" s="224"/>
      <c r="J17" s="224"/>
      <c r="K17" s="224"/>
      <c r="L17" s="224"/>
      <c r="M17" s="224"/>
      <c r="N17" s="224"/>
      <c r="O17" s="224"/>
      <c r="P17" s="224"/>
      <c r="Q17" s="224"/>
      <c r="R17" s="224"/>
      <c r="S17" s="224"/>
    </row>
    <row r="18" spans="1:19" x14ac:dyDescent="0.25">
      <c r="A18" s="223">
        <f t="shared" si="1"/>
        <v>44580.07291666665</v>
      </c>
      <c r="B18" s="224"/>
      <c r="C18" s="224"/>
      <c r="D18" s="224"/>
      <c r="E18" s="224"/>
      <c r="F18" s="224"/>
      <c r="G18" s="224"/>
      <c r="H18" s="224"/>
      <c r="I18" s="224"/>
      <c r="J18" s="224"/>
      <c r="K18" s="224"/>
      <c r="L18" s="224"/>
      <c r="M18" s="224"/>
      <c r="N18" s="224"/>
      <c r="O18" s="224"/>
      <c r="P18" s="224"/>
      <c r="Q18" s="224"/>
      <c r="R18" s="224"/>
      <c r="S18" s="224"/>
    </row>
    <row r="19" spans="1:19" x14ac:dyDescent="0.25">
      <c r="A19" s="223">
        <f t="shared" si="1"/>
        <v>44580.083333333314</v>
      </c>
      <c r="B19" s="224"/>
      <c r="C19" s="224"/>
      <c r="D19" s="224"/>
      <c r="E19" s="224"/>
      <c r="F19" s="224"/>
      <c r="G19" s="224"/>
      <c r="H19" s="224"/>
      <c r="I19" s="224"/>
      <c r="J19" s="224"/>
      <c r="K19" s="224"/>
      <c r="L19" s="224"/>
      <c r="M19" s="224"/>
      <c r="N19" s="224"/>
      <c r="O19" s="224"/>
      <c r="P19" s="224"/>
      <c r="Q19" s="224"/>
      <c r="R19" s="224"/>
      <c r="S19" s="224"/>
    </row>
    <row r="20" spans="1:19" x14ac:dyDescent="0.25">
      <c r="A20" s="223">
        <f t="shared" si="1"/>
        <v>44580.093749999978</v>
      </c>
      <c r="B20" s="224"/>
      <c r="C20" s="224"/>
      <c r="D20" s="224"/>
      <c r="E20" s="224"/>
      <c r="F20" s="224"/>
      <c r="G20" s="224"/>
      <c r="H20" s="224"/>
      <c r="I20" s="224"/>
      <c r="J20" s="224"/>
      <c r="K20" s="224"/>
      <c r="L20" s="224"/>
      <c r="M20" s="224"/>
      <c r="N20" s="224"/>
      <c r="O20" s="224"/>
      <c r="P20" s="224"/>
      <c r="Q20" s="224"/>
      <c r="R20" s="224"/>
      <c r="S20" s="224"/>
    </row>
    <row r="21" spans="1:19" x14ac:dyDescent="0.25">
      <c r="A21" s="223">
        <f t="shared" si="1"/>
        <v>44580.104166666642</v>
      </c>
      <c r="B21" s="224"/>
      <c r="C21" s="224"/>
      <c r="D21" s="224"/>
      <c r="E21" s="224"/>
      <c r="F21" s="224"/>
      <c r="G21" s="224"/>
      <c r="H21" s="224"/>
      <c r="I21" s="224"/>
      <c r="J21" s="224"/>
      <c r="K21" s="224"/>
      <c r="L21" s="224"/>
      <c r="M21" s="224"/>
      <c r="N21" s="224"/>
      <c r="O21" s="224"/>
      <c r="P21" s="224"/>
      <c r="Q21" s="224"/>
      <c r="R21" s="224"/>
      <c r="S21" s="224"/>
    </row>
    <row r="22" spans="1:19" x14ac:dyDescent="0.25">
      <c r="A22" s="223">
        <f t="shared" si="1"/>
        <v>44580.114583333307</v>
      </c>
      <c r="B22" s="224"/>
      <c r="C22" s="224"/>
      <c r="D22" s="224"/>
      <c r="E22" s="224"/>
      <c r="F22" s="224"/>
      <c r="G22" s="224"/>
      <c r="H22" s="224"/>
      <c r="I22" s="224"/>
      <c r="J22" s="224"/>
      <c r="K22" s="224"/>
      <c r="L22" s="224"/>
      <c r="M22" s="224"/>
      <c r="N22" s="224"/>
      <c r="O22" s="224"/>
      <c r="P22" s="224"/>
      <c r="Q22" s="224"/>
      <c r="R22" s="224"/>
      <c r="S22" s="224"/>
    </row>
    <row r="23" spans="1:19" x14ac:dyDescent="0.25">
      <c r="A23" s="223">
        <f t="shared" si="1"/>
        <v>44580.124999999971</v>
      </c>
      <c r="B23" s="224"/>
      <c r="C23" s="224"/>
      <c r="D23" s="224"/>
      <c r="E23" s="224"/>
      <c r="F23" s="224"/>
      <c r="G23" s="224"/>
      <c r="H23" s="224"/>
      <c r="I23" s="224"/>
      <c r="J23" s="224"/>
      <c r="K23" s="224"/>
      <c r="L23" s="224"/>
      <c r="M23" s="224"/>
      <c r="N23" s="224"/>
      <c r="O23" s="224"/>
      <c r="P23" s="224"/>
      <c r="Q23" s="224"/>
      <c r="R23" s="224"/>
      <c r="S23" s="224"/>
    </row>
    <row r="24" spans="1:19" x14ac:dyDescent="0.25">
      <c r="A24" s="223">
        <f t="shared" si="1"/>
        <v>44580.135416666635</v>
      </c>
      <c r="B24" s="224"/>
      <c r="C24" s="224"/>
      <c r="D24" s="224"/>
      <c r="E24" s="224"/>
      <c r="F24" s="224"/>
      <c r="G24" s="224"/>
      <c r="H24" s="224"/>
      <c r="I24" s="224"/>
      <c r="J24" s="224"/>
      <c r="K24" s="224"/>
      <c r="L24" s="224"/>
      <c r="M24" s="224"/>
      <c r="N24" s="224"/>
      <c r="O24" s="224"/>
      <c r="P24" s="224"/>
      <c r="Q24" s="224"/>
      <c r="R24" s="224"/>
      <c r="S24" s="224"/>
    </row>
    <row r="25" spans="1:19" x14ac:dyDescent="0.25">
      <c r="A25" s="223">
        <f t="shared" si="1"/>
        <v>44580.145833333299</v>
      </c>
      <c r="B25" s="224"/>
      <c r="C25" s="224"/>
      <c r="D25" s="224"/>
      <c r="E25" s="224"/>
      <c r="F25" s="224"/>
      <c r="G25" s="224"/>
      <c r="H25" s="224"/>
      <c r="I25" s="224"/>
      <c r="J25" s="224"/>
      <c r="K25" s="224"/>
      <c r="L25" s="224"/>
      <c r="M25" s="224"/>
      <c r="N25" s="224"/>
      <c r="O25" s="224"/>
      <c r="P25" s="224"/>
      <c r="Q25" s="224"/>
      <c r="R25" s="224"/>
      <c r="S25" s="224"/>
    </row>
    <row r="26" spans="1:19" x14ac:dyDescent="0.25">
      <c r="A26" s="223">
        <f t="shared" si="1"/>
        <v>44580.156249999964</v>
      </c>
      <c r="B26" s="224"/>
      <c r="C26" s="224"/>
      <c r="D26" s="224"/>
      <c r="E26" s="224"/>
      <c r="F26" s="224"/>
      <c r="G26" s="224"/>
      <c r="H26" s="224"/>
      <c r="I26" s="224"/>
      <c r="J26" s="224"/>
      <c r="K26" s="224"/>
      <c r="L26" s="224"/>
      <c r="M26" s="224"/>
      <c r="N26" s="224"/>
      <c r="O26" s="224"/>
      <c r="P26" s="224"/>
      <c r="Q26" s="224"/>
      <c r="R26" s="224"/>
      <c r="S26" s="224"/>
    </row>
    <row r="27" spans="1:19" x14ac:dyDescent="0.25">
      <c r="A27" s="223">
        <f t="shared" si="1"/>
        <v>44580.166666666628</v>
      </c>
      <c r="B27" s="224"/>
      <c r="C27" s="224"/>
      <c r="D27" s="224"/>
      <c r="E27" s="224"/>
      <c r="F27" s="224"/>
      <c r="G27" s="224"/>
      <c r="H27" s="224"/>
      <c r="I27" s="224"/>
      <c r="J27" s="224"/>
      <c r="K27" s="224"/>
      <c r="L27" s="224"/>
      <c r="M27" s="224"/>
      <c r="N27" s="224"/>
      <c r="O27" s="224"/>
      <c r="P27" s="224"/>
      <c r="Q27" s="224"/>
      <c r="R27" s="224"/>
      <c r="S27" s="224"/>
    </row>
    <row r="28" spans="1:19" x14ac:dyDescent="0.25">
      <c r="A28" s="223">
        <f t="shared" si="1"/>
        <v>44580.177083333292</v>
      </c>
      <c r="B28" s="224"/>
      <c r="C28" s="224"/>
      <c r="D28" s="224"/>
      <c r="E28" s="224"/>
      <c r="F28" s="224"/>
      <c r="G28" s="224"/>
      <c r="H28" s="224"/>
      <c r="I28" s="224"/>
      <c r="J28" s="224"/>
      <c r="K28" s="224"/>
      <c r="L28" s="224"/>
      <c r="M28" s="224"/>
      <c r="N28" s="224"/>
      <c r="O28" s="224"/>
      <c r="P28" s="224"/>
      <c r="Q28" s="224"/>
      <c r="R28" s="224"/>
      <c r="S28" s="224"/>
    </row>
    <row r="29" spans="1:19" x14ac:dyDescent="0.25">
      <c r="A29" s="223">
        <f t="shared" si="1"/>
        <v>44580.187499999956</v>
      </c>
      <c r="B29" s="224"/>
      <c r="C29" s="224"/>
      <c r="D29" s="224"/>
      <c r="E29" s="224"/>
      <c r="F29" s="224"/>
      <c r="G29" s="224"/>
      <c r="H29" s="224"/>
      <c r="I29" s="224"/>
      <c r="J29" s="224"/>
      <c r="K29" s="224"/>
      <c r="L29" s="224"/>
      <c r="M29" s="224"/>
      <c r="N29" s="224"/>
      <c r="O29" s="224"/>
      <c r="P29" s="224"/>
      <c r="Q29" s="224"/>
      <c r="R29" s="224"/>
      <c r="S29" s="224"/>
    </row>
    <row r="30" spans="1:19" x14ac:dyDescent="0.25">
      <c r="A30" s="223">
        <f t="shared" si="1"/>
        <v>44580.197916666621</v>
      </c>
      <c r="B30" s="224"/>
      <c r="C30" s="224"/>
      <c r="D30" s="224"/>
      <c r="E30" s="224"/>
      <c r="F30" s="224"/>
      <c r="G30" s="224"/>
      <c r="H30" s="224"/>
      <c r="I30" s="224"/>
      <c r="J30" s="224"/>
      <c r="K30" s="224"/>
      <c r="L30" s="224"/>
      <c r="M30" s="224"/>
      <c r="N30" s="224"/>
      <c r="O30" s="224"/>
      <c r="P30" s="224"/>
      <c r="Q30" s="224"/>
      <c r="R30" s="224"/>
      <c r="S30" s="224"/>
    </row>
    <row r="31" spans="1:19" x14ac:dyDescent="0.25">
      <c r="A31" s="223">
        <f t="shared" si="1"/>
        <v>44580.208333333285</v>
      </c>
      <c r="B31" s="224"/>
      <c r="C31" s="224"/>
      <c r="D31" s="224"/>
      <c r="E31" s="224"/>
      <c r="F31" s="224"/>
      <c r="G31" s="224"/>
      <c r="H31" s="224"/>
      <c r="I31" s="224"/>
      <c r="J31" s="224"/>
      <c r="K31" s="224"/>
      <c r="L31" s="224"/>
      <c r="M31" s="224"/>
      <c r="N31" s="224"/>
      <c r="O31" s="224"/>
      <c r="P31" s="224"/>
      <c r="Q31" s="224"/>
      <c r="R31" s="224"/>
      <c r="S31" s="224"/>
    </row>
    <row r="32" spans="1:19" x14ac:dyDescent="0.25">
      <c r="A32" s="223">
        <f t="shared" si="1"/>
        <v>44580.218749999949</v>
      </c>
      <c r="B32" s="224"/>
      <c r="C32" s="224"/>
      <c r="D32" s="224"/>
      <c r="E32" s="224"/>
      <c r="F32" s="224"/>
      <c r="G32" s="224"/>
      <c r="H32" s="224"/>
      <c r="I32" s="224"/>
      <c r="J32" s="224"/>
      <c r="K32" s="224"/>
      <c r="L32" s="224"/>
      <c r="M32" s="224"/>
      <c r="N32" s="224"/>
      <c r="O32" s="224"/>
      <c r="P32" s="224"/>
      <c r="Q32" s="224"/>
      <c r="R32" s="224"/>
      <c r="S32" s="224"/>
    </row>
    <row r="33" spans="1:19" x14ac:dyDescent="0.25">
      <c r="A33" s="223">
        <f t="shared" si="1"/>
        <v>44580.229166666613</v>
      </c>
      <c r="B33" s="224"/>
      <c r="C33" s="224"/>
      <c r="D33" s="224"/>
      <c r="E33" s="224"/>
      <c r="F33" s="224"/>
      <c r="G33" s="224"/>
      <c r="H33" s="224"/>
      <c r="I33" s="224"/>
      <c r="J33" s="224"/>
      <c r="K33" s="224"/>
      <c r="L33" s="224"/>
      <c r="M33" s="224"/>
      <c r="N33" s="224"/>
      <c r="O33" s="224"/>
      <c r="P33" s="224"/>
      <c r="Q33" s="224"/>
      <c r="R33" s="224"/>
      <c r="S33" s="224"/>
    </row>
    <row r="34" spans="1:19" x14ac:dyDescent="0.25">
      <c r="A34" s="223">
        <f t="shared" si="1"/>
        <v>44580.239583333278</v>
      </c>
      <c r="B34" s="224"/>
      <c r="C34" s="224"/>
      <c r="D34" s="224"/>
      <c r="E34" s="224"/>
      <c r="F34" s="224"/>
      <c r="G34" s="224"/>
      <c r="H34" s="224"/>
      <c r="I34" s="224"/>
      <c r="J34" s="224"/>
      <c r="K34" s="224"/>
      <c r="L34" s="224"/>
      <c r="M34" s="224"/>
      <c r="N34" s="224"/>
      <c r="O34" s="224"/>
      <c r="P34" s="224"/>
      <c r="Q34" s="224"/>
      <c r="R34" s="224"/>
      <c r="S34" s="224"/>
    </row>
    <row r="35" spans="1:19" x14ac:dyDescent="0.25">
      <c r="A35" s="223">
        <f t="shared" si="1"/>
        <v>44580.249999999942</v>
      </c>
      <c r="B35" s="224"/>
      <c r="C35" s="224"/>
      <c r="D35" s="224"/>
      <c r="E35" s="224"/>
      <c r="F35" s="224"/>
      <c r="G35" s="224"/>
      <c r="H35" s="224"/>
      <c r="I35" s="224"/>
      <c r="J35" s="224"/>
      <c r="K35" s="224"/>
      <c r="L35" s="224"/>
      <c r="M35" s="224"/>
      <c r="N35" s="224"/>
      <c r="O35" s="224"/>
      <c r="P35" s="224"/>
      <c r="Q35" s="224"/>
      <c r="R35" s="224"/>
      <c r="S35" s="224"/>
    </row>
    <row r="36" spans="1:19" x14ac:dyDescent="0.25">
      <c r="A36" s="223">
        <f t="shared" si="1"/>
        <v>44580.260416666606</v>
      </c>
      <c r="B36" s="224"/>
      <c r="C36" s="224"/>
      <c r="D36" s="224"/>
      <c r="E36" s="224"/>
      <c r="F36" s="224"/>
      <c r="G36" s="224"/>
      <c r="H36" s="224"/>
      <c r="I36" s="224"/>
      <c r="J36" s="224"/>
      <c r="K36" s="224"/>
      <c r="L36" s="224"/>
      <c r="M36" s="224"/>
      <c r="N36" s="224"/>
      <c r="O36" s="224"/>
      <c r="P36" s="224"/>
      <c r="Q36" s="224"/>
      <c r="R36" s="224"/>
      <c r="S36" s="224"/>
    </row>
    <row r="37" spans="1:19" x14ac:dyDescent="0.25">
      <c r="A37" s="223">
        <f t="shared" si="1"/>
        <v>44580.27083333327</v>
      </c>
      <c r="B37" s="224"/>
      <c r="C37" s="224"/>
      <c r="D37" s="224"/>
      <c r="E37" s="224"/>
      <c r="F37" s="224"/>
      <c r="G37" s="224"/>
      <c r="H37" s="224"/>
      <c r="I37" s="224"/>
      <c r="J37" s="224"/>
      <c r="K37" s="224"/>
      <c r="L37" s="224"/>
      <c r="M37" s="224"/>
      <c r="N37" s="224"/>
      <c r="O37" s="224"/>
      <c r="P37" s="224"/>
      <c r="Q37" s="224"/>
      <c r="R37" s="224"/>
      <c r="S37" s="224"/>
    </row>
    <row r="38" spans="1:19" x14ac:dyDescent="0.25">
      <c r="A38" s="223">
        <f t="shared" si="1"/>
        <v>44580.281249999935</v>
      </c>
      <c r="B38" s="224"/>
      <c r="C38" s="224"/>
      <c r="D38" s="224"/>
      <c r="E38" s="224"/>
      <c r="F38" s="224"/>
      <c r="G38" s="224"/>
      <c r="H38" s="224"/>
      <c r="I38" s="224"/>
      <c r="J38" s="224"/>
      <c r="K38" s="224"/>
      <c r="L38" s="224"/>
      <c r="M38" s="224"/>
      <c r="N38" s="224"/>
      <c r="O38" s="224"/>
      <c r="P38" s="224"/>
      <c r="Q38" s="224"/>
      <c r="R38" s="224"/>
      <c r="S38" s="224"/>
    </row>
    <row r="39" spans="1:19" x14ac:dyDescent="0.25">
      <c r="A39" s="223">
        <f t="shared" si="1"/>
        <v>44580.291666666599</v>
      </c>
      <c r="B39" s="224"/>
      <c r="C39" s="224"/>
      <c r="D39" s="224"/>
      <c r="E39" s="224"/>
      <c r="F39" s="224"/>
      <c r="G39" s="224"/>
      <c r="H39" s="224"/>
      <c r="I39" s="224"/>
      <c r="J39" s="224"/>
      <c r="K39" s="224"/>
      <c r="L39" s="224"/>
      <c r="M39" s="224"/>
      <c r="N39" s="224"/>
      <c r="O39" s="224"/>
      <c r="P39" s="224"/>
      <c r="Q39" s="224"/>
      <c r="R39" s="224"/>
      <c r="S39" s="224"/>
    </row>
    <row r="40" spans="1:19" x14ac:dyDescent="0.25">
      <c r="A40" s="223">
        <f t="shared" si="1"/>
        <v>44580.302083333263</v>
      </c>
      <c r="B40" s="224"/>
      <c r="C40" s="224"/>
      <c r="D40" s="224"/>
      <c r="E40" s="224"/>
      <c r="F40" s="224"/>
      <c r="G40" s="224"/>
      <c r="H40" s="224"/>
      <c r="I40" s="224"/>
      <c r="J40" s="224"/>
      <c r="K40" s="224"/>
      <c r="L40" s="224"/>
      <c r="M40" s="224"/>
      <c r="N40" s="224"/>
      <c r="O40" s="224"/>
      <c r="P40" s="224"/>
      <c r="Q40" s="224"/>
      <c r="R40" s="224"/>
      <c r="S40" s="224"/>
    </row>
    <row r="41" spans="1:19" x14ac:dyDescent="0.25">
      <c r="A41" s="223">
        <f t="shared" si="1"/>
        <v>44580.312499999927</v>
      </c>
      <c r="B41" s="224"/>
      <c r="C41" s="224"/>
      <c r="D41" s="224"/>
      <c r="E41" s="224"/>
      <c r="F41" s="224"/>
      <c r="G41" s="224"/>
      <c r="H41" s="224"/>
      <c r="I41" s="224"/>
      <c r="J41" s="224"/>
      <c r="K41" s="224"/>
      <c r="L41" s="224"/>
      <c r="M41" s="224"/>
      <c r="N41" s="224"/>
      <c r="O41" s="224"/>
      <c r="P41" s="224"/>
      <c r="Q41" s="224"/>
      <c r="R41" s="224"/>
      <c r="S41" s="224"/>
    </row>
    <row r="42" spans="1:19" x14ac:dyDescent="0.25">
      <c r="A42" s="223">
        <f t="shared" si="1"/>
        <v>44580.322916666591</v>
      </c>
      <c r="B42" s="224"/>
      <c r="C42" s="224"/>
      <c r="D42" s="224"/>
      <c r="E42" s="224"/>
      <c r="F42" s="224"/>
      <c r="G42" s="224"/>
      <c r="H42" s="224"/>
      <c r="I42" s="224"/>
      <c r="J42" s="224"/>
      <c r="K42" s="224"/>
      <c r="L42" s="224"/>
      <c r="M42" s="224"/>
      <c r="N42" s="224"/>
      <c r="O42" s="224"/>
      <c r="P42" s="224"/>
      <c r="Q42" s="224"/>
      <c r="R42" s="224"/>
      <c r="S42" s="224"/>
    </row>
    <row r="43" spans="1:19" x14ac:dyDescent="0.25">
      <c r="A43" s="223">
        <f t="shared" si="1"/>
        <v>44580.333333333256</v>
      </c>
      <c r="B43" s="224"/>
      <c r="C43" s="224"/>
      <c r="D43" s="224"/>
      <c r="E43" s="224"/>
      <c r="F43" s="224"/>
      <c r="G43" s="224"/>
      <c r="H43" s="224"/>
      <c r="I43" s="224"/>
      <c r="J43" s="224"/>
      <c r="K43" s="224"/>
      <c r="L43" s="224"/>
      <c r="M43" s="224"/>
      <c r="N43" s="224"/>
      <c r="O43" s="224"/>
      <c r="P43" s="224"/>
      <c r="Q43" s="224"/>
      <c r="R43" s="224"/>
      <c r="S43" s="224"/>
    </row>
    <row r="44" spans="1:19" x14ac:dyDescent="0.25">
      <c r="A44" s="223">
        <f t="shared" si="1"/>
        <v>44580.34374999992</v>
      </c>
      <c r="B44" s="224"/>
      <c r="C44" s="224"/>
      <c r="D44" s="224"/>
      <c r="E44" s="224"/>
      <c r="F44" s="224"/>
      <c r="G44" s="224"/>
      <c r="H44" s="224"/>
      <c r="I44" s="224"/>
      <c r="J44" s="224"/>
      <c r="K44" s="224"/>
      <c r="L44" s="224"/>
      <c r="M44" s="224"/>
      <c r="N44" s="224"/>
      <c r="O44" s="224"/>
      <c r="P44" s="224"/>
      <c r="Q44" s="224"/>
      <c r="R44" s="224"/>
      <c r="S44" s="224"/>
    </row>
    <row r="45" spans="1:19" x14ac:dyDescent="0.25">
      <c r="A45" s="223">
        <f t="shared" si="1"/>
        <v>44580.354166666584</v>
      </c>
      <c r="B45" s="224"/>
      <c r="C45" s="224"/>
      <c r="D45" s="224"/>
      <c r="E45" s="224"/>
      <c r="F45" s="224"/>
      <c r="G45" s="224"/>
      <c r="H45" s="224"/>
      <c r="I45" s="224"/>
      <c r="J45" s="224"/>
      <c r="K45" s="224"/>
      <c r="L45" s="224"/>
      <c r="M45" s="224"/>
      <c r="N45" s="224"/>
      <c r="O45" s="224"/>
      <c r="P45" s="224"/>
      <c r="Q45" s="224"/>
      <c r="R45" s="224"/>
      <c r="S45" s="224"/>
    </row>
    <row r="46" spans="1:19" x14ac:dyDescent="0.25">
      <c r="A46" s="223">
        <f t="shared" si="1"/>
        <v>44580.364583333248</v>
      </c>
      <c r="B46" s="224"/>
      <c r="C46" s="224"/>
      <c r="D46" s="224"/>
      <c r="E46" s="224"/>
      <c r="F46" s="224"/>
      <c r="G46" s="224"/>
      <c r="H46" s="224"/>
      <c r="I46" s="224"/>
      <c r="J46" s="224"/>
      <c r="K46" s="224"/>
      <c r="L46" s="224"/>
      <c r="M46" s="224"/>
      <c r="N46" s="224"/>
      <c r="O46" s="224"/>
      <c r="P46" s="224"/>
      <c r="Q46" s="224"/>
      <c r="R46" s="224"/>
      <c r="S46" s="224"/>
    </row>
    <row r="47" spans="1:19" x14ac:dyDescent="0.25">
      <c r="A47" s="223">
        <f t="shared" si="1"/>
        <v>44580.374999999913</v>
      </c>
      <c r="B47" s="224"/>
      <c r="C47" s="224"/>
      <c r="D47" s="224"/>
      <c r="E47" s="224"/>
      <c r="F47" s="224"/>
      <c r="G47" s="224"/>
      <c r="H47" s="224"/>
      <c r="I47" s="224"/>
      <c r="J47" s="224"/>
      <c r="K47" s="224"/>
      <c r="L47" s="224"/>
      <c r="M47" s="224"/>
      <c r="N47" s="224"/>
      <c r="O47" s="224"/>
      <c r="P47" s="224"/>
      <c r="Q47" s="224"/>
      <c r="R47" s="224"/>
      <c r="S47" s="224"/>
    </row>
    <row r="48" spans="1:19" x14ac:dyDescent="0.25">
      <c r="A48" s="223">
        <f t="shared" si="1"/>
        <v>44580.385416666577</v>
      </c>
      <c r="B48" s="224"/>
      <c r="C48" s="224"/>
      <c r="D48" s="224"/>
      <c r="E48" s="224"/>
      <c r="F48" s="224"/>
      <c r="G48" s="224"/>
      <c r="H48" s="224"/>
      <c r="I48" s="224"/>
      <c r="J48" s="224"/>
      <c r="K48" s="224"/>
      <c r="L48" s="224"/>
      <c r="M48" s="224"/>
      <c r="N48" s="224"/>
      <c r="O48" s="224"/>
      <c r="P48" s="224"/>
      <c r="Q48" s="224"/>
      <c r="R48" s="224"/>
      <c r="S48" s="224"/>
    </row>
    <row r="49" spans="1:19" x14ac:dyDescent="0.25">
      <c r="A49" s="223">
        <f t="shared" si="1"/>
        <v>44580.395833333241</v>
      </c>
      <c r="B49" s="224"/>
      <c r="C49" s="224"/>
      <c r="D49" s="224"/>
      <c r="E49" s="224"/>
      <c r="F49" s="224"/>
      <c r="G49" s="224"/>
      <c r="H49" s="224"/>
      <c r="I49" s="224"/>
      <c r="J49" s="224"/>
      <c r="K49" s="224"/>
      <c r="L49" s="224"/>
      <c r="M49" s="224"/>
      <c r="N49" s="224"/>
      <c r="O49" s="224"/>
      <c r="P49" s="224"/>
      <c r="Q49" s="224"/>
      <c r="R49" s="224"/>
      <c r="S49" s="224"/>
    </row>
    <row r="50" spans="1:19" x14ac:dyDescent="0.25">
      <c r="A50" s="223">
        <f t="shared" si="1"/>
        <v>44580.406249999905</v>
      </c>
      <c r="B50" s="224"/>
      <c r="C50" s="224"/>
      <c r="D50" s="224"/>
      <c r="E50" s="224"/>
      <c r="F50" s="224"/>
      <c r="G50" s="224"/>
      <c r="H50" s="224"/>
      <c r="I50" s="224"/>
      <c r="J50" s="224"/>
      <c r="K50" s="224"/>
      <c r="L50" s="224"/>
      <c r="M50" s="224"/>
      <c r="N50" s="224"/>
      <c r="O50" s="224"/>
      <c r="P50" s="224"/>
      <c r="Q50" s="224"/>
      <c r="R50" s="224"/>
      <c r="S50" s="224"/>
    </row>
    <row r="51" spans="1:19" x14ac:dyDescent="0.25">
      <c r="A51" s="223">
        <f t="shared" si="1"/>
        <v>44580.41666666657</v>
      </c>
      <c r="B51" s="224"/>
      <c r="C51" s="224"/>
      <c r="D51" s="224"/>
      <c r="E51" s="224"/>
      <c r="F51" s="224"/>
      <c r="G51" s="224"/>
      <c r="H51" s="224"/>
      <c r="I51" s="224"/>
      <c r="J51" s="224"/>
      <c r="K51" s="224"/>
      <c r="L51" s="224"/>
      <c r="M51" s="224"/>
      <c r="N51" s="224"/>
      <c r="O51" s="224"/>
      <c r="P51" s="224"/>
      <c r="Q51" s="224"/>
      <c r="R51" s="224"/>
      <c r="S51" s="224"/>
    </row>
    <row r="52" spans="1:19" x14ac:dyDescent="0.25">
      <c r="A52" s="223">
        <f t="shared" si="1"/>
        <v>44580.427083333234</v>
      </c>
      <c r="B52" s="224"/>
      <c r="C52" s="224"/>
      <c r="D52" s="224"/>
      <c r="E52" s="224"/>
      <c r="F52" s="224"/>
      <c r="G52" s="224"/>
      <c r="H52" s="224"/>
      <c r="I52" s="224"/>
      <c r="J52" s="224"/>
      <c r="K52" s="224"/>
      <c r="L52" s="224"/>
      <c r="M52" s="224"/>
      <c r="N52" s="224"/>
      <c r="O52" s="224"/>
      <c r="P52" s="224"/>
      <c r="Q52" s="224"/>
      <c r="R52" s="224"/>
      <c r="S52" s="224"/>
    </row>
    <row r="53" spans="1:19" x14ac:dyDescent="0.25">
      <c r="A53" s="223">
        <f t="shared" si="1"/>
        <v>44580.437499999898</v>
      </c>
      <c r="B53" s="224"/>
      <c r="C53" s="224"/>
      <c r="D53" s="224"/>
      <c r="E53" s="224"/>
      <c r="F53" s="224"/>
      <c r="G53" s="224"/>
      <c r="H53" s="224"/>
      <c r="I53" s="224"/>
      <c r="J53" s="224"/>
      <c r="K53" s="224"/>
      <c r="L53" s="224"/>
      <c r="M53" s="224"/>
      <c r="N53" s="224"/>
      <c r="O53" s="224"/>
      <c r="P53" s="224"/>
      <c r="Q53" s="224"/>
      <c r="R53" s="224"/>
      <c r="S53" s="224"/>
    </row>
    <row r="54" spans="1:19" x14ac:dyDescent="0.25">
      <c r="A54" s="223">
        <f t="shared" si="1"/>
        <v>44580.447916666562</v>
      </c>
      <c r="B54" s="224"/>
      <c r="C54" s="224"/>
      <c r="D54" s="224"/>
      <c r="E54" s="224"/>
      <c r="F54" s="224"/>
      <c r="G54" s="224"/>
      <c r="H54" s="224"/>
      <c r="I54" s="224"/>
      <c r="J54" s="224"/>
      <c r="K54" s="224"/>
      <c r="L54" s="224"/>
      <c r="M54" s="224"/>
      <c r="N54" s="224"/>
      <c r="O54" s="224"/>
      <c r="P54" s="224"/>
      <c r="Q54" s="224"/>
      <c r="R54" s="224"/>
      <c r="S54" s="224"/>
    </row>
    <row r="55" spans="1:19" x14ac:dyDescent="0.25">
      <c r="A55" s="223">
        <f t="shared" si="1"/>
        <v>44580.458333333227</v>
      </c>
      <c r="B55" s="224"/>
      <c r="C55" s="224"/>
      <c r="D55" s="224"/>
      <c r="E55" s="224"/>
      <c r="F55" s="224"/>
      <c r="G55" s="224"/>
      <c r="H55" s="224"/>
      <c r="I55" s="224"/>
      <c r="J55" s="224"/>
      <c r="K55" s="224"/>
      <c r="L55" s="224"/>
      <c r="M55" s="224"/>
      <c r="N55" s="224"/>
      <c r="O55" s="224"/>
      <c r="P55" s="224"/>
      <c r="Q55" s="224"/>
      <c r="R55" s="224"/>
      <c r="S55" s="224"/>
    </row>
    <row r="56" spans="1:19" x14ac:dyDescent="0.25">
      <c r="A56" s="223">
        <f t="shared" si="1"/>
        <v>44580.468749999891</v>
      </c>
      <c r="B56" s="224"/>
      <c r="C56" s="224"/>
      <c r="D56" s="224"/>
      <c r="E56" s="224"/>
      <c r="F56" s="224"/>
      <c r="G56" s="224"/>
      <c r="H56" s="224"/>
      <c r="I56" s="224"/>
      <c r="J56" s="224"/>
      <c r="K56" s="224"/>
      <c r="L56" s="224"/>
      <c r="M56" s="224"/>
      <c r="N56" s="224"/>
      <c r="O56" s="224"/>
      <c r="P56" s="224"/>
      <c r="Q56" s="224"/>
      <c r="R56" s="224"/>
      <c r="S56" s="224"/>
    </row>
    <row r="57" spans="1:19" x14ac:dyDescent="0.25">
      <c r="A57" s="223">
        <f t="shared" si="1"/>
        <v>44580.479166666555</v>
      </c>
      <c r="B57" s="224"/>
      <c r="C57" s="224"/>
      <c r="D57" s="224"/>
      <c r="E57" s="224"/>
      <c r="F57" s="224"/>
      <c r="G57" s="224"/>
      <c r="H57" s="224"/>
      <c r="I57" s="224"/>
      <c r="J57" s="224"/>
      <c r="K57" s="224"/>
      <c r="L57" s="224"/>
      <c r="M57" s="224"/>
      <c r="N57" s="224"/>
      <c r="O57" s="224"/>
      <c r="P57" s="224"/>
      <c r="Q57" s="224"/>
      <c r="R57" s="224"/>
      <c r="S57" s="224"/>
    </row>
    <row r="58" spans="1:19" x14ac:dyDescent="0.25">
      <c r="A58" s="223">
        <f t="shared" si="1"/>
        <v>44580.489583333219</v>
      </c>
      <c r="B58" s="224"/>
      <c r="C58" s="224"/>
      <c r="D58" s="224"/>
      <c r="E58" s="224"/>
      <c r="F58" s="224"/>
      <c r="G58" s="224"/>
      <c r="H58" s="224"/>
      <c r="I58" s="224"/>
      <c r="J58" s="224"/>
      <c r="K58" s="224"/>
      <c r="L58" s="224"/>
      <c r="M58" s="224"/>
      <c r="N58" s="224"/>
      <c r="O58" s="224"/>
      <c r="P58" s="224"/>
      <c r="Q58" s="224"/>
      <c r="R58" s="224"/>
      <c r="S58" s="224"/>
    </row>
    <row r="59" spans="1:19" x14ac:dyDescent="0.25">
      <c r="A59" s="223">
        <f t="shared" si="1"/>
        <v>44580.499999999884</v>
      </c>
      <c r="B59" s="224"/>
      <c r="C59" s="224"/>
      <c r="D59" s="224"/>
      <c r="E59" s="224"/>
      <c r="F59" s="224"/>
      <c r="G59" s="224"/>
      <c r="H59" s="224"/>
      <c r="I59" s="224"/>
      <c r="J59" s="224"/>
      <c r="K59" s="224"/>
      <c r="L59" s="224"/>
      <c r="M59" s="224"/>
      <c r="N59" s="224"/>
      <c r="O59" s="224"/>
      <c r="P59" s="224"/>
      <c r="Q59" s="224"/>
      <c r="R59" s="224"/>
      <c r="S59" s="224"/>
    </row>
    <row r="60" spans="1:19" x14ac:dyDescent="0.25">
      <c r="A60" s="223">
        <f t="shared" si="1"/>
        <v>44580.510416666548</v>
      </c>
      <c r="B60" s="224"/>
      <c r="C60" s="224"/>
      <c r="D60" s="224"/>
      <c r="E60" s="224"/>
      <c r="F60" s="224"/>
      <c r="G60" s="224"/>
      <c r="H60" s="224"/>
      <c r="I60" s="224"/>
      <c r="J60" s="224"/>
      <c r="K60" s="224"/>
      <c r="L60" s="224"/>
      <c r="M60" s="224"/>
      <c r="N60" s="224"/>
      <c r="O60" s="224"/>
      <c r="P60" s="224"/>
      <c r="Q60" s="224"/>
      <c r="R60" s="224"/>
      <c r="S60" s="224"/>
    </row>
    <row r="61" spans="1:19" x14ac:dyDescent="0.25">
      <c r="A61" s="223">
        <f t="shared" si="1"/>
        <v>44580.520833333212</v>
      </c>
      <c r="B61" s="224"/>
      <c r="C61" s="224"/>
      <c r="D61" s="224"/>
      <c r="E61" s="224"/>
      <c r="F61" s="224"/>
      <c r="G61" s="224"/>
      <c r="H61" s="224"/>
      <c r="I61" s="224"/>
      <c r="J61" s="224"/>
      <c r="K61" s="224"/>
      <c r="L61" s="224"/>
      <c r="M61" s="224"/>
      <c r="N61" s="224"/>
      <c r="O61" s="224"/>
      <c r="P61" s="224"/>
      <c r="Q61" s="224"/>
      <c r="R61" s="224"/>
      <c r="S61" s="224"/>
    </row>
    <row r="62" spans="1:19" x14ac:dyDescent="0.25">
      <c r="A62" s="223">
        <f t="shared" si="1"/>
        <v>44580.531249999876</v>
      </c>
      <c r="B62" s="224"/>
      <c r="C62" s="224"/>
      <c r="D62" s="224"/>
      <c r="E62" s="224"/>
      <c r="F62" s="224"/>
      <c r="G62" s="224"/>
      <c r="H62" s="224"/>
      <c r="I62" s="224"/>
      <c r="J62" s="224"/>
      <c r="K62" s="224"/>
      <c r="L62" s="224"/>
      <c r="M62" s="224"/>
      <c r="N62" s="224"/>
      <c r="O62" s="224"/>
      <c r="P62" s="224"/>
      <c r="Q62" s="224"/>
      <c r="R62" s="224"/>
      <c r="S62" s="224"/>
    </row>
    <row r="63" spans="1:19" x14ac:dyDescent="0.25">
      <c r="A63" s="223">
        <f t="shared" si="1"/>
        <v>44580.541666666541</v>
      </c>
      <c r="B63" s="224"/>
      <c r="C63" s="224"/>
      <c r="D63" s="224"/>
      <c r="E63" s="224"/>
      <c r="F63" s="224"/>
      <c r="G63" s="224"/>
      <c r="H63" s="224"/>
      <c r="I63" s="224"/>
      <c r="J63" s="224"/>
      <c r="K63" s="224"/>
      <c r="L63" s="224"/>
      <c r="M63" s="224"/>
      <c r="N63" s="224"/>
      <c r="O63" s="224"/>
      <c r="P63" s="224"/>
      <c r="Q63" s="224"/>
      <c r="R63" s="224"/>
      <c r="S63" s="224"/>
    </row>
    <row r="64" spans="1:19" x14ac:dyDescent="0.25">
      <c r="A64" s="223">
        <f t="shared" si="1"/>
        <v>44580.552083333205</v>
      </c>
      <c r="B64" s="224"/>
      <c r="C64" s="224"/>
      <c r="D64" s="224"/>
      <c r="E64" s="224"/>
      <c r="F64" s="224"/>
      <c r="G64" s="224"/>
      <c r="H64" s="224"/>
      <c r="I64" s="224"/>
      <c r="J64" s="224"/>
      <c r="K64" s="224"/>
      <c r="L64" s="224"/>
      <c r="M64" s="224"/>
      <c r="N64" s="224"/>
      <c r="O64" s="224"/>
      <c r="P64" s="224"/>
      <c r="Q64" s="224"/>
      <c r="R64" s="224"/>
      <c r="S64" s="224"/>
    </row>
    <row r="65" spans="1:19" x14ac:dyDescent="0.25">
      <c r="A65" s="223">
        <f t="shared" si="1"/>
        <v>44580.562499999869</v>
      </c>
      <c r="B65" s="224"/>
      <c r="C65" s="224"/>
      <c r="D65" s="224"/>
      <c r="E65" s="224"/>
      <c r="F65" s="224"/>
      <c r="G65" s="224"/>
      <c r="H65" s="224"/>
      <c r="I65" s="224"/>
      <c r="J65" s="224"/>
      <c r="K65" s="224"/>
      <c r="L65" s="224"/>
      <c r="M65" s="224"/>
      <c r="N65" s="224"/>
      <c r="O65" s="224"/>
      <c r="P65" s="224"/>
      <c r="Q65" s="224"/>
      <c r="R65" s="224"/>
      <c r="S65" s="224"/>
    </row>
    <row r="66" spans="1:19" x14ac:dyDescent="0.25">
      <c r="A66" s="223">
        <f t="shared" si="1"/>
        <v>44580.572916666533</v>
      </c>
      <c r="B66" s="224"/>
      <c r="C66" s="224"/>
      <c r="D66" s="224"/>
      <c r="E66" s="224"/>
      <c r="F66" s="224"/>
      <c r="G66" s="224"/>
      <c r="H66" s="224"/>
      <c r="I66" s="224"/>
      <c r="J66" s="224"/>
      <c r="K66" s="224"/>
      <c r="L66" s="224"/>
      <c r="M66" s="224"/>
      <c r="N66" s="224"/>
      <c r="O66" s="224"/>
      <c r="P66" s="224"/>
      <c r="Q66" s="224"/>
      <c r="R66" s="224"/>
      <c r="S66" s="224"/>
    </row>
    <row r="67" spans="1:19" x14ac:dyDescent="0.25">
      <c r="A67" s="223">
        <f t="shared" si="1"/>
        <v>44580.583333333198</v>
      </c>
      <c r="B67" s="224"/>
      <c r="C67" s="224"/>
      <c r="D67" s="224"/>
      <c r="E67" s="224"/>
      <c r="F67" s="224"/>
      <c r="G67" s="224"/>
      <c r="H67" s="224"/>
      <c r="I67" s="224"/>
      <c r="J67" s="224"/>
      <c r="K67" s="224"/>
      <c r="L67" s="224"/>
      <c r="M67" s="224"/>
      <c r="N67" s="224"/>
      <c r="O67" s="224"/>
      <c r="P67" s="224"/>
      <c r="Q67" s="224"/>
      <c r="R67" s="224"/>
      <c r="S67" s="224"/>
    </row>
    <row r="68" spans="1:19" x14ac:dyDescent="0.25">
      <c r="A68" s="223">
        <f t="shared" si="1"/>
        <v>44580.593749999862</v>
      </c>
      <c r="B68" s="224"/>
      <c r="C68" s="224"/>
      <c r="D68" s="224"/>
      <c r="E68" s="224"/>
      <c r="F68" s="224"/>
      <c r="G68" s="224"/>
      <c r="H68" s="224"/>
      <c r="I68" s="224"/>
      <c r="J68" s="224"/>
      <c r="K68" s="224"/>
      <c r="L68" s="224"/>
      <c r="M68" s="224"/>
      <c r="N68" s="224"/>
      <c r="O68" s="224"/>
      <c r="P68" s="224"/>
      <c r="Q68" s="224"/>
      <c r="R68" s="224"/>
      <c r="S68" s="224"/>
    </row>
    <row r="69" spans="1:19" x14ac:dyDescent="0.25">
      <c r="A69" s="223">
        <f t="shared" si="1"/>
        <v>44580.604166666526</v>
      </c>
      <c r="B69" s="224"/>
      <c r="C69" s="224"/>
      <c r="D69" s="224"/>
      <c r="E69" s="224"/>
      <c r="F69" s="224"/>
      <c r="G69" s="224"/>
      <c r="H69" s="224"/>
      <c r="I69" s="224"/>
      <c r="J69" s="224"/>
      <c r="K69" s="224"/>
      <c r="L69" s="224"/>
      <c r="M69" s="224"/>
      <c r="N69" s="224"/>
      <c r="O69" s="224"/>
      <c r="P69" s="224"/>
      <c r="Q69" s="224"/>
      <c r="R69" s="224"/>
      <c r="S69" s="224"/>
    </row>
    <row r="70" spans="1:19" x14ac:dyDescent="0.25">
      <c r="A70" s="223">
        <f t="shared" si="1"/>
        <v>44580.61458333319</v>
      </c>
      <c r="B70" s="224"/>
      <c r="C70" s="224"/>
      <c r="D70" s="224"/>
      <c r="E70" s="224"/>
      <c r="F70" s="224"/>
      <c r="G70" s="224"/>
      <c r="H70" s="224"/>
      <c r="I70" s="224"/>
      <c r="J70" s="224"/>
      <c r="K70" s="224"/>
      <c r="L70" s="224"/>
      <c r="M70" s="224"/>
      <c r="N70" s="224"/>
      <c r="O70" s="224"/>
      <c r="P70" s="224"/>
      <c r="Q70" s="224"/>
      <c r="R70" s="224"/>
      <c r="S70" s="224"/>
    </row>
    <row r="71" spans="1:19" x14ac:dyDescent="0.25">
      <c r="A71" s="223">
        <f t="shared" si="1"/>
        <v>44580.624999999854</v>
      </c>
      <c r="B71" s="224"/>
      <c r="C71" s="224"/>
      <c r="D71" s="224"/>
      <c r="E71" s="224"/>
      <c r="F71" s="224"/>
      <c r="G71" s="224"/>
      <c r="H71" s="224"/>
      <c r="I71" s="224"/>
      <c r="J71" s="224"/>
      <c r="K71" s="224"/>
      <c r="L71" s="224"/>
      <c r="M71" s="224"/>
      <c r="N71" s="224"/>
      <c r="O71" s="224"/>
      <c r="P71" s="224"/>
      <c r="Q71" s="224"/>
      <c r="R71" s="224"/>
      <c r="S71" s="224"/>
    </row>
    <row r="72" spans="1:19" x14ac:dyDescent="0.25">
      <c r="A72" s="223">
        <f t="shared" si="1"/>
        <v>44580.635416666519</v>
      </c>
      <c r="B72" s="224"/>
      <c r="C72" s="224"/>
      <c r="D72" s="224"/>
      <c r="E72" s="224"/>
      <c r="F72" s="224"/>
      <c r="G72" s="224"/>
      <c r="H72" s="224"/>
      <c r="I72" s="224"/>
      <c r="J72" s="224"/>
      <c r="K72" s="224"/>
      <c r="L72" s="224"/>
      <c r="M72" s="224"/>
      <c r="N72" s="224"/>
      <c r="O72" s="224"/>
      <c r="P72" s="224"/>
      <c r="Q72" s="224"/>
      <c r="R72" s="224"/>
      <c r="S72" s="224"/>
    </row>
    <row r="73" spans="1:19" x14ac:dyDescent="0.25">
      <c r="A73" s="223">
        <f t="shared" si="1"/>
        <v>44580.645833333183</v>
      </c>
      <c r="B73" s="224"/>
      <c r="C73" s="224"/>
      <c r="D73" s="224"/>
      <c r="E73" s="224"/>
      <c r="F73" s="224"/>
      <c r="G73" s="224"/>
      <c r="H73" s="224"/>
      <c r="I73" s="224"/>
      <c r="J73" s="224"/>
      <c r="K73" s="224"/>
      <c r="L73" s="224"/>
      <c r="M73" s="224"/>
      <c r="N73" s="224"/>
      <c r="O73" s="224"/>
      <c r="P73" s="224"/>
      <c r="Q73" s="224"/>
      <c r="R73" s="224"/>
      <c r="S73" s="224"/>
    </row>
    <row r="74" spans="1:19" x14ac:dyDescent="0.25">
      <c r="A74" s="223">
        <f t="shared" si="1"/>
        <v>44580.656249999847</v>
      </c>
      <c r="B74" s="224"/>
      <c r="C74" s="224"/>
      <c r="D74" s="224"/>
      <c r="E74" s="224"/>
      <c r="F74" s="224"/>
      <c r="G74" s="224"/>
      <c r="H74" s="224"/>
      <c r="I74" s="224"/>
      <c r="J74" s="224"/>
      <c r="K74" s="224"/>
      <c r="L74" s="224"/>
      <c r="M74" s="224"/>
      <c r="N74" s="224"/>
      <c r="O74" s="224"/>
      <c r="P74" s="224"/>
      <c r="Q74" s="224"/>
      <c r="R74" s="224"/>
      <c r="S74" s="224"/>
    </row>
    <row r="75" spans="1:19" x14ac:dyDescent="0.25">
      <c r="A75" s="223">
        <f t="shared" si="1"/>
        <v>44580.666666666511</v>
      </c>
      <c r="B75" s="224"/>
      <c r="C75" s="224"/>
      <c r="D75" s="224"/>
      <c r="E75" s="224"/>
      <c r="F75" s="224"/>
      <c r="G75" s="224"/>
      <c r="H75" s="224"/>
      <c r="I75" s="224"/>
      <c r="J75" s="224"/>
      <c r="K75" s="224"/>
      <c r="L75" s="224"/>
      <c r="M75" s="224"/>
      <c r="N75" s="224"/>
      <c r="O75" s="224"/>
      <c r="P75" s="224"/>
      <c r="Q75" s="224"/>
      <c r="R75" s="224"/>
      <c r="S75" s="224"/>
    </row>
    <row r="76" spans="1:19" x14ac:dyDescent="0.25">
      <c r="A76" s="223">
        <f t="shared" si="1"/>
        <v>44580.677083333176</v>
      </c>
      <c r="B76" s="224"/>
      <c r="C76" s="224"/>
      <c r="D76" s="224"/>
      <c r="E76" s="224"/>
      <c r="F76" s="224"/>
      <c r="G76" s="224"/>
      <c r="H76" s="224"/>
      <c r="I76" s="224"/>
      <c r="J76" s="224"/>
      <c r="K76" s="224"/>
      <c r="L76" s="224"/>
      <c r="M76" s="224"/>
      <c r="N76" s="224"/>
      <c r="O76" s="224"/>
      <c r="P76" s="224"/>
      <c r="Q76" s="224"/>
      <c r="R76" s="224"/>
      <c r="S76" s="224"/>
    </row>
    <row r="77" spans="1:19" x14ac:dyDescent="0.25">
      <c r="A77" s="223">
        <f t="shared" ref="A77:A106" si="2">A76+"0:15"</f>
        <v>44580.68749999984</v>
      </c>
      <c r="B77" s="224"/>
      <c r="C77" s="224"/>
      <c r="D77" s="224"/>
      <c r="E77" s="224"/>
      <c r="F77" s="224"/>
      <c r="G77" s="224"/>
      <c r="H77" s="224"/>
      <c r="I77" s="224"/>
      <c r="J77" s="224"/>
      <c r="K77" s="224"/>
      <c r="L77" s="224"/>
      <c r="M77" s="224"/>
      <c r="N77" s="224"/>
      <c r="O77" s="224"/>
      <c r="P77" s="224"/>
      <c r="Q77" s="224"/>
      <c r="R77" s="224"/>
      <c r="S77" s="224"/>
    </row>
    <row r="78" spans="1:19" x14ac:dyDescent="0.25">
      <c r="A78" s="223">
        <f t="shared" si="2"/>
        <v>44580.697916666504</v>
      </c>
      <c r="B78" s="224"/>
      <c r="C78" s="224"/>
      <c r="D78" s="224"/>
      <c r="E78" s="224"/>
      <c r="F78" s="224"/>
      <c r="G78" s="224"/>
      <c r="H78" s="224"/>
      <c r="I78" s="224"/>
      <c r="J78" s="224"/>
      <c r="K78" s="224"/>
      <c r="L78" s="224"/>
      <c r="M78" s="224"/>
      <c r="N78" s="224"/>
      <c r="O78" s="224"/>
      <c r="P78" s="224"/>
      <c r="Q78" s="224"/>
      <c r="R78" s="224"/>
      <c r="S78" s="224"/>
    </row>
    <row r="79" spans="1:19" x14ac:dyDescent="0.25">
      <c r="A79" s="223">
        <f t="shared" si="2"/>
        <v>44580.708333333168</v>
      </c>
      <c r="B79" s="224"/>
      <c r="C79" s="224"/>
      <c r="D79" s="224"/>
      <c r="E79" s="224"/>
      <c r="F79" s="224"/>
      <c r="G79" s="224"/>
      <c r="H79" s="224"/>
      <c r="I79" s="224"/>
      <c r="J79" s="224"/>
      <c r="K79" s="224"/>
      <c r="L79" s="224"/>
      <c r="M79" s="224"/>
      <c r="N79" s="224"/>
      <c r="O79" s="224"/>
      <c r="P79" s="224"/>
      <c r="Q79" s="224"/>
      <c r="R79" s="224"/>
      <c r="S79" s="224"/>
    </row>
    <row r="80" spans="1:19" x14ac:dyDescent="0.25">
      <c r="A80" s="223">
        <f t="shared" si="2"/>
        <v>44580.718749999833</v>
      </c>
      <c r="B80" s="224"/>
      <c r="C80" s="224"/>
      <c r="D80" s="224"/>
      <c r="E80" s="224"/>
      <c r="F80" s="224"/>
      <c r="G80" s="224"/>
      <c r="H80" s="224"/>
      <c r="I80" s="224"/>
      <c r="J80" s="224"/>
      <c r="K80" s="224"/>
      <c r="L80" s="224"/>
      <c r="M80" s="224"/>
      <c r="N80" s="224"/>
      <c r="O80" s="224"/>
      <c r="P80" s="224"/>
      <c r="Q80" s="224"/>
      <c r="R80" s="224"/>
      <c r="S80" s="224"/>
    </row>
    <row r="81" spans="1:19" x14ac:dyDescent="0.25">
      <c r="A81" s="223">
        <f t="shared" si="2"/>
        <v>44580.729166666497</v>
      </c>
      <c r="B81" s="224"/>
      <c r="C81" s="224"/>
      <c r="D81" s="224"/>
      <c r="E81" s="224"/>
      <c r="F81" s="224"/>
      <c r="G81" s="224"/>
      <c r="H81" s="224"/>
      <c r="I81" s="224"/>
      <c r="J81" s="224"/>
      <c r="K81" s="224"/>
      <c r="L81" s="224"/>
      <c r="M81" s="224"/>
      <c r="N81" s="224"/>
      <c r="O81" s="224"/>
      <c r="P81" s="224"/>
      <c r="Q81" s="224"/>
      <c r="R81" s="224"/>
      <c r="S81" s="224"/>
    </row>
    <row r="82" spans="1:19" x14ac:dyDescent="0.25">
      <c r="A82" s="223">
        <f t="shared" si="2"/>
        <v>44580.739583333161</v>
      </c>
      <c r="B82" s="224"/>
      <c r="C82" s="224"/>
      <c r="D82" s="224"/>
      <c r="E82" s="224"/>
      <c r="F82" s="224"/>
      <c r="G82" s="224"/>
      <c r="H82" s="224"/>
      <c r="I82" s="224"/>
      <c r="J82" s="224"/>
      <c r="K82" s="224"/>
      <c r="L82" s="224"/>
      <c r="M82" s="224"/>
      <c r="N82" s="224"/>
      <c r="O82" s="224"/>
      <c r="P82" s="224"/>
      <c r="Q82" s="224"/>
      <c r="R82" s="224"/>
      <c r="S82" s="224"/>
    </row>
    <row r="83" spans="1:19" x14ac:dyDescent="0.25">
      <c r="A83" s="223">
        <f t="shared" si="2"/>
        <v>44580.749999999825</v>
      </c>
      <c r="B83" s="224"/>
      <c r="C83" s="224"/>
      <c r="D83" s="224"/>
      <c r="E83" s="224"/>
      <c r="F83" s="224"/>
      <c r="G83" s="224"/>
      <c r="H83" s="224"/>
      <c r="I83" s="224"/>
      <c r="J83" s="224"/>
      <c r="K83" s="224"/>
      <c r="L83" s="224"/>
      <c r="M83" s="224"/>
      <c r="N83" s="224"/>
      <c r="O83" s="224"/>
      <c r="P83" s="224"/>
      <c r="Q83" s="224"/>
      <c r="R83" s="224"/>
      <c r="S83" s="224"/>
    </row>
    <row r="84" spans="1:19" x14ac:dyDescent="0.25">
      <c r="A84" s="223">
        <f t="shared" si="2"/>
        <v>44580.76041666649</v>
      </c>
      <c r="B84" s="224"/>
      <c r="C84" s="224"/>
      <c r="D84" s="224"/>
      <c r="E84" s="224"/>
      <c r="F84" s="224"/>
      <c r="G84" s="224"/>
      <c r="H84" s="224"/>
      <c r="I84" s="224"/>
      <c r="J84" s="224"/>
      <c r="K84" s="224"/>
      <c r="L84" s="224"/>
      <c r="M84" s="224"/>
      <c r="N84" s="224"/>
      <c r="O84" s="224"/>
      <c r="P84" s="224"/>
      <c r="Q84" s="224"/>
      <c r="R84" s="224"/>
      <c r="S84" s="224"/>
    </row>
    <row r="85" spans="1:19" x14ac:dyDescent="0.25">
      <c r="A85" s="223">
        <f t="shared" si="2"/>
        <v>44580.770833333154</v>
      </c>
      <c r="B85" s="224"/>
      <c r="C85" s="224"/>
      <c r="D85" s="224"/>
      <c r="E85" s="224"/>
      <c r="F85" s="224"/>
      <c r="G85" s="224"/>
      <c r="H85" s="224"/>
      <c r="I85" s="224"/>
      <c r="J85" s="224"/>
      <c r="K85" s="224"/>
      <c r="L85" s="224"/>
      <c r="M85" s="224"/>
      <c r="N85" s="224"/>
      <c r="O85" s="224"/>
      <c r="P85" s="224"/>
      <c r="Q85" s="224"/>
      <c r="R85" s="224"/>
      <c r="S85" s="224"/>
    </row>
    <row r="86" spans="1:19" x14ac:dyDescent="0.25">
      <c r="A86" s="223">
        <f t="shared" si="2"/>
        <v>44580.781249999818</v>
      </c>
      <c r="B86" s="224"/>
      <c r="C86" s="224"/>
      <c r="D86" s="224"/>
      <c r="E86" s="224"/>
      <c r="F86" s="224"/>
      <c r="G86" s="224"/>
      <c r="H86" s="224"/>
      <c r="I86" s="224"/>
      <c r="J86" s="224"/>
      <c r="K86" s="224"/>
      <c r="L86" s="224"/>
      <c r="M86" s="224"/>
      <c r="N86" s="224"/>
      <c r="O86" s="224"/>
      <c r="P86" s="224"/>
      <c r="Q86" s="224"/>
      <c r="R86" s="224"/>
      <c r="S86" s="224"/>
    </row>
    <row r="87" spans="1:19" x14ac:dyDescent="0.25">
      <c r="A87" s="223">
        <f t="shared" si="2"/>
        <v>44580.791666666482</v>
      </c>
      <c r="B87" s="224"/>
      <c r="C87" s="224"/>
      <c r="D87" s="224"/>
      <c r="E87" s="224"/>
      <c r="F87" s="224"/>
      <c r="G87" s="224"/>
      <c r="H87" s="224"/>
      <c r="I87" s="224"/>
      <c r="J87" s="224"/>
      <c r="K87" s="224"/>
      <c r="L87" s="224"/>
      <c r="M87" s="224"/>
      <c r="N87" s="224"/>
      <c r="O87" s="224"/>
      <c r="P87" s="224"/>
      <c r="Q87" s="224"/>
      <c r="R87" s="224"/>
      <c r="S87" s="224"/>
    </row>
    <row r="88" spans="1:19" x14ac:dyDescent="0.25">
      <c r="A88" s="223">
        <f t="shared" si="2"/>
        <v>44580.802083333147</v>
      </c>
      <c r="B88" s="224"/>
      <c r="C88" s="224"/>
      <c r="D88" s="224"/>
      <c r="E88" s="224"/>
      <c r="F88" s="224"/>
      <c r="G88" s="224"/>
      <c r="H88" s="224"/>
      <c r="I88" s="224"/>
      <c r="J88" s="224"/>
      <c r="K88" s="224"/>
      <c r="L88" s="224"/>
      <c r="M88" s="224"/>
      <c r="N88" s="224"/>
      <c r="O88" s="224"/>
      <c r="P88" s="224"/>
      <c r="Q88" s="224"/>
      <c r="R88" s="224"/>
      <c r="S88" s="224"/>
    </row>
    <row r="89" spans="1:19" x14ac:dyDescent="0.25">
      <c r="A89" s="223">
        <f t="shared" si="2"/>
        <v>44580.812499999811</v>
      </c>
      <c r="B89" s="224"/>
      <c r="C89" s="224"/>
      <c r="D89" s="224"/>
      <c r="E89" s="224"/>
      <c r="F89" s="224"/>
      <c r="G89" s="224"/>
      <c r="H89" s="224"/>
      <c r="I89" s="224"/>
      <c r="J89" s="224"/>
      <c r="K89" s="224"/>
      <c r="L89" s="224"/>
      <c r="M89" s="224"/>
      <c r="N89" s="224"/>
      <c r="O89" s="224"/>
      <c r="P89" s="224"/>
      <c r="Q89" s="224"/>
      <c r="R89" s="224"/>
      <c r="S89" s="224"/>
    </row>
    <row r="90" spans="1:19" x14ac:dyDescent="0.25">
      <c r="A90" s="223">
        <f t="shared" si="2"/>
        <v>44580.822916666475</v>
      </c>
      <c r="B90" s="224"/>
      <c r="C90" s="224"/>
      <c r="D90" s="224"/>
      <c r="E90" s="224"/>
      <c r="F90" s="224"/>
      <c r="G90" s="224"/>
      <c r="H90" s="224"/>
      <c r="I90" s="224"/>
      <c r="J90" s="224"/>
      <c r="K90" s="224"/>
      <c r="L90" s="224"/>
      <c r="M90" s="224"/>
      <c r="N90" s="224"/>
      <c r="O90" s="224"/>
      <c r="P90" s="224"/>
      <c r="Q90" s="224"/>
      <c r="R90" s="224"/>
      <c r="S90" s="224"/>
    </row>
    <row r="91" spans="1:19" x14ac:dyDescent="0.25">
      <c r="A91" s="223">
        <f t="shared" si="2"/>
        <v>44580.833333333139</v>
      </c>
      <c r="B91" s="224"/>
      <c r="C91" s="224"/>
      <c r="D91" s="224"/>
      <c r="E91" s="224"/>
      <c r="F91" s="224"/>
      <c r="G91" s="224"/>
      <c r="H91" s="224"/>
      <c r="I91" s="224"/>
      <c r="J91" s="224"/>
      <c r="K91" s="224"/>
      <c r="L91" s="224"/>
      <c r="M91" s="224"/>
      <c r="N91" s="224"/>
      <c r="O91" s="224"/>
      <c r="P91" s="224"/>
      <c r="Q91" s="224"/>
      <c r="R91" s="224"/>
      <c r="S91" s="224"/>
    </row>
    <row r="92" spans="1:19" x14ac:dyDescent="0.25">
      <c r="A92" s="223">
        <f t="shared" si="2"/>
        <v>44580.843749999804</v>
      </c>
      <c r="B92" s="224"/>
      <c r="C92" s="224"/>
      <c r="D92" s="224"/>
      <c r="E92" s="224"/>
      <c r="F92" s="224"/>
      <c r="G92" s="224"/>
      <c r="H92" s="224"/>
      <c r="I92" s="224"/>
      <c r="J92" s="224"/>
      <c r="K92" s="224"/>
      <c r="L92" s="224"/>
      <c r="M92" s="224"/>
      <c r="N92" s="224"/>
      <c r="O92" s="224"/>
      <c r="P92" s="224"/>
      <c r="Q92" s="224"/>
      <c r="R92" s="224"/>
      <c r="S92" s="224"/>
    </row>
    <row r="93" spans="1:19" x14ac:dyDescent="0.25">
      <c r="A93" s="223">
        <f t="shared" si="2"/>
        <v>44580.854166666468</v>
      </c>
      <c r="B93" s="224"/>
      <c r="C93" s="224"/>
      <c r="D93" s="224"/>
      <c r="E93" s="224"/>
      <c r="F93" s="224"/>
      <c r="G93" s="224"/>
      <c r="H93" s="224"/>
      <c r="I93" s="224"/>
      <c r="J93" s="224"/>
      <c r="K93" s="224"/>
      <c r="L93" s="224"/>
      <c r="M93" s="224"/>
      <c r="N93" s="224"/>
      <c r="O93" s="224"/>
      <c r="P93" s="224"/>
      <c r="Q93" s="224"/>
      <c r="R93" s="224"/>
      <c r="S93" s="224"/>
    </row>
    <row r="94" spans="1:19" x14ac:dyDescent="0.25">
      <c r="A94" s="223">
        <f t="shared" si="2"/>
        <v>44580.864583333132</v>
      </c>
      <c r="B94" s="224"/>
      <c r="C94" s="224"/>
      <c r="D94" s="224"/>
      <c r="E94" s="224"/>
      <c r="F94" s="224"/>
      <c r="G94" s="224"/>
      <c r="H94" s="224"/>
      <c r="I94" s="224"/>
      <c r="J94" s="224"/>
      <c r="K94" s="224"/>
      <c r="L94" s="224"/>
      <c r="M94" s="224"/>
      <c r="N94" s="224"/>
      <c r="O94" s="224"/>
      <c r="P94" s="224"/>
      <c r="Q94" s="224"/>
      <c r="R94" s="224"/>
      <c r="S94" s="224"/>
    </row>
    <row r="95" spans="1:19" x14ac:dyDescent="0.25">
      <c r="A95" s="223">
        <f t="shared" si="2"/>
        <v>44580.874999999796</v>
      </c>
      <c r="B95" s="224"/>
      <c r="C95" s="224"/>
      <c r="D95" s="224"/>
      <c r="E95" s="224"/>
      <c r="F95" s="224"/>
      <c r="G95" s="224"/>
      <c r="H95" s="224"/>
      <c r="I95" s="224"/>
      <c r="J95" s="224"/>
      <c r="K95" s="224"/>
      <c r="L95" s="224"/>
      <c r="M95" s="224"/>
      <c r="N95" s="224"/>
      <c r="O95" s="224"/>
      <c r="P95" s="224"/>
      <c r="Q95" s="224"/>
      <c r="R95" s="224"/>
      <c r="S95" s="224"/>
    </row>
    <row r="96" spans="1:19" x14ac:dyDescent="0.25">
      <c r="A96" s="223">
        <f t="shared" si="2"/>
        <v>44580.885416666461</v>
      </c>
      <c r="B96" s="224"/>
      <c r="C96" s="224"/>
      <c r="D96" s="224"/>
      <c r="E96" s="224"/>
      <c r="F96" s="224"/>
      <c r="G96" s="224"/>
      <c r="H96" s="224"/>
      <c r="I96" s="224"/>
      <c r="J96" s="224"/>
      <c r="K96" s="224"/>
      <c r="L96" s="224"/>
      <c r="M96" s="224"/>
      <c r="N96" s="224"/>
      <c r="O96" s="224"/>
      <c r="P96" s="224"/>
      <c r="Q96" s="224"/>
      <c r="R96" s="224"/>
      <c r="S96" s="224"/>
    </row>
    <row r="97" spans="1:19" x14ac:dyDescent="0.25">
      <c r="A97" s="223">
        <f t="shared" si="2"/>
        <v>44580.895833333125</v>
      </c>
      <c r="B97" s="224"/>
      <c r="C97" s="224"/>
      <c r="D97" s="224"/>
      <c r="E97" s="224"/>
      <c r="F97" s="224"/>
      <c r="G97" s="224"/>
      <c r="H97" s="224"/>
      <c r="I97" s="224"/>
      <c r="J97" s="224"/>
      <c r="K97" s="224"/>
      <c r="L97" s="224"/>
      <c r="M97" s="224"/>
      <c r="N97" s="224"/>
      <c r="O97" s="224"/>
      <c r="P97" s="224"/>
      <c r="Q97" s="224"/>
      <c r="R97" s="224"/>
      <c r="S97" s="224"/>
    </row>
    <row r="98" spans="1:19" x14ac:dyDescent="0.25">
      <c r="A98" s="223">
        <f t="shared" si="2"/>
        <v>44580.906249999789</v>
      </c>
      <c r="B98" s="224"/>
      <c r="C98" s="224"/>
      <c r="D98" s="224"/>
      <c r="E98" s="224"/>
      <c r="F98" s="224"/>
      <c r="G98" s="224"/>
      <c r="H98" s="224"/>
      <c r="I98" s="224"/>
      <c r="J98" s="224"/>
      <c r="K98" s="224"/>
      <c r="L98" s="224"/>
      <c r="M98" s="224"/>
      <c r="N98" s="224"/>
      <c r="O98" s="224"/>
      <c r="P98" s="224"/>
      <c r="Q98" s="224"/>
      <c r="R98" s="224"/>
      <c r="S98" s="224"/>
    </row>
    <row r="99" spans="1:19" x14ac:dyDescent="0.25">
      <c r="A99" s="223">
        <f t="shared" si="2"/>
        <v>44580.916666666453</v>
      </c>
      <c r="B99" s="224"/>
      <c r="C99" s="224"/>
      <c r="D99" s="224"/>
      <c r="E99" s="224"/>
      <c r="F99" s="224"/>
      <c r="G99" s="224"/>
      <c r="H99" s="224"/>
      <c r="I99" s="224"/>
      <c r="J99" s="224"/>
      <c r="K99" s="224"/>
      <c r="L99" s="224"/>
      <c r="M99" s="224"/>
      <c r="N99" s="224"/>
      <c r="O99" s="224"/>
      <c r="P99" s="224"/>
      <c r="Q99" s="224"/>
      <c r="R99" s="224"/>
      <c r="S99" s="224"/>
    </row>
    <row r="100" spans="1:19" x14ac:dyDescent="0.25">
      <c r="A100" s="223">
        <f t="shared" si="2"/>
        <v>44580.927083333117</v>
      </c>
      <c r="B100" s="224"/>
      <c r="C100" s="224"/>
      <c r="D100" s="224"/>
      <c r="E100" s="224"/>
      <c r="F100" s="224"/>
      <c r="G100" s="224"/>
      <c r="H100" s="224"/>
      <c r="I100" s="224"/>
      <c r="J100" s="224"/>
      <c r="K100" s="224"/>
      <c r="L100" s="224"/>
      <c r="M100" s="224"/>
      <c r="N100" s="224"/>
      <c r="O100" s="224"/>
      <c r="P100" s="224"/>
      <c r="Q100" s="224"/>
      <c r="R100" s="224"/>
      <c r="S100" s="224"/>
    </row>
    <row r="101" spans="1:19" x14ac:dyDescent="0.25">
      <c r="A101" s="223">
        <f t="shared" si="2"/>
        <v>44580.937499999782</v>
      </c>
      <c r="B101" s="224"/>
      <c r="C101" s="224"/>
      <c r="D101" s="224"/>
      <c r="E101" s="224"/>
      <c r="F101" s="224"/>
      <c r="G101" s="224"/>
      <c r="H101" s="224"/>
      <c r="I101" s="224"/>
      <c r="J101" s="224"/>
      <c r="K101" s="224"/>
      <c r="L101" s="224"/>
      <c r="M101" s="224"/>
      <c r="N101" s="224"/>
      <c r="O101" s="224"/>
      <c r="P101" s="224"/>
      <c r="Q101" s="224"/>
      <c r="R101" s="224"/>
      <c r="S101" s="224"/>
    </row>
    <row r="102" spans="1:19" x14ac:dyDescent="0.25">
      <c r="A102" s="223">
        <f t="shared" si="2"/>
        <v>44580.947916666446</v>
      </c>
      <c r="B102" s="224"/>
      <c r="C102" s="224"/>
      <c r="D102" s="224"/>
      <c r="E102" s="224"/>
      <c r="F102" s="224"/>
      <c r="G102" s="224"/>
      <c r="H102" s="224"/>
      <c r="I102" s="224"/>
      <c r="J102" s="224"/>
      <c r="K102" s="224"/>
      <c r="L102" s="224"/>
      <c r="M102" s="224"/>
      <c r="N102" s="224"/>
      <c r="O102" s="224"/>
      <c r="P102" s="224"/>
      <c r="Q102" s="224"/>
      <c r="R102" s="224"/>
      <c r="S102" s="224"/>
    </row>
    <row r="103" spans="1:19" x14ac:dyDescent="0.25">
      <c r="A103" s="223">
        <f t="shared" si="2"/>
        <v>44580.95833333311</v>
      </c>
      <c r="B103" s="224"/>
      <c r="C103" s="224"/>
      <c r="D103" s="224"/>
      <c r="E103" s="224"/>
      <c r="F103" s="224"/>
      <c r="G103" s="224"/>
      <c r="H103" s="224"/>
      <c r="I103" s="224"/>
      <c r="J103" s="224"/>
      <c r="K103" s="224"/>
      <c r="L103" s="224"/>
      <c r="M103" s="224"/>
      <c r="N103" s="224"/>
      <c r="O103" s="224"/>
      <c r="P103" s="224"/>
      <c r="Q103" s="224"/>
      <c r="R103" s="224"/>
      <c r="S103" s="224"/>
    </row>
    <row r="104" spans="1:19" x14ac:dyDescent="0.25">
      <c r="A104" s="223">
        <f t="shared" si="2"/>
        <v>44580.968749999774</v>
      </c>
      <c r="B104" s="224"/>
      <c r="C104" s="224"/>
      <c r="D104" s="224"/>
      <c r="E104" s="224"/>
      <c r="F104" s="224"/>
      <c r="G104" s="224"/>
      <c r="H104" s="224"/>
      <c r="I104" s="224"/>
      <c r="J104" s="224"/>
      <c r="K104" s="224"/>
      <c r="L104" s="224"/>
      <c r="M104" s="224"/>
      <c r="N104" s="224"/>
      <c r="O104" s="224"/>
      <c r="P104" s="224"/>
      <c r="Q104" s="224"/>
      <c r="R104" s="224"/>
      <c r="S104" s="224"/>
    </row>
    <row r="105" spans="1:19" x14ac:dyDescent="0.25">
      <c r="A105" s="223">
        <f t="shared" si="2"/>
        <v>44580.979166666439</v>
      </c>
      <c r="B105" s="224"/>
      <c r="C105" s="224"/>
      <c r="D105" s="224"/>
      <c r="E105" s="224"/>
      <c r="F105" s="224"/>
      <c r="G105" s="224"/>
      <c r="H105" s="224"/>
      <c r="I105" s="224"/>
      <c r="J105" s="224"/>
      <c r="K105" s="224"/>
      <c r="L105" s="224"/>
      <c r="M105" s="224"/>
      <c r="N105" s="224"/>
      <c r="O105" s="224"/>
      <c r="P105" s="224"/>
      <c r="Q105" s="224"/>
      <c r="R105" s="224"/>
      <c r="S105" s="224"/>
    </row>
    <row r="106" spans="1:19" x14ac:dyDescent="0.25">
      <c r="A106" s="225">
        <f t="shared" si="2"/>
        <v>44580.989583333103</v>
      </c>
      <c r="B106" s="226"/>
      <c r="C106" s="226"/>
      <c r="D106" s="226"/>
      <c r="E106" s="226"/>
      <c r="F106" s="226"/>
      <c r="G106" s="226"/>
      <c r="H106" s="226"/>
      <c r="I106" s="226"/>
      <c r="J106" s="226"/>
      <c r="K106" s="226"/>
      <c r="L106" s="226"/>
      <c r="M106" s="226"/>
      <c r="N106" s="226"/>
      <c r="O106" s="226"/>
      <c r="P106" s="226"/>
      <c r="Q106" s="226"/>
      <c r="R106" s="226"/>
      <c r="S106" s="226"/>
    </row>
    <row r="107" spans="1:19" x14ac:dyDescent="0.25">
      <c r="A107" s="227">
        <v>44608</v>
      </c>
      <c r="B107" s="228"/>
      <c r="C107" s="228"/>
      <c r="D107" s="228"/>
      <c r="E107" s="228"/>
      <c r="F107" s="228"/>
      <c r="G107" s="228"/>
      <c r="H107" s="228"/>
      <c r="I107" s="228"/>
      <c r="J107" s="228"/>
      <c r="K107" s="228"/>
      <c r="L107" s="228"/>
      <c r="M107" s="228"/>
      <c r="N107" s="228"/>
      <c r="O107" s="228"/>
      <c r="P107" s="228"/>
      <c r="Q107" s="228"/>
      <c r="R107" s="228"/>
      <c r="S107" s="228"/>
    </row>
    <row r="108" spans="1:19" x14ac:dyDescent="0.25">
      <c r="A108" s="229">
        <f>A107+"00:15"</f>
        <v>44608.010416666664</v>
      </c>
      <c r="B108" s="224"/>
      <c r="C108" s="224"/>
      <c r="D108" s="224"/>
      <c r="E108" s="224"/>
      <c r="F108" s="224"/>
      <c r="G108" s="224"/>
      <c r="H108" s="224"/>
      <c r="I108" s="224"/>
      <c r="J108" s="224"/>
      <c r="K108" s="224"/>
      <c r="L108" s="224"/>
      <c r="M108" s="224"/>
      <c r="N108" s="224"/>
      <c r="O108" s="224"/>
      <c r="P108" s="224"/>
      <c r="Q108" s="224"/>
      <c r="R108" s="224"/>
      <c r="S108" s="224"/>
    </row>
    <row r="109" spans="1:19" x14ac:dyDescent="0.25">
      <c r="A109" s="223">
        <f t="shared" ref="A109:A172" si="3">A108+"0:15"</f>
        <v>44608.020833333328</v>
      </c>
      <c r="B109" s="224"/>
      <c r="C109" s="224"/>
      <c r="D109" s="224"/>
      <c r="E109" s="224"/>
      <c r="F109" s="224"/>
      <c r="G109" s="224"/>
      <c r="H109" s="224"/>
      <c r="I109" s="224"/>
      <c r="J109" s="224"/>
      <c r="K109" s="224"/>
      <c r="L109" s="224"/>
      <c r="M109" s="224"/>
      <c r="N109" s="224"/>
      <c r="O109" s="224"/>
      <c r="P109" s="224"/>
      <c r="Q109" s="224"/>
      <c r="R109" s="224"/>
      <c r="S109" s="224"/>
    </row>
    <row r="110" spans="1:19" x14ac:dyDescent="0.25">
      <c r="A110" s="223">
        <f t="shared" si="3"/>
        <v>44608.031249999993</v>
      </c>
      <c r="B110" s="224"/>
      <c r="C110" s="224"/>
      <c r="D110" s="224"/>
      <c r="E110" s="224"/>
      <c r="F110" s="224"/>
      <c r="G110" s="224"/>
      <c r="H110" s="224"/>
      <c r="I110" s="224"/>
      <c r="J110" s="224"/>
      <c r="K110" s="224"/>
      <c r="L110" s="224"/>
      <c r="M110" s="224"/>
      <c r="N110" s="224"/>
      <c r="O110" s="224"/>
      <c r="P110" s="224"/>
      <c r="Q110" s="224"/>
      <c r="R110" s="224"/>
      <c r="S110" s="224"/>
    </row>
    <row r="111" spans="1:19" x14ac:dyDescent="0.25">
      <c r="A111" s="223">
        <f t="shared" si="3"/>
        <v>44608.041666666657</v>
      </c>
      <c r="B111" s="224"/>
      <c r="C111" s="224"/>
      <c r="D111" s="224"/>
      <c r="E111" s="224"/>
      <c r="F111" s="224"/>
      <c r="G111" s="224"/>
      <c r="H111" s="224"/>
      <c r="I111" s="224"/>
      <c r="J111" s="224"/>
      <c r="K111" s="224"/>
      <c r="L111" s="224"/>
      <c r="M111" s="224"/>
      <c r="N111" s="224"/>
      <c r="O111" s="224"/>
      <c r="P111" s="224"/>
      <c r="Q111" s="224"/>
      <c r="R111" s="224"/>
      <c r="S111" s="224"/>
    </row>
    <row r="112" spans="1:19" x14ac:dyDescent="0.25">
      <c r="A112" s="223">
        <f t="shared" si="3"/>
        <v>44608.052083333321</v>
      </c>
      <c r="B112" s="224"/>
      <c r="C112" s="224"/>
      <c r="D112" s="224"/>
      <c r="E112" s="224"/>
      <c r="F112" s="224"/>
      <c r="G112" s="224"/>
      <c r="H112" s="224"/>
      <c r="I112" s="224"/>
      <c r="J112" s="224"/>
      <c r="K112" s="224"/>
      <c r="L112" s="224"/>
      <c r="M112" s="224"/>
      <c r="N112" s="224"/>
      <c r="O112" s="224"/>
      <c r="P112" s="224"/>
      <c r="Q112" s="224"/>
      <c r="R112" s="224"/>
      <c r="S112" s="224"/>
    </row>
    <row r="113" spans="1:19" x14ac:dyDescent="0.25">
      <c r="A113" s="223">
        <f t="shared" si="3"/>
        <v>44608.062499999985</v>
      </c>
      <c r="B113" s="224"/>
      <c r="C113" s="224"/>
      <c r="D113" s="224"/>
      <c r="E113" s="224"/>
      <c r="F113" s="224"/>
      <c r="G113" s="224"/>
      <c r="H113" s="224"/>
      <c r="I113" s="224"/>
      <c r="J113" s="224"/>
      <c r="K113" s="224"/>
      <c r="L113" s="224"/>
      <c r="M113" s="224"/>
      <c r="N113" s="224"/>
      <c r="O113" s="224"/>
      <c r="P113" s="224"/>
      <c r="Q113" s="224"/>
      <c r="R113" s="224"/>
      <c r="S113" s="224"/>
    </row>
    <row r="114" spans="1:19" x14ac:dyDescent="0.25">
      <c r="A114" s="223">
        <f t="shared" si="3"/>
        <v>44608.07291666665</v>
      </c>
      <c r="B114" s="224"/>
      <c r="C114" s="224"/>
      <c r="D114" s="224"/>
      <c r="E114" s="224"/>
      <c r="F114" s="224"/>
      <c r="G114" s="224"/>
      <c r="H114" s="224"/>
      <c r="I114" s="224"/>
      <c r="J114" s="224"/>
      <c r="K114" s="224"/>
      <c r="L114" s="224"/>
      <c r="M114" s="224"/>
      <c r="N114" s="224"/>
      <c r="O114" s="224"/>
      <c r="P114" s="224"/>
      <c r="Q114" s="224"/>
      <c r="R114" s="224"/>
      <c r="S114" s="224"/>
    </row>
    <row r="115" spans="1:19" x14ac:dyDescent="0.25">
      <c r="A115" s="223">
        <f t="shared" si="3"/>
        <v>44608.083333333314</v>
      </c>
      <c r="B115" s="224"/>
      <c r="C115" s="224"/>
      <c r="D115" s="224"/>
      <c r="E115" s="224"/>
      <c r="F115" s="224"/>
      <c r="G115" s="224"/>
      <c r="H115" s="224"/>
      <c r="I115" s="224"/>
      <c r="J115" s="224"/>
      <c r="K115" s="224"/>
      <c r="L115" s="224"/>
      <c r="M115" s="224"/>
      <c r="N115" s="224"/>
      <c r="O115" s="224"/>
      <c r="P115" s="224"/>
      <c r="Q115" s="224"/>
      <c r="R115" s="224"/>
      <c r="S115" s="224"/>
    </row>
    <row r="116" spans="1:19" x14ac:dyDescent="0.25">
      <c r="A116" s="223">
        <f t="shared" si="3"/>
        <v>44608.093749999978</v>
      </c>
      <c r="B116" s="224"/>
      <c r="C116" s="224"/>
      <c r="D116" s="224"/>
      <c r="E116" s="224"/>
      <c r="F116" s="224"/>
      <c r="G116" s="224"/>
      <c r="H116" s="224"/>
      <c r="I116" s="224"/>
      <c r="J116" s="224"/>
      <c r="K116" s="224"/>
      <c r="L116" s="224"/>
      <c r="M116" s="224"/>
      <c r="N116" s="224"/>
      <c r="O116" s="224"/>
      <c r="P116" s="224"/>
      <c r="Q116" s="224"/>
      <c r="R116" s="224"/>
      <c r="S116" s="224"/>
    </row>
    <row r="117" spans="1:19" x14ac:dyDescent="0.25">
      <c r="A117" s="223">
        <f t="shared" si="3"/>
        <v>44608.104166666642</v>
      </c>
      <c r="B117" s="224"/>
      <c r="C117" s="224"/>
      <c r="D117" s="224"/>
      <c r="E117" s="224"/>
      <c r="F117" s="224"/>
      <c r="G117" s="224"/>
      <c r="H117" s="224"/>
      <c r="I117" s="224"/>
      <c r="J117" s="224"/>
      <c r="K117" s="224"/>
      <c r="L117" s="224"/>
      <c r="M117" s="224"/>
      <c r="N117" s="224"/>
      <c r="O117" s="224"/>
      <c r="P117" s="224"/>
      <c r="Q117" s="224"/>
      <c r="R117" s="224"/>
      <c r="S117" s="224"/>
    </row>
    <row r="118" spans="1:19" x14ac:dyDescent="0.25">
      <c r="A118" s="223">
        <f t="shared" si="3"/>
        <v>44608.114583333307</v>
      </c>
      <c r="B118" s="224"/>
      <c r="C118" s="224"/>
      <c r="D118" s="224"/>
      <c r="E118" s="224"/>
      <c r="F118" s="224"/>
      <c r="G118" s="224"/>
      <c r="H118" s="224"/>
      <c r="I118" s="224"/>
      <c r="J118" s="224"/>
      <c r="K118" s="224"/>
      <c r="L118" s="224"/>
      <c r="M118" s="224"/>
      <c r="N118" s="224"/>
      <c r="O118" s="224"/>
      <c r="P118" s="224"/>
      <c r="Q118" s="224"/>
      <c r="R118" s="224"/>
      <c r="S118" s="224"/>
    </row>
    <row r="119" spans="1:19" x14ac:dyDescent="0.25">
      <c r="A119" s="223">
        <f t="shared" si="3"/>
        <v>44608.124999999971</v>
      </c>
      <c r="B119" s="224"/>
      <c r="C119" s="224"/>
      <c r="D119" s="224"/>
      <c r="E119" s="224"/>
      <c r="F119" s="224"/>
      <c r="G119" s="224"/>
      <c r="H119" s="224"/>
      <c r="I119" s="224"/>
      <c r="J119" s="224"/>
      <c r="K119" s="224"/>
      <c r="L119" s="224"/>
      <c r="M119" s="224"/>
      <c r="N119" s="224"/>
      <c r="O119" s="224"/>
      <c r="P119" s="224"/>
      <c r="Q119" s="224"/>
      <c r="R119" s="224"/>
      <c r="S119" s="224"/>
    </row>
    <row r="120" spans="1:19" x14ac:dyDescent="0.25">
      <c r="A120" s="223">
        <f t="shared" si="3"/>
        <v>44608.135416666635</v>
      </c>
      <c r="B120" s="224"/>
      <c r="C120" s="224"/>
      <c r="D120" s="224"/>
      <c r="E120" s="224"/>
      <c r="F120" s="224"/>
      <c r="G120" s="224"/>
      <c r="H120" s="224"/>
      <c r="I120" s="224"/>
      <c r="J120" s="224"/>
      <c r="K120" s="224"/>
      <c r="L120" s="224"/>
      <c r="M120" s="224"/>
      <c r="N120" s="224"/>
      <c r="O120" s="224"/>
      <c r="P120" s="224"/>
      <c r="Q120" s="224"/>
      <c r="R120" s="224"/>
      <c r="S120" s="224"/>
    </row>
    <row r="121" spans="1:19" x14ac:dyDescent="0.25">
      <c r="A121" s="223">
        <f t="shared" si="3"/>
        <v>44608.145833333299</v>
      </c>
      <c r="B121" s="224"/>
      <c r="C121" s="224"/>
      <c r="D121" s="224"/>
      <c r="E121" s="224"/>
      <c r="F121" s="224"/>
      <c r="G121" s="224"/>
      <c r="H121" s="224"/>
      <c r="I121" s="224"/>
      <c r="J121" s="224"/>
      <c r="K121" s="224"/>
      <c r="L121" s="224"/>
      <c r="M121" s="224"/>
      <c r="N121" s="224"/>
      <c r="O121" s="224"/>
      <c r="P121" s="224"/>
      <c r="Q121" s="224"/>
      <c r="R121" s="224"/>
      <c r="S121" s="224"/>
    </row>
    <row r="122" spans="1:19" x14ac:dyDescent="0.25">
      <c r="A122" s="223">
        <f t="shared" si="3"/>
        <v>44608.156249999964</v>
      </c>
      <c r="B122" s="224"/>
      <c r="C122" s="224"/>
      <c r="D122" s="224"/>
      <c r="E122" s="224"/>
      <c r="F122" s="224"/>
      <c r="G122" s="224"/>
      <c r="H122" s="224"/>
      <c r="I122" s="224"/>
      <c r="J122" s="224"/>
      <c r="K122" s="224"/>
      <c r="L122" s="224"/>
      <c r="M122" s="224"/>
      <c r="N122" s="224"/>
      <c r="O122" s="224"/>
      <c r="P122" s="224"/>
      <c r="Q122" s="224"/>
      <c r="R122" s="224"/>
      <c r="S122" s="224"/>
    </row>
    <row r="123" spans="1:19" x14ac:dyDescent="0.25">
      <c r="A123" s="223">
        <f t="shared" si="3"/>
        <v>44608.166666666628</v>
      </c>
      <c r="B123" s="224"/>
      <c r="C123" s="224"/>
      <c r="D123" s="224"/>
      <c r="E123" s="224"/>
      <c r="F123" s="224"/>
      <c r="G123" s="224"/>
      <c r="H123" s="224"/>
      <c r="I123" s="224"/>
      <c r="J123" s="224"/>
      <c r="K123" s="224"/>
      <c r="L123" s="224"/>
      <c r="M123" s="224"/>
      <c r="N123" s="224"/>
      <c r="O123" s="224"/>
      <c r="P123" s="224"/>
      <c r="Q123" s="224"/>
      <c r="R123" s="224"/>
      <c r="S123" s="224"/>
    </row>
    <row r="124" spans="1:19" x14ac:dyDescent="0.25">
      <c r="A124" s="223">
        <f t="shared" si="3"/>
        <v>44608.177083333292</v>
      </c>
      <c r="B124" s="224"/>
      <c r="C124" s="224"/>
      <c r="D124" s="224"/>
      <c r="E124" s="224"/>
      <c r="F124" s="224"/>
      <c r="G124" s="224"/>
      <c r="H124" s="224"/>
      <c r="I124" s="224"/>
      <c r="J124" s="224"/>
      <c r="K124" s="224"/>
      <c r="L124" s="224"/>
      <c r="M124" s="224"/>
      <c r="N124" s="224"/>
      <c r="O124" s="224"/>
      <c r="P124" s="224"/>
      <c r="Q124" s="224"/>
      <c r="R124" s="224"/>
      <c r="S124" s="224"/>
    </row>
    <row r="125" spans="1:19" x14ac:dyDescent="0.25">
      <c r="A125" s="223">
        <f t="shared" si="3"/>
        <v>44608.187499999956</v>
      </c>
      <c r="B125" s="224"/>
      <c r="C125" s="224"/>
      <c r="D125" s="224"/>
      <c r="E125" s="224"/>
      <c r="F125" s="224"/>
      <c r="G125" s="224"/>
      <c r="H125" s="224"/>
      <c r="I125" s="224"/>
      <c r="J125" s="224"/>
      <c r="K125" s="224"/>
      <c r="L125" s="224"/>
      <c r="M125" s="224"/>
      <c r="N125" s="224"/>
      <c r="O125" s="224"/>
      <c r="P125" s="224"/>
      <c r="Q125" s="224"/>
      <c r="R125" s="224"/>
      <c r="S125" s="224"/>
    </row>
    <row r="126" spans="1:19" x14ac:dyDescent="0.25">
      <c r="A126" s="223">
        <f t="shared" si="3"/>
        <v>44608.197916666621</v>
      </c>
      <c r="B126" s="224"/>
      <c r="C126" s="224"/>
      <c r="D126" s="224"/>
      <c r="E126" s="224"/>
      <c r="F126" s="224"/>
      <c r="G126" s="224"/>
      <c r="H126" s="224"/>
      <c r="I126" s="224"/>
      <c r="J126" s="224"/>
      <c r="K126" s="224"/>
      <c r="L126" s="224"/>
      <c r="M126" s="224"/>
      <c r="N126" s="224"/>
      <c r="O126" s="224"/>
      <c r="P126" s="224"/>
      <c r="Q126" s="224"/>
      <c r="R126" s="224"/>
      <c r="S126" s="224"/>
    </row>
    <row r="127" spans="1:19" x14ac:dyDescent="0.25">
      <c r="A127" s="223">
        <f t="shared" si="3"/>
        <v>44608.208333333285</v>
      </c>
      <c r="B127" s="224"/>
      <c r="C127" s="224"/>
      <c r="D127" s="224"/>
      <c r="E127" s="224"/>
      <c r="F127" s="224"/>
      <c r="G127" s="224"/>
      <c r="H127" s="224"/>
      <c r="I127" s="224"/>
      <c r="J127" s="224"/>
      <c r="K127" s="224"/>
      <c r="L127" s="224"/>
      <c r="M127" s="224"/>
      <c r="N127" s="224"/>
      <c r="O127" s="224"/>
      <c r="P127" s="224"/>
      <c r="Q127" s="224"/>
      <c r="R127" s="224"/>
      <c r="S127" s="224"/>
    </row>
    <row r="128" spans="1:19" x14ac:dyDescent="0.25">
      <c r="A128" s="223">
        <f t="shared" si="3"/>
        <v>44608.218749999949</v>
      </c>
      <c r="B128" s="224"/>
      <c r="C128" s="224"/>
      <c r="D128" s="224"/>
      <c r="E128" s="224"/>
      <c r="F128" s="224"/>
      <c r="G128" s="224"/>
      <c r="H128" s="224"/>
      <c r="I128" s="224"/>
      <c r="J128" s="224"/>
      <c r="K128" s="224"/>
      <c r="L128" s="224"/>
      <c r="M128" s="224"/>
      <c r="N128" s="224"/>
      <c r="O128" s="224"/>
      <c r="P128" s="224"/>
      <c r="Q128" s="224"/>
      <c r="R128" s="224"/>
      <c r="S128" s="224"/>
    </row>
    <row r="129" spans="1:19" x14ac:dyDescent="0.25">
      <c r="A129" s="223">
        <f t="shared" si="3"/>
        <v>44608.229166666613</v>
      </c>
      <c r="B129" s="224"/>
      <c r="C129" s="224"/>
      <c r="D129" s="224"/>
      <c r="E129" s="224"/>
      <c r="F129" s="224"/>
      <c r="G129" s="224"/>
      <c r="H129" s="224"/>
      <c r="I129" s="224"/>
      <c r="J129" s="224"/>
      <c r="K129" s="224"/>
      <c r="L129" s="224"/>
      <c r="M129" s="224"/>
      <c r="N129" s="224"/>
      <c r="O129" s="224"/>
      <c r="P129" s="224"/>
      <c r="Q129" s="224"/>
      <c r="R129" s="224"/>
      <c r="S129" s="224"/>
    </row>
    <row r="130" spans="1:19" x14ac:dyDescent="0.25">
      <c r="A130" s="223">
        <f t="shared" si="3"/>
        <v>44608.239583333278</v>
      </c>
      <c r="B130" s="224"/>
      <c r="C130" s="224"/>
      <c r="D130" s="224"/>
      <c r="E130" s="224"/>
      <c r="F130" s="224"/>
      <c r="G130" s="224"/>
      <c r="H130" s="224"/>
      <c r="I130" s="224"/>
      <c r="J130" s="224"/>
      <c r="K130" s="224"/>
      <c r="L130" s="224"/>
      <c r="M130" s="224"/>
      <c r="N130" s="224"/>
      <c r="O130" s="224"/>
      <c r="P130" s="224"/>
      <c r="Q130" s="224"/>
      <c r="R130" s="224"/>
      <c r="S130" s="224"/>
    </row>
    <row r="131" spans="1:19" x14ac:dyDescent="0.25">
      <c r="A131" s="223">
        <f t="shared" si="3"/>
        <v>44608.249999999942</v>
      </c>
      <c r="B131" s="224"/>
      <c r="C131" s="224"/>
      <c r="D131" s="224"/>
      <c r="E131" s="224"/>
      <c r="F131" s="224"/>
      <c r="G131" s="224"/>
      <c r="H131" s="224"/>
      <c r="I131" s="224"/>
      <c r="J131" s="224"/>
      <c r="K131" s="224"/>
      <c r="L131" s="224"/>
      <c r="M131" s="224"/>
      <c r="N131" s="224"/>
      <c r="O131" s="224"/>
      <c r="P131" s="224"/>
      <c r="Q131" s="224"/>
      <c r="R131" s="224"/>
      <c r="S131" s="224"/>
    </row>
    <row r="132" spans="1:19" x14ac:dyDescent="0.25">
      <c r="A132" s="223">
        <f t="shared" si="3"/>
        <v>44608.260416666606</v>
      </c>
      <c r="B132" s="224"/>
      <c r="C132" s="224"/>
      <c r="D132" s="224"/>
      <c r="E132" s="224"/>
      <c r="F132" s="224"/>
      <c r="G132" s="224"/>
      <c r="H132" s="224"/>
      <c r="I132" s="224"/>
      <c r="J132" s="224"/>
      <c r="K132" s="224"/>
      <c r="L132" s="224"/>
      <c r="M132" s="224"/>
      <c r="N132" s="224"/>
      <c r="O132" s="224"/>
      <c r="P132" s="224"/>
      <c r="Q132" s="224"/>
      <c r="R132" s="224"/>
      <c r="S132" s="224"/>
    </row>
    <row r="133" spans="1:19" x14ac:dyDescent="0.25">
      <c r="A133" s="223">
        <f t="shared" si="3"/>
        <v>44608.27083333327</v>
      </c>
      <c r="B133" s="224"/>
      <c r="C133" s="224"/>
      <c r="D133" s="224"/>
      <c r="E133" s="224"/>
      <c r="F133" s="224"/>
      <c r="G133" s="224"/>
      <c r="H133" s="224"/>
      <c r="I133" s="224"/>
      <c r="J133" s="224"/>
      <c r="K133" s="224"/>
      <c r="L133" s="224"/>
      <c r="M133" s="224"/>
      <c r="N133" s="224"/>
      <c r="O133" s="224"/>
      <c r="P133" s="224"/>
      <c r="Q133" s="224"/>
      <c r="R133" s="224"/>
      <c r="S133" s="224"/>
    </row>
    <row r="134" spans="1:19" x14ac:dyDescent="0.25">
      <c r="A134" s="223">
        <f t="shared" si="3"/>
        <v>44608.281249999935</v>
      </c>
      <c r="B134" s="224"/>
      <c r="C134" s="224"/>
      <c r="D134" s="224"/>
      <c r="E134" s="224"/>
      <c r="F134" s="224"/>
      <c r="G134" s="224"/>
      <c r="H134" s="224"/>
      <c r="I134" s="224"/>
      <c r="J134" s="224"/>
      <c r="K134" s="224"/>
      <c r="L134" s="224"/>
      <c r="M134" s="224"/>
      <c r="N134" s="224"/>
      <c r="O134" s="224"/>
      <c r="P134" s="224"/>
      <c r="Q134" s="224"/>
      <c r="R134" s="224"/>
      <c r="S134" s="224"/>
    </row>
    <row r="135" spans="1:19" x14ac:dyDescent="0.25">
      <c r="A135" s="223">
        <f t="shared" si="3"/>
        <v>44608.291666666599</v>
      </c>
      <c r="B135" s="224"/>
      <c r="C135" s="224"/>
      <c r="D135" s="224"/>
      <c r="E135" s="224"/>
      <c r="F135" s="224"/>
      <c r="G135" s="224"/>
      <c r="H135" s="224"/>
      <c r="I135" s="224"/>
      <c r="J135" s="224"/>
      <c r="K135" s="224"/>
      <c r="L135" s="224"/>
      <c r="M135" s="224"/>
      <c r="N135" s="224"/>
      <c r="O135" s="224"/>
      <c r="P135" s="224"/>
      <c r="Q135" s="224"/>
      <c r="R135" s="224"/>
      <c r="S135" s="224"/>
    </row>
    <row r="136" spans="1:19" x14ac:dyDescent="0.25">
      <c r="A136" s="223">
        <f t="shared" si="3"/>
        <v>44608.302083333263</v>
      </c>
      <c r="B136" s="224"/>
      <c r="C136" s="224"/>
      <c r="D136" s="224"/>
      <c r="E136" s="224"/>
      <c r="F136" s="224"/>
      <c r="G136" s="224"/>
      <c r="H136" s="224"/>
      <c r="I136" s="224"/>
      <c r="J136" s="224"/>
      <c r="K136" s="224"/>
      <c r="L136" s="224"/>
      <c r="M136" s="224"/>
      <c r="N136" s="224"/>
      <c r="O136" s="224"/>
      <c r="P136" s="224"/>
      <c r="Q136" s="224"/>
      <c r="R136" s="224"/>
      <c r="S136" s="224"/>
    </row>
    <row r="137" spans="1:19" x14ac:dyDescent="0.25">
      <c r="A137" s="223">
        <f t="shared" si="3"/>
        <v>44608.312499999927</v>
      </c>
      <c r="B137" s="224"/>
      <c r="C137" s="224"/>
      <c r="D137" s="224"/>
      <c r="E137" s="224"/>
      <c r="F137" s="224"/>
      <c r="G137" s="224"/>
      <c r="H137" s="224"/>
      <c r="I137" s="224"/>
      <c r="J137" s="224"/>
      <c r="K137" s="224"/>
      <c r="L137" s="224"/>
      <c r="M137" s="224"/>
      <c r="N137" s="224"/>
      <c r="O137" s="224"/>
      <c r="P137" s="224"/>
      <c r="Q137" s="224"/>
      <c r="R137" s="224"/>
      <c r="S137" s="224"/>
    </row>
    <row r="138" spans="1:19" x14ac:dyDescent="0.25">
      <c r="A138" s="223">
        <f t="shared" si="3"/>
        <v>44608.322916666591</v>
      </c>
      <c r="B138" s="224"/>
      <c r="C138" s="224"/>
      <c r="D138" s="224"/>
      <c r="E138" s="224"/>
      <c r="F138" s="224"/>
      <c r="G138" s="224"/>
      <c r="H138" s="224"/>
      <c r="I138" s="224"/>
      <c r="J138" s="224"/>
      <c r="K138" s="224"/>
      <c r="L138" s="224"/>
      <c r="M138" s="224"/>
      <c r="N138" s="224"/>
      <c r="O138" s="224"/>
      <c r="P138" s="224"/>
      <c r="Q138" s="224"/>
      <c r="R138" s="224"/>
      <c r="S138" s="224"/>
    </row>
    <row r="139" spans="1:19" x14ac:dyDescent="0.25">
      <c r="A139" s="223">
        <f t="shared" si="3"/>
        <v>44608.333333333256</v>
      </c>
      <c r="B139" s="224"/>
      <c r="C139" s="224"/>
      <c r="D139" s="224"/>
      <c r="E139" s="224"/>
      <c r="F139" s="224"/>
      <c r="G139" s="224"/>
      <c r="H139" s="224"/>
      <c r="I139" s="224"/>
      <c r="J139" s="224"/>
      <c r="K139" s="224"/>
      <c r="L139" s="224"/>
      <c r="M139" s="224"/>
      <c r="N139" s="224"/>
      <c r="O139" s="224"/>
      <c r="P139" s="224"/>
      <c r="Q139" s="224"/>
      <c r="R139" s="224"/>
      <c r="S139" s="224"/>
    </row>
    <row r="140" spans="1:19" x14ac:dyDescent="0.25">
      <c r="A140" s="223">
        <f t="shared" si="3"/>
        <v>44608.34374999992</v>
      </c>
      <c r="B140" s="224"/>
      <c r="C140" s="224"/>
      <c r="D140" s="224"/>
      <c r="E140" s="224"/>
      <c r="F140" s="224"/>
      <c r="G140" s="224"/>
      <c r="H140" s="224"/>
      <c r="I140" s="224"/>
      <c r="J140" s="224"/>
      <c r="K140" s="224"/>
      <c r="L140" s="224"/>
      <c r="M140" s="224"/>
      <c r="N140" s="224"/>
      <c r="O140" s="224"/>
      <c r="P140" s="224"/>
      <c r="Q140" s="224"/>
      <c r="R140" s="224"/>
      <c r="S140" s="224"/>
    </row>
    <row r="141" spans="1:19" x14ac:dyDescent="0.25">
      <c r="A141" s="223">
        <f t="shared" si="3"/>
        <v>44608.354166666584</v>
      </c>
      <c r="B141" s="224"/>
      <c r="C141" s="224"/>
      <c r="D141" s="224"/>
      <c r="E141" s="224"/>
      <c r="F141" s="224"/>
      <c r="G141" s="224"/>
      <c r="H141" s="224"/>
      <c r="I141" s="224"/>
      <c r="J141" s="224"/>
      <c r="K141" s="224"/>
      <c r="L141" s="224"/>
      <c r="M141" s="224"/>
      <c r="N141" s="224"/>
      <c r="O141" s="224"/>
      <c r="P141" s="224"/>
      <c r="Q141" s="224"/>
      <c r="R141" s="224"/>
      <c r="S141" s="224"/>
    </row>
    <row r="142" spans="1:19" x14ac:dyDescent="0.25">
      <c r="A142" s="223">
        <f t="shared" si="3"/>
        <v>44608.364583333248</v>
      </c>
      <c r="B142" s="224"/>
      <c r="C142" s="224"/>
      <c r="D142" s="224"/>
      <c r="E142" s="224"/>
      <c r="F142" s="224"/>
      <c r="G142" s="224"/>
      <c r="H142" s="224"/>
      <c r="I142" s="224"/>
      <c r="J142" s="224"/>
      <c r="K142" s="224"/>
      <c r="L142" s="224"/>
      <c r="M142" s="224"/>
      <c r="N142" s="224"/>
      <c r="O142" s="224"/>
      <c r="P142" s="224"/>
      <c r="Q142" s="224"/>
      <c r="R142" s="224"/>
      <c r="S142" s="224"/>
    </row>
    <row r="143" spans="1:19" x14ac:dyDescent="0.25">
      <c r="A143" s="223">
        <f t="shared" si="3"/>
        <v>44608.374999999913</v>
      </c>
      <c r="B143" s="224"/>
      <c r="C143" s="224"/>
      <c r="D143" s="224"/>
      <c r="E143" s="224"/>
      <c r="F143" s="224"/>
      <c r="G143" s="224"/>
      <c r="H143" s="224"/>
      <c r="I143" s="224"/>
      <c r="J143" s="224"/>
      <c r="K143" s="224"/>
      <c r="L143" s="224"/>
      <c r="M143" s="224"/>
      <c r="N143" s="224"/>
      <c r="O143" s="224"/>
      <c r="P143" s="224"/>
      <c r="Q143" s="224"/>
      <c r="R143" s="224"/>
      <c r="S143" s="224"/>
    </row>
    <row r="144" spans="1:19" x14ac:dyDescent="0.25">
      <c r="A144" s="223">
        <f t="shared" si="3"/>
        <v>44608.385416666577</v>
      </c>
      <c r="B144" s="224"/>
      <c r="C144" s="224"/>
      <c r="D144" s="224"/>
      <c r="E144" s="224"/>
      <c r="F144" s="224"/>
      <c r="G144" s="224"/>
      <c r="H144" s="224"/>
      <c r="I144" s="224"/>
      <c r="J144" s="224"/>
      <c r="K144" s="224"/>
      <c r="L144" s="224"/>
      <c r="M144" s="224"/>
      <c r="N144" s="224"/>
      <c r="O144" s="224"/>
      <c r="P144" s="224"/>
      <c r="Q144" s="224"/>
      <c r="R144" s="224"/>
      <c r="S144" s="224"/>
    </row>
    <row r="145" spans="1:19" x14ac:dyDescent="0.25">
      <c r="A145" s="223">
        <f t="shared" si="3"/>
        <v>44608.395833333241</v>
      </c>
      <c r="B145" s="224"/>
      <c r="C145" s="224"/>
      <c r="D145" s="224"/>
      <c r="E145" s="224"/>
      <c r="F145" s="224"/>
      <c r="G145" s="224"/>
      <c r="H145" s="224"/>
      <c r="I145" s="224"/>
      <c r="J145" s="224"/>
      <c r="K145" s="224"/>
      <c r="L145" s="224"/>
      <c r="M145" s="224"/>
      <c r="N145" s="224"/>
      <c r="O145" s="224"/>
      <c r="P145" s="224"/>
      <c r="Q145" s="224"/>
      <c r="R145" s="224"/>
      <c r="S145" s="224"/>
    </row>
    <row r="146" spans="1:19" x14ac:dyDescent="0.25">
      <c r="A146" s="223">
        <f t="shared" si="3"/>
        <v>44608.406249999905</v>
      </c>
      <c r="B146" s="224"/>
      <c r="C146" s="224"/>
      <c r="D146" s="224"/>
      <c r="E146" s="224"/>
      <c r="F146" s="224"/>
      <c r="G146" s="224"/>
      <c r="H146" s="224"/>
      <c r="I146" s="224"/>
      <c r="J146" s="224"/>
      <c r="K146" s="224"/>
      <c r="L146" s="224"/>
      <c r="M146" s="224"/>
      <c r="N146" s="224"/>
      <c r="O146" s="224"/>
      <c r="P146" s="224"/>
      <c r="Q146" s="224"/>
      <c r="R146" s="224"/>
      <c r="S146" s="224"/>
    </row>
    <row r="147" spans="1:19" x14ac:dyDescent="0.25">
      <c r="A147" s="223">
        <f t="shared" si="3"/>
        <v>44608.41666666657</v>
      </c>
      <c r="B147" s="224"/>
      <c r="C147" s="224"/>
      <c r="D147" s="224"/>
      <c r="E147" s="224"/>
      <c r="F147" s="224"/>
      <c r="G147" s="224"/>
      <c r="H147" s="224"/>
      <c r="I147" s="224"/>
      <c r="J147" s="224"/>
      <c r="K147" s="224"/>
      <c r="L147" s="224"/>
      <c r="M147" s="224"/>
      <c r="N147" s="224"/>
      <c r="O147" s="224"/>
      <c r="P147" s="224"/>
      <c r="Q147" s="224"/>
      <c r="R147" s="224"/>
      <c r="S147" s="224"/>
    </row>
    <row r="148" spans="1:19" x14ac:dyDescent="0.25">
      <c r="A148" s="223">
        <f t="shared" si="3"/>
        <v>44608.427083333234</v>
      </c>
      <c r="B148" s="224"/>
      <c r="C148" s="224"/>
      <c r="D148" s="224"/>
      <c r="E148" s="224"/>
      <c r="F148" s="224"/>
      <c r="G148" s="224"/>
      <c r="H148" s="224"/>
      <c r="I148" s="224"/>
      <c r="J148" s="224"/>
      <c r="K148" s="224"/>
      <c r="L148" s="224"/>
      <c r="M148" s="224"/>
      <c r="N148" s="224"/>
      <c r="O148" s="224"/>
      <c r="P148" s="224"/>
      <c r="Q148" s="224"/>
      <c r="R148" s="224"/>
      <c r="S148" s="224"/>
    </row>
    <row r="149" spans="1:19" x14ac:dyDescent="0.25">
      <c r="A149" s="223">
        <f t="shared" si="3"/>
        <v>44608.437499999898</v>
      </c>
      <c r="B149" s="224"/>
      <c r="C149" s="224"/>
      <c r="D149" s="224"/>
      <c r="E149" s="224"/>
      <c r="F149" s="224"/>
      <c r="G149" s="224"/>
      <c r="H149" s="224"/>
      <c r="I149" s="224"/>
      <c r="J149" s="224"/>
      <c r="K149" s="224"/>
      <c r="L149" s="224"/>
      <c r="M149" s="224"/>
      <c r="N149" s="224"/>
      <c r="O149" s="224"/>
      <c r="P149" s="224"/>
      <c r="Q149" s="224"/>
      <c r="R149" s="224"/>
      <c r="S149" s="224"/>
    </row>
    <row r="150" spans="1:19" x14ac:dyDescent="0.25">
      <c r="A150" s="223">
        <f t="shared" si="3"/>
        <v>44608.447916666562</v>
      </c>
      <c r="B150" s="224"/>
      <c r="C150" s="224"/>
      <c r="D150" s="224"/>
      <c r="E150" s="224"/>
      <c r="F150" s="224"/>
      <c r="G150" s="224"/>
      <c r="H150" s="224"/>
      <c r="I150" s="224"/>
      <c r="J150" s="224"/>
      <c r="K150" s="224"/>
      <c r="L150" s="224"/>
      <c r="M150" s="224"/>
      <c r="N150" s="224"/>
      <c r="O150" s="224"/>
      <c r="P150" s="224"/>
      <c r="Q150" s="224"/>
      <c r="R150" s="224"/>
      <c r="S150" s="224"/>
    </row>
    <row r="151" spans="1:19" x14ac:dyDescent="0.25">
      <c r="A151" s="223">
        <f t="shared" si="3"/>
        <v>44608.458333333227</v>
      </c>
      <c r="B151" s="224"/>
      <c r="C151" s="224"/>
      <c r="D151" s="224"/>
      <c r="E151" s="224"/>
      <c r="F151" s="224"/>
      <c r="G151" s="224"/>
      <c r="H151" s="224"/>
      <c r="I151" s="224"/>
      <c r="J151" s="224"/>
      <c r="K151" s="224"/>
      <c r="L151" s="224"/>
      <c r="M151" s="224"/>
      <c r="N151" s="224"/>
      <c r="O151" s="224"/>
      <c r="P151" s="224"/>
      <c r="Q151" s="224"/>
      <c r="R151" s="224"/>
      <c r="S151" s="224"/>
    </row>
    <row r="152" spans="1:19" x14ac:dyDescent="0.25">
      <c r="A152" s="223">
        <f t="shared" si="3"/>
        <v>44608.468749999891</v>
      </c>
      <c r="B152" s="224"/>
      <c r="C152" s="224"/>
      <c r="D152" s="224"/>
      <c r="E152" s="224"/>
      <c r="F152" s="224"/>
      <c r="G152" s="224"/>
      <c r="H152" s="224"/>
      <c r="I152" s="224"/>
      <c r="J152" s="224"/>
      <c r="K152" s="224"/>
      <c r="L152" s="224"/>
      <c r="M152" s="224"/>
      <c r="N152" s="224"/>
      <c r="O152" s="224"/>
      <c r="P152" s="224"/>
      <c r="Q152" s="224"/>
      <c r="R152" s="224"/>
      <c r="S152" s="224"/>
    </row>
    <row r="153" spans="1:19" x14ac:dyDescent="0.25">
      <c r="A153" s="223">
        <f t="shared" si="3"/>
        <v>44608.479166666555</v>
      </c>
      <c r="B153" s="224"/>
      <c r="C153" s="224"/>
      <c r="D153" s="224"/>
      <c r="E153" s="224"/>
      <c r="F153" s="224"/>
      <c r="G153" s="224"/>
      <c r="H153" s="224"/>
      <c r="I153" s="224"/>
      <c r="J153" s="224"/>
      <c r="K153" s="224"/>
      <c r="L153" s="224"/>
      <c r="M153" s="224"/>
      <c r="N153" s="224"/>
      <c r="O153" s="224"/>
      <c r="P153" s="224"/>
      <c r="Q153" s="224"/>
      <c r="R153" s="224"/>
      <c r="S153" s="224"/>
    </row>
    <row r="154" spans="1:19" x14ac:dyDescent="0.25">
      <c r="A154" s="223">
        <f t="shared" si="3"/>
        <v>44608.489583333219</v>
      </c>
      <c r="B154" s="224"/>
      <c r="C154" s="224"/>
      <c r="D154" s="224"/>
      <c r="E154" s="224"/>
      <c r="F154" s="224"/>
      <c r="G154" s="224"/>
      <c r="H154" s="224"/>
      <c r="I154" s="224"/>
      <c r="J154" s="224"/>
      <c r="K154" s="224"/>
      <c r="L154" s="224"/>
      <c r="M154" s="224"/>
      <c r="N154" s="224"/>
      <c r="O154" s="224"/>
      <c r="P154" s="224"/>
      <c r="Q154" s="224"/>
      <c r="R154" s="224"/>
      <c r="S154" s="224"/>
    </row>
    <row r="155" spans="1:19" x14ac:dyDescent="0.25">
      <c r="A155" s="223">
        <f t="shared" si="3"/>
        <v>44608.499999999884</v>
      </c>
      <c r="B155" s="224"/>
      <c r="C155" s="224"/>
      <c r="D155" s="224"/>
      <c r="E155" s="224"/>
      <c r="F155" s="224"/>
      <c r="G155" s="224"/>
      <c r="H155" s="224"/>
      <c r="I155" s="224"/>
      <c r="J155" s="224"/>
      <c r="K155" s="224"/>
      <c r="L155" s="224"/>
      <c r="M155" s="224"/>
      <c r="N155" s="224"/>
      <c r="O155" s="224"/>
      <c r="P155" s="224"/>
      <c r="Q155" s="224"/>
      <c r="R155" s="224"/>
      <c r="S155" s="224"/>
    </row>
    <row r="156" spans="1:19" x14ac:dyDescent="0.25">
      <c r="A156" s="223">
        <f t="shared" si="3"/>
        <v>44608.510416666548</v>
      </c>
      <c r="B156" s="224"/>
      <c r="C156" s="224"/>
      <c r="D156" s="224"/>
      <c r="E156" s="224"/>
      <c r="F156" s="224"/>
      <c r="G156" s="224"/>
      <c r="H156" s="224"/>
      <c r="I156" s="224"/>
      <c r="J156" s="224"/>
      <c r="K156" s="224"/>
      <c r="L156" s="224"/>
      <c r="M156" s="224"/>
      <c r="N156" s="224"/>
      <c r="O156" s="224"/>
      <c r="P156" s="224"/>
      <c r="Q156" s="224"/>
      <c r="R156" s="224"/>
      <c r="S156" s="224"/>
    </row>
    <row r="157" spans="1:19" x14ac:dyDescent="0.25">
      <c r="A157" s="223">
        <f t="shared" si="3"/>
        <v>44608.520833333212</v>
      </c>
      <c r="B157" s="224"/>
      <c r="C157" s="224"/>
      <c r="D157" s="224"/>
      <c r="E157" s="224"/>
      <c r="F157" s="224"/>
      <c r="G157" s="224"/>
      <c r="H157" s="224"/>
      <c r="I157" s="224"/>
      <c r="J157" s="224"/>
      <c r="K157" s="224"/>
      <c r="L157" s="224"/>
      <c r="M157" s="224"/>
      <c r="N157" s="224"/>
      <c r="O157" s="224"/>
      <c r="P157" s="224"/>
      <c r="Q157" s="224"/>
      <c r="R157" s="224"/>
      <c r="S157" s="224"/>
    </row>
    <row r="158" spans="1:19" x14ac:dyDescent="0.25">
      <c r="A158" s="223">
        <f t="shared" si="3"/>
        <v>44608.531249999876</v>
      </c>
      <c r="B158" s="224"/>
      <c r="C158" s="224"/>
      <c r="D158" s="224"/>
      <c r="E158" s="224"/>
      <c r="F158" s="224"/>
      <c r="G158" s="224"/>
      <c r="H158" s="224"/>
      <c r="I158" s="224"/>
      <c r="J158" s="224"/>
      <c r="K158" s="224"/>
      <c r="L158" s="224"/>
      <c r="M158" s="224"/>
      <c r="N158" s="224"/>
      <c r="O158" s="224"/>
      <c r="P158" s="224"/>
      <c r="Q158" s="224"/>
      <c r="R158" s="224"/>
      <c r="S158" s="224"/>
    </row>
    <row r="159" spans="1:19" x14ac:dyDescent="0.25">
      <c r="A159" s="223">
        <f t="shared" si="3"/>
        <v>44608.541666666541</v>
      </c>
      <c r="B159" s="224"/>
      <c r="C159" s="224"/>
      <c r="D159" s="224"/>
      <c r="E159" s="224"/>
      <c r="F159" s="224"/>
      <c r="G159" s="224"/>
      <c r="H159" s="224"/>
      <c r="I159" s="224"/>
      <c r="J159" s="224"/>
      <c r="K159" s="224"/>
      <c r="L159" s="224"/>
      <c r="M159" s="224"/>
      <c r="N159" s="224"/>
      <c r="O159" s="224"/>
      <c r="P159" s="224"/>
      <c r="Q159" s="224"/>
      <c r="R159" s="224"/>
      <c r="S159" s="224"/>
    </row>
    <row r="160" spans="1:19" x14ac:dyDescent="0.25">
      <c r="A160" s="223">
        <f t="shared" si="3"/>
        <v>44608.552083333205</v>
      </c>
      <c r="B160" s="224"/>
      <c r="C160" s="224"/>
      <c r="D160" s="224"/>
      <c r="E160" s="224"/>
      <c r="F160" s="224"/>
      <c r="G160" s="224"/>
      <c r="H160" s="224"/>
      <c r="I160" s="224"/>
      <c r="J160" s="224"/>
      <c r="K160" s="224"/>
      <c r="L160" s="224"/>
      <c r="M160" s="224"/>
      <c r="N160" s="224"/>
      <c r="O160" s="224"/>
      <c r="P160" s="224"/>
      <c r="Q160" s="224"/>
      <c r="R160" s="224"/>
      <c r="S160" s="224"/>
    </row>
    <row r="161" spans="1:19" x14ac:dyDescent="0.25">
      <c r="A161" s="223">
        <f t="shared" si="3"/>
        <v>44608.562499999869</v>
      </c>
      <c r="B161" s="224"/>
      <c r="C161" s="224"/>
      <c r="D161" s="224"/>
      <c r="E161" s="224"/>
      <c r="F161" s="224"/>
      <c r="G161" s="224"/>
      <c r="H161" s="224"/>
      <c r="I161" s="224"/>
      <c r="J161" s="224"/>
      <c r="K161" s="224"/>
      <c r="L161" s="224"/>
      <c r="M161" s="224"/>
      <c r="N161" s="224"/>
      <c r="O161" s="224"/>
      <c r="P161" s="224"/>
      <c r="Q161" s="224"/>
      <c r="R161" s="224"/>
      <c r="S161" s="224"/>
    </row>
    <row r="162" spans="1:19" x14ac:dyDescent="0.25">
      <c r="A162" s="223">
        <f t="shared" si="3"/>
        <v>44608.572916666533</v>
      </c>
      <c r="B162" s="224"/>
      <c r="C162" s="224"/>
      <c r="D162" s="224"/>
      <c r="E162" s="224"/>
      <c r="F162" s="224"/>
      <c r="G162" s="224"/>
      <c r="H162" s="224"/>
      <c r="I162" s="224"/>
      <c r="J162" s="224"/>
      <c r="K162" s="224"/>
      <c r="L162" s="224"/>
      <c r="M162" s="224"/>
      <c r="N162" s="224"/>
      <c r="O162" s="224"/>
      <c r="P162" s="224"/>
      <c r="Q162" s="224"/>
      <c r="R162" s="224"/>
      <c r="S162" s="224"/>
    </row>
    <row r="163" spans="1:19" x14ac:dyDescent="0.25">
      <c r="A163" s="223">
        <f t="shared" si="3"/>
        <v>44608.583333333198</v>
      </c>
      <c r="B163" s="224"/>
      <c r="C163" s="224"/>
      <c r="D163" s="224"/>
      <c r="E163" s="224"/>
      <c r="F163" s="224"/>
      <c r="G163" s="224"/>
      <c r="H163" s="224"/>
      <c r="I163" s="224"/>
      <c r="J163" s="224"/>
      <c r="K163" s="224"/>
      <c r="L163" s="224"/>
      <c r="M163" s="224"/>
      <c r="N163" s="224"/>
      <c r="O163" s="224"/>
      <c r="P163" s="224"/>
      <c r="Q163" s="224"/>
      <c r="R163" s="224"/>
      <c r="S163" s="224"/>
    </row>
    <row r="164" spans="1:19" x14ac:dyDescent="0.25">
      <c r="A164" s="223">
        <f t="shared" si="3"/>
        <v>44608.593749999862</v>
      </c>
      <c r="B164" s="224"/>
      <c r="C164" s="224"/>
      <c r="D164" s="224"/>
      <c r="E164" s="224"/>
      <c r="F164" s="224"/>
      <c r="G164" s="224"/>
      <c r="H164" s="224"/>
      <c r="I164" s="224"/>
      <c r="J164" s="224"/>
      <c r="K164" s="224"/>
      <c r="L164" s="224"/>
      <c r="M164" s="224"/>
      <c r="N164" s="224"/>
      <c r="O164" s="224"/>
      <c r="P164" s="224"/>
      <c r="Q164" s="224"/>
      <c r="R164" s="224"/>
      <c r="S164" s="224"/>
    </row>
    <row r="165" spans="1:19" x14ac:dyDescent="0.25">
      <c r="A165" s="223">
        <f t="shared" si="3"/>
        <v>44608.604166666526</v>
      </c>
      <c r="B165" s="224"/>
      <c r="C165" s="224"/>
      <c r="D165" s="224"/>
      <c r="E165" s="224"/>
      <c r="F165" s="224"/>
      <c r="G165" s="224"/>
      <c r="H165" s="224"/>
      <c r="I165" s="224"/>
      <c r="J165" s="224"/>
      <c r="K165" s="224"/>
      <c r="L165" s="224"/>
      <c r="M165" s="224"/>
      <c r="N165" s="224"/>
      <c r="O165" s="224"/>
      <c r="P165" s="224"/>
      <c r="Q165" s="224"/>
      <c r="R165" s="224"/>
      <c r="S165" s="224"/>
    </row>
    <row r="166" spans="1:19" x14ac:dyDescent="0.25">
      <c r="A166" s="223">
        <f t="shared" si="3"/>
        <v>44608.61458333319</v>
      </c>
      <c r="B166" s="224"/>
      <c r="C166" s="224"/>
      <c r="D166" s="224"/>
      <c r="E166" s="224"/>
      <c r="F166" s="224"/>
      <c r="G166" s="224"/>
      <c r="H166" s="224"/>
      <c r="I166" s="224"/>
      <c r="J166" s="224"/>
      <c r="K166" s="224"/>
      <c r="L166" s="224"/>
      <c r="M166" s="224"/>
      <c r="N166" s="224"/>
      <c r="O166" s="224"/>
      <c r="P166" s="224"/>
      <c r="Q166" s="224"/>
      <c r="R166" s="224"/>
      <c r="S166" s="224"/>
    </row>
    <row r="167" spans="1:19" x14ac:dyDescent="0.25">
      <c r="A167" s="223">
        <f t="shared" si="3"/>
        <v>44608.624999999854</v>
      </c>
      <c r="B167" s="224"/>
      <c r="C167" s="224"/>
      <c r="D167" s="224"/>
      <c r="E167" s="224"/>
      <c r="F167" s="224"/>
      <c r="G167" s="224"/>
      <c r="H167" s="224"/>
      <c r="I167" s="224"/>
      <c r="J167" s="224"/>
      <c r="K167" s="224"/>
      <c r="L167" s="224"/>
      <c r="M167" s="224"/>
      <c r="N167" s="224"/>
      <c r="O167" s="224"/>
      <c r="P167" s="224"/>
      <c r="Q167" s="224"/>
      <c r="R167" s="224"/>
      <c r="S167" s="224"/>
    </row>
    <row r="168" spans="1:19" x14ac:dyDescent="0.25">
      <c r="A168" s="223">
        <f t="shared" si="3"/>
        <v>44608.635416666519</v>
      </c>
      <c r="B168" s="224"/>
      <c r="C168" s="224"/>
      <c r="D168" s="224"/>
      <c r="E168" s="224"/>
      <c r="F168" s="224"/>
      <c r="G168" s="224"/>
      <c r="H168" s="224"/>
      <c r="I168" s="224"/>
      <c r="J168" s="224"/>
      <c r="K168" s="224"/>
      <c r="L168" s="224"/>
      <c r="M168" s="224"/>
      <c r="N168" s="224"/>
      <c r="O168" s="224"/>
      <c r="P168" s="224"/>
      <c r="Q168" s="224"/>
      <c r="R168" s="224"/>
      <c r="S168" s="224"/>
    </row>
    <row r="169" spans="1:19" x14ac:dyDescent="0.25">
      <c r="A169" s="223">
        <f t="shared" si="3"/>
        <v>44608.645833333183</v>
      </c>
      <c r="B169" s="224"/>
      <c r="C169" s="224"/>
      <c r="D169" s="224"/>
      <c r="E169" s="224"/>
      <c r="F169" s="224"/>
      <c r="G169" s="224"/>
      <c r="H169" s="224"/>
      <c r="I169" s="224"/>
      <c r="J169" s="224"/>
      <c r="K169" s="224"/>
      <c r="L169" s="224"/>
      <c r="M169" s="224"/>
      <c r="N169" s="224"/>
      <c r="O169" s="224"/>
      <c r="P169" s="224"/>
      <c r="Q169" s="224"/>
      <c r="R169" s="224"/>
      <c r="S169" s="224"/>
    </row>
    <row r="170" spans="1:19" x14ac:dyDescent="0.25">
      <c r="A170" s="223">
        <f t="shared" si="3"/>
        <v>44608.656249999847</v>
      </c>
      <c r="B170" s="224"/>
      <c r="C170" s="224"/>
      <c r="D170" s="224"/>
      <c r="E170" s="224"/>
      <c r="F170" s="224"/>
      <c r="G170" s="224"/>
      <c r="H170" s="224"/>
      <c r="I170" s="224"/>
      <c r="J170" s="224"/>
      <c r="K170" s="224"/>
      <c r="L170" s="224"/>
      <c r="M170" s="224"/>
      <c r="N170" s="224"/>
      <c r="O170" s="224"/>
      <c r="P170" s="224"/>
      <c r="Q170" s="224"/>
      <c r="R170" s="224"/>
      <c r="S170" s="224"/>
    </row>
    <row r="171" spans="1:19" x14ac:dyDescent="0.25">
      <c r="A171" s="223">
        <f t="shared" si="3"/>
        <v>44608.666666666511</v>
      </c>
      <c r="B171" s="224"/>
      <c r="C171" s="224"/>
      <c r="D171" s="224"/>
      <c r="E171" s="224"/>
      <c r="F171" s="224"/>
      <c r="G171" s="224"/>
      <c r="H171" s="224"/>
      <c r="I171" s="224"/>
      <c r="J171" s="224"/>
      <c r="K171" s="224"/>
      <c r="L171" s="224"/>
      <c r="M171" s="224"/>
      <c r="N171" s="224"/>
      <c r="O171" s="224"/>
      <c r="P171" s="224"/>
      <c r="Q171" s="224"/>
      <c r="R171" s="224"/>
      <c r="S171" s="224"/>
    </row>
    <row r="172" spans="1:19" x14ac:dyDescent="0.25">
      <c r="A172" s="223">
        <f t="shared" si="3"/>
        <v>44608.677083333176</v>
      </c>
      <c r="B172" s="224"/>
      <c r="C172" s="224"/>
      <c r="D172" s="224"/>
      <c r="E172" s="224"/>
      <c r="F172" s="224"/>
      <c r="G172" s="224"/>
      <c r="H172" s="224"/>
      <c r="I172" s="224"/>
      <c r="J172" s="224"/>
      <c r="K172" s="224"/>
      <c r="L172" s="224"/>
      <c r="M172" s="224"/>
      <c r="N172" s="224"/>
      <c r="O172" s="224"/>
      <c r="P172" s="224"/>
      <c r="Q172" s="224"/>
      <c r="R172" s="224"/>
      <c r="S172" s="224"/>
    </row>
    <row r="173" spans="1:19" x14ac:dyDescent="0.25">
      <c r="A173" s="223">
        <f t="shared" ref="A173:A202" si="4">A172+"0:15"</f>
        <v>44608.68749999984</v>
      </c>
      <c r="B173" s="224"/>
      <c r="C173" s="224"/>
      <c r="D173" s="224"/>
      <c r="E173" s="224"/>
      <c r="F173" s="224"/>
      <c r="G173" s="224"/>
      <c r="H173" s="224"/>
      <c r="I173" s="224"/>
      <c r="J173" s="224"/>
      <c r="K173" s="224"/>
      <c r="L173" s="224"/>
      <c r="M173" s="224"/>
      <c r="N173" s="224"/>
      <c r="O173" s="224"/>
      <c r="P173" s="224"/>
      <c r="Q173" s="224"/>
      <c r="R173" s="224"/>
      <c r="S173" s="224"/>
    </row>
    <row r="174" spans="1:19" x14ac:dyDescent="0.25">
      <c r="A174" s="223">
        <f t="shared" si="4"/>
        <v>44608.697916666504</v>
      </c>
      <c r="B174" s="224"/>
      <c r="C174" s="224"/>
      <c r="D174" s="224"/>
      <c r="E174" s="224"/>
      <c r="F174" s="224"/>
      <c r="G174" s="224"/>
      <c r="H174" s="224"/>
      <c r="I174" s="224"/>
      <c r="J174" s="224"/>
      <c r="K174" s="224"/>
      <c r="L174" s="224"/>
      <c r="M174" s="224"/>
      <c r="N174" s="224"/>
      <c r="O174" s="224"/>
      <c r="P174" s="224"/>
      <c r="Q174" s="224"/>
      <c r="R174" s="224"/>
      <c r="S174" s="224"/>
    </row>
    <row r="175" spans="1:19" x14ac:dyDescent="0.25">
      <c r="A175" s="223">
        <f t="shared" si="4"/>
        <v>44608.708333333168</v>
      </c>
      <c r="B175" s="224"/>
      <c r="C175" s="224"/>
      <c r="D175" s="224"/>
      <c r="E175" s="224"/>
      <c r="F175" s="224"/>
      <c r="G175" s="224"/>
      <c r="H175" s="224"/>
      <c r="I175" s="224"/>
      <c r="J175" s="224"/>
      <c r="K175" s="224"/>
      <c r="L175" s="224"/>
      <c r="M175" s="224"/>
      <c r="N175" s="224"/>
      <c r="O175" s="224"/>
      <c r="P175" s="224"/>
      <c r="Q175" s="224"/>
      <c r="R175" s="224"/>
      <c r="S175" s="224"/>
    </row>
    <row r="176" spans="1:19" x14ac:dyDescent="0.25">
      <c r="A176" s="223">
        <f t="shared" si="4"/>
        <v>44608.718749999833</v>
      </c>
      <c r="B176" s="224"/>
      <c r="C176" s="224"/>
      <c r="D176" s="224"/>
      <c r="E176" s="224"/>
      <c r="F176" s="224"/>
      <c r="G176" s="224"/>
      <c r="H176" s="224"/>
      <c r="I176" s="224"/>
      <c r="J176" s="224"/>
      <c r="K176" s="224"/>
      <c r="L176" s="224"/>
      <c r="M176" s="224"/>
      <c r="N176" s="224"/>
      <c r="O176" s="224"/>
      <c r="P176" s="224"/>
      <c r="Q176" s="224"/>
      <c r="R176" s="224"/>
      <c r="S176" s="224"/>
    </row>
    <row r="177" spans="1:19" x14ac:dyDescent="0.25">
      <c r="A177" s="223">
        <f t="shared" si="4"/>
        <v>44608.729166666497</v>
      </c>
      <c r="B177" s="224"/>
      <c r="C177" s="224"/>
      <c r="D177" s="224"/>
      <c r="E177" s="224"/>
      <c r="F177" s="224"/>
      <c r="G177" s="224"/>
      <c r="H177" s="224"/>
      <c r="I177" s="224"/>
      <c r="J177" s="224"/>
      <c r="K177" s="224"/>
      <c r="L177" s="224"/>
      <c r="M177" s="224"/>
      <c r="N177" s="224"/>
      <c r="O177" s="224"/>
      <c r="P177" s="224"/>
      <c r="Q177" s="224"/>
      <c r="R177" s="224"/>
      <c r="S177" s="224"/>
    </row>
    <row r="178" spans="1:19" x14ac:dyDescent="0.25">
      <c r="A178" s="223">
        <f t="shared" si="4"/>
        <v>44608.739583333161</v>
      </c>
      <c r="B178" s="224"/>
      <c r="C178" s="224"/>
      <c r="D178" s="224"/>
      <c r="E178" s="224"/>
      <c r="F178" s="224"/>
      <c r="G178" s="224"/>
      <c r="H178" s="224"/>
      <c r="I178" s="224"/>
      <c r="J178" s="224"/>
      <c r="K178" s="224"/>
      <c r="L178" s="224"/>
      <c r="M178" s="224"/>
      <c r="N178" s="224"/>
      <c r="O178" s="224"/>
      <c r="P178" s="224"/>
      <c r="Q178" s="224"/>
      <c r="R178" s="224"/>
      <c r="S178" s="224"/>
    </row>
    <row r="179" spans="1:19" x14ac:dyDescent="0.25">
      <c r="A179" s="223">
        <f t="shared" si="4"/>
        <v>44608.749999999825</v>
      </c>
      <c r="B179" s="224"/>
      <c r="C179" s="224"/>
      <c r="D179" s="224"/>
      <c r="E179" s="224"/>
      <c r="F179" s="224"/>
      <c r="G179" s="224"/>
      <c r="H179" s="224"/>
      <c r="I179" s="224"/>
      <c r="J179" s="224"/>
      <c r="K179" s="224"/>
      <c r="L179" s="224"/>
      <c r="M179" s="224"/>
      <c r="N179" s="224"/>
      <c r="O179" s="224"/>
      <c r="P179" s="224"/>
      <c r="Q179" s="224"/>
      <c r="R179" s="224"/>
      <c r="S179" s="224"/>
    </row>
    <row r="180" spans="1:19" x14ac:dyDescent="0.25">
      <c r="A180" s="223">
        <f t="shared" si="4"/>
        <v>44608.76041666649</v>
      </c>
      <c r="B180" s="224"/>
      <c r="C180" s="224"/>
      <c r="D180" s="224"/>
      <c r="E180" s="224"/>
      <c r="F180" s="224"/>
      <c r="G180" s="224"/>
      <c r="H180" s="224"/>
      <c r="I180" s="224"/>
      <c r="J180" s="224"/>
      <c r="K180" s="224"/>
      <c r="L180" s="224"/>
      <c r="M180" s="224"/>
      <c r="N180" s="224"/>
      <c r="O180" s="224"/>
      <c r="P180" s="224"/>
      <c r="Q180" s="224"/>
      <c r="R180" s="224"/>
      <c r="S180" s="224"/>
    </row>
    <row r="181" spans="1:19" x14ac:dyDescent="0.25">
      <c r="A181" s="223">
        <f t="shared" si="4"/>
        <v>44608.770833333154</v>
      </c>
      <c r="B181" s="224"/>
      <c r="C181" s="224"/>
      <c r="D181" s="224"/>
      <c r="E181" s="224"/>
      <c r="F181" s="224"/>
      <c r="G181" s="224"/>
      <c r="H181" s="224"/>
      <c r="I181" s="224"/>
      <c r="J181" s="224"/>
      <c r="K181" s="224"/>
      <c r="L181" s="224"/>
      <c r="M181" s="224"/>
      <c r="N181" s="224"/>
      <c r="O181" s="224"/>
      <c r="P181" s="224"/>
      <c r="Q181" s="224"/>
      <c r="R181" s="224"/>
      <c r="S181" s="224"/>
    </row>
    <row r="182" spans="1:19" x14ac:dyDescent="0.25">
      <c r="A182" s="223">
        <f t="shared" si="4"/>
        <v>44608.781249999818</v>
      </c>
      <c r="B182" s="224"/>
      <c r="C182" s="224"/>
      <c r="D182" s="224"/>
      <c r="E182" s="224"/>
      <c r="F182" s="224"/>
      <c r="G182" s="224"/>
      <c r="H182" s="224"/>
      <c r="I182" s="224"/>
      <c r="J182" s="224"/>
      <c r="K182" s="224"/>
      <c r="L182" s="224"/>
      <c r="M182" s="224"/>
      <c r="N182" s="224"/>
      <c r="O182" s="224"/>
      <c r="P182" s="224"/>
      <c r="Q182" s="224"/>
      <c r="R182" s="224"/>
      <c r="S182" s="224"/>
    </row>
    <row r="183" spans="1:19" x14ac:dyDescent="0.25">
      <c r="A183" s="223">
        <f t="shared" si="4"/>
        <v>44608.791666666482</v>
      </c>
      <c r="B183" s="224"/>
      <c r="C183" s="224"/>
      <c r="D183" s="224"/>
      <c r="E183" s="224"/>
      <c r="F183" s="224"/>
      <c r="G183" s="224"/>
      <c r="H183" s="224"/>
      <c r="I183" s="224"/>
      <c r="J183" s="224"/>
      <c r="K183" s="224"/>
      <c r="L183" s="224"/>
      <c r="M183" s="224"/>
      <c r="N183" s="224"/>
      <c r="O183" s="224"/>
      <c r="P183" s="224"/>
      <c r="Q183" s="224"/>
      <c r="R183" s="224"/>
      <c r="S183" s="224"/>
    </row>
    <row r="184" spans="1:19" x14ac:dyDescent="0.25">
      <c r="A184" s="223">
        <f t="shared" si="4"/>
        <v>44608.802083333147</v>
      </c>
      <c r="B184" s="224"/>
      <c r="C184" s="224"/>
      <c r="D184" s="224"/>
      <c r="E184" s="224"/>
      <c r="F184" s="224"/>
      <c r="G184" s="224"/>
      <c r="H184" s="224"/>
      <c r="I184" s="224"/>
      <c r="J184" s="224"/>
      <c r="K184" s="224"/>
      <c r="L184" s="224"/>
      <c r="M184" s="224"/>
      <c r="N184" s="224"/>
      <c r="O184" s="224"/>
      <c r="P184" s="224"/>
      <c r="Q184" s="224"/>
      <c r="R184" s="224"/>
      <c r="S184" s="224"/>
    </row>
    <row r="185" spans="1:19" x14ac:dyDescent="0.25">
      <c r="A185" s="223">
        <f t="shared" si="4"/>
        <v>44608.812499999811</v>
      </c>
      <c r="B185" s="224"/>
      <c r="C185" s="224"/>
      <c r="D185" s="224"/>
      <c r="E185" s="224"/>
      <c r="F185" s="224"/>
      <c r="G185" s="224"/>
      <c r="H185" s="224"/>
      <c r="I185" s="224"/>
      <c r="J185" s="224"/>
      <c r="K185" s="224"/>
      <c r="L185" s="224"/>
      <c r="M185" s="224"/>
      <c r="N185" s="224"/>
      <c r="O185" s="224"/>
      <c r="P185" s="224"/>
      <c r="Q185" s="224"/>
      <c r="R185" s="224"/>
      <c r="S185" s="224"/>
    </row>
    <row r="186" spans="1:19" x14ac:dyDescent="0.25">
      <c r="A186" s="223">
        <f t="shared" si="4"/>
        <v>44608.822916666475</v>
      </c>
      <c r="B186" s="224"/>
      <c r="C186" s="224"/>
      <c r="D186" s="224"/>
      <c r="E186" s="224"/>
      <c r="F186" s="224"/>
      <c r="G186" s="224"/>
      <c r="H186" s="224"/>
      <c r="I186" s="224"/>
      <c r="J186" s="224"/>
      <c r="K186" s="224"/>
      <c r="L186" s="224"/>
      <c r="M186" s="224"/>
      <c r="N186" s="224"/>
      <c r="O186" s="224"/>
      <c r="P186" s="224"/>
      <c r="Q186" s="224"/>
      <c r="R186" s="224"/>
      <c r="S186" s="224"/>
    </row>
    <row r="187" spans="1:19" x14ac:dyDescent="0.25">
      <c r="A187" s="223">
        <f t="shared" si="4"/>
        <v>44608.833333333139</v>
      </c>
      <c r="B187" s="224"/>
      <c r="C187" s="224"/>
      <c r="D187" s="224"/>
      <c r="E187" s="224"/>
      <c r="F187" s="224"/>
      <c r="G187" s="224"/>
      <c r="H187" s="224"/>
      <c r="I187" s="224"/>
      <c r="J187" s="224"/>
      <c r="K187" s="224"/>
      <c r="L187" s="224"/>
      <c r="M187" s="224"/>
      <c r="N187" s="224"/>
      <c r="O187" s="224"/>
      <c r="P187" s="224"/>
      <c r="Q187" s="224"/>
      <c r="R187" s="224"/>
      <c r="S187" s="224"/>
    </row>
    <row r="188" spans="1:19" x14ac:dyDescent="0.25">
      <c r="A188" s="223">
        <f t="shared" si="4"/>
        <v>44608.843749999804</v>
      </c>
      <c r="B188" s="224"/>
      <c r="C188" s="224"/>
      <c r="D188" s="224"/>
      <c r="E188" s="224"/>
      <c r="F188" s="224"/>
      <c r="G188" s="224"/>
      <c r="H188" s="224"/>
      <c r="I188" s="224"/>
      <c r="J188" s="224"/>
      <c r="K188" s="224"/>
      <c r="L188" s="224"/>
      <c r="M188" s="224"/>
      <c r="N188" s="224"/>
      <c r="O188" s="224"/>
      <c r="P188" s="224"/>
      <c r="Q188" s="224"/>
      <c r="R188" s="224"/>
      <c r="S188" s="224"/>
    </row>
    <row r="189" spans="1:19" x14ac:dyDescent="0.25">
      <c r="A189" s="223">
        <f t="shared" si="4"/>
        <v>44608.854166666468</v>
      </c>
      <c r="B189" s="224"/>
      <c r="C189" s="224"/>
      <c r="D189" s="224"/>
      <c r="E189" s="224"/>
      <c r="F189" s="224"/>
      <c r="G189" s="224"/>
      <c r="H189" s="224"/>
      <c r="I189" s="224"/>
      <c r="J189" s="224"/>
      <c r="K189" s="224"/>
      <c r="L189" s="224"/>
      <c r="M189" s="224"/>
      <c r="N189" s="224"/>
      <c r="O189" s="224"/>
      <c r="P189" s="224"/>
      <c r="Q189" s="224"/>
      <c r="R189" s="224"/>
      <c r="S189" s="224"/>
    </row>
    <row r="190" spans="1:19" x14ac:dyDescent="0.25">
      <c r="A190" s="223">
        <f t="shared" si="4"/>
        <v>44608.864583333132</v>
      </c>
      <c r="B190" s="224"/>
      <c r="C190" s="224"/>
      <c r="D190" s="224"/>
      <c r="E190" s="224"/>
      <c r="F190" s="224"/>
      <c r="G190" s="224"/>
      <c r="H190" s="224"/>
      <c r="I190" s="224"/>
      <c r="J190" s="224"/>
      <c r="K190" s="224"/>
      <c r="L190" s="224"/>
      <c r="M190" s="224"/>
      <c r="N190" s="224"/>
      <c r="O190" s="224"/>
      <c r="P190" s="224"/>
      <c r="Q190" s="224"/>
      <c r="R190" s="224"/>
      <c r="S190" s="224"/>
    </row>
    <row r="191" spans="1:19" x14ac:dyDescent="0.25">
      <c r="A191" s="223">
        <f t="shared" si="4"/>
        <v>44608.874999999796</v>
      </c>
      <c r="B191" s="224"/>
      <c r="C191" s="224"/>
      <c r="D191" s="224"/>
      <c r="E191" s="224"/>
      <c r="F191" s="224"/>
      <c r="G191" s="224"/>
      <c r="H191" s="224"/>
      <c r="I191" s="224"/>
      <c r="J191" s="224"/>
      <c r="K191" s="224"/>
      <c r="L191" s="224"/>
      <c r="M191" s="224"/>
      <c r="N191" s="224"/>
      <c r="O191" s="224"/>
      <c r="P191" s="224"/>
      <c r="Q191" s="224"/>
      <c r="R191" s="224"/>
      <c r="S191" s="224"/>
    </row>
    <row r="192" spans="1:19" x14ac:dyDescent="0.25">
      <c r="A192" s="223">
        <f t="shared" si="4"/>
        <v>44608.885416666461</v>
      </c>
      <c r="B192" s="224"/>
      <c r="C192" s="224"/>
      <c r="D192" s="224"/>
      <c r="E192" s="224"/>
      <c r="F192" s="224"/>
      <c r="G192" s="224"/>
      <c r="H192" s="224"/>
      <c r="I192" s="224"/>
      <c r="J192" s="224"/>
      <c r="K192" s="224"/>
      <c r="L192" s="224"/>
      <c r="M192" s="224"/>
      <c r="N192" s="224"/>
      <c r="O192" s="224"/>
      <c r="P192" s="224"/>
      <c r="Q192" s="224"/>
      <c r="R192" s="224"/>
      <c r="S192" s="224"/>
    </row>
    <row r="193" spans="1:19" x14ac:dyDescent="0.25">
      <c r="A193" s="223">
        <f t="shared" si="4"/>
        <v>44608.895833333125</v>
      </c>
      <c r="B193" s="224"/>
      <c r="C193" s="224"/>
      <c r="D193" s="224"/>
      <c r="E193" s="224"/>
      <c r="F193" s="224"/>
      <c r="G193" s="224"/>
      <c r="H193" s="224"/>
      <c r="I193" s="224"/>
      <c r="J193" s="224"/>
      <c r="K193" s="224"/>
      <c r="L193" s="224"/>
      <c r="M193" s="224"/>
      <c r="N193" s="224"/>
      <c r="O193" s="224"/>
      <c r="P193" s="224"/>
      <c r="Q193" s="224"/>
      <c r="R193" s="224"/>
      <c r="S193" s="224"/>
    </row>
    <row r="194" spans="1:19" x14ac:dyDescent="0.25">
      <c r="A194" s="223">
        <f t="shared" si="4"/>
        <v>44608.906249999789</v>
      </c>
      <c r="B194" s="224"/>
      <c r="C194" s="224"/>
      <c r="D194" s="224"/>
      <c r="E194" s="224"/>
      <c r="F194" s="224"/>
      <c r="G194" s="224"/>
      <c r="H194" s="224"/>
      <c r="I194" s="224"/>
      <c r="J194" s="224"/>
      <c r="K194" s="224"/>
      <c r="L194" s="224"/>
      <c r="M194" s="224"/>
      <c r="N194" s="224"/>
      <c r="O194" s="224"/>
      <c r="P194" s="224"/>
      <c r="Q194" s="224"/>
      <c r="R194" s="224"/>
      <c r="S194" s="224"/>
    </row>
    <row r="195" spans="1:19" x14ac:dyDescent="0.25">
      <c r="A195" s="223">
        <f t="shared" si="4"/>
        <v>44608.916666666453</v>
      </c>
      <c r="B195" s="224"/>
      <c r="C195" s="224"/>
      <c r="D195" s="224"/>
      <c r="E195" s="224"/>
      <c r="F195" s="224"/>
      <c r="G195" s="224"/>
      <c r="H195" s="224"/>
      <c r="I195" s="224"/>
      <c r="J195" s="224"/>
      <c r="K195" s="224"/>
      <c r="L195" s="224"/>
      <c r="M195" s="224"/>
      <c r="N195" s="224"/>
      <c r="O195" s="224"/>
      <c r="P195" s="224"/>
      <c r="Q195" s="224"/>
      <c r="R195" s="224"/>
      <c r="S195" s="224"/>
    </row>
    <row r="196" spans="1:19" x14ac:dyDescent="0.25">
      <c r="A196" s="223">
        <f t="shared" si="4"/>
        <v>44608.927083333117</v>
      </c>
      <c r="B196" s="224"/>
      <c r="C196" s="224"/>
      <c r="D196" s="224"/>
      <c r="E196" s="224"/>
      <c r="F196" s="224"/>
      <c r="G196" s="224"/>
      <c r="H196" s="224"/>
      <c r="I196" s="224"/>
      <c r="J196" s="224"/>
      <c r="K196" s="224"/>
      <c r="L196" s="224"/>
      <c r="M196" s="224"/>
      <c r="N196" s="224"/>
      <c r="O196" s="224"/>
      <c r="P196" s="224"/>
      <c r="Q196" s="224"/>
      <c r="R196" s="224"/>
      <c r="S196" s="224"/>
    </row>
    <row r="197" spans="1:19" x14ac:dyDescent="0.25">
      <c r="A197" s="223">
        <f t="shared" si="4"/>
        <v>44608.937499999782</v>
      </c>
      <c r="B197" s="224"/>
      <c r="C197" s="224"/>
      <c r="D197" s="224"/>
      <c r="E197" s="224"/>
      <c r="F197" s="224"/>
      <c r="G197" s="224"/>
      <c r="H197" s="224"/>
      <c r="I197" s="224"/>
      <c r="J197" s="224"/>
      <c r="K197" s="224"/>
      <c r="L197" s="224"/>
      <c r="M197" s="224"/>
      <c r="N197" s="224"/>
      <c r="O197" s="224"/>
      <c r="P197" s="224"/>
      <c r="Q197" s="224"/>
      <c r="R197" s="224"/>
      <c r="S197" s="224"/>
    </row>
    <row r="198" spans="1:19" x14ac:dyDescent="0.25">
      <c r="A198" s="223">
        <f t="shared" si="4"/>
        <v>44608.947916666446</v>
      </c>
      <c r="B198" s="224"/>
      <c r="C198" s="224"/>
      <c r="D198" s="224"/>
      <c r="E198" s="224"/>
      <c r="F198" s="224"/>
      <c r="G198" s="224"/>
      <c r="H198" s="224"/>
      <c r="I198" s="224"/>
      <c r="J198" s="224"/>
      <c r="K198" s="224"/>
      <c r="L198" s="224"/>
      <c r="M198" s="224"/>
      <c r="N198" s="224"/>
      <c r="O198" s="224"/>
      <c r="P198" s="224"/>
      <c r="Q198" s="224"/>
      <c r="R198" s="224"/>
      <c r="S198" s="224"/>
    </row>
    <row r="199" spans="1:19" x14ac:dyDescent="0.25">
      <c r="A199" s="223">
        <f t="shared" si="4"/>
        <v>44608.95833333311</v>
      </c>
      <c r="B199" s="224"/>
      <c r="C199" s="224"/>
      <c r="D199" s="224"/>
      <c r="E199" s="224"/>
      <c r="F199" s="224"/>
      <c r="G199" s="224"/>
      <c r="H199" s="224"/>
      <c r="I199" s="224"/>
      <c r="J199" s="224"/>
      <c r="K199" s="224"/>
      <c r="L199" s="224"/>
      <c r="M199" s="224"/>
      <c r="N199" s="224"/>
      <c r="O199" s="224"/>
      <c r="P199" s="224"/>
      <c r="Q199" s="224"/>
      <c r="R199" s="224"/>
      <c r="S199" s="224"/>
    </row>
    <row r="200" spans="1:19" x14ac:dyDescent="0.25">
      <c r="A200" s="223">
        <f t="shared" si="4"/>
        <v>44608.968749999774</v>
      </c>
      <c r="B200" s="224"/>
      <c r="C200" s="224"/>
      <c r="D200" s="224"/>
      <c r="E200" s="224"/>
      <c r="F200" s="224"/>
      <c r="G200" s="224"/>
      <c r="H200" s="224"/>
      <c r="I200" s="224"/>
      <c r="J200" s="224"/>
      <c r="K200" s="224"/>
      <c r="L200" s="224"/>
      <c r="M200" s="224"/>
      <c r="N200" s="224"/>
      <c r="O200" s="224"/>
      <c r="P200" s="224"/>
      <c r="Q200" s="224"/>
      <c r="R200" s="224"/>
      <c r="S200" s="224"/>
    </row>
    <row r="201" spans="1:19" x14ac:dyDescent="0.25">
      <c r="A201" s="223">
        <f t="shared" si="4"/>
        <v>44608.979166666439</v>
      </c>
      <c r="B201" s="224"/>
      <c r="C201" s="224"/>
      <c r="D201" s="224"/>
      <c r="E201" s="224"/>
      <c r="F201" s="224"/>
      <c r="G201" s="224"/>
      <c r="H201" s="224"/>
      <c r="I201" s="224"/>
      <c r="J201" s="224"/>
      <c r="K201" s="224"/>
      <c r="L201" s="224"/>
      <c r="M201" s="224"/>
      <c r="N201" s="224"/>
      <c r="O201" s="224"/>
      <c r="P201" s="224"/>
      <c r="Q201" s="224"/>
      <c r="R201" s="224"/>
      <c r="S201" s="224"/>
    </row>
    <row r="202" spans="1:19" x14ac:dyDescent="0.25">
      <c r="A202" s="225">
        <f t="shared" si="4"/>
        <v>44608.989583333103</v>
      </c>
      <c r="B202" s="226"/>
      <c r="C202" s="226"/>
      <c r="D202" s="226"/>
      <c r="E202" s="226"/>
      <c r="F202" s="226"/>
      <c r="G202" s="226"/>
      <c r="H202" s="226"/>
      <c r="I202" s="226"/>
      <c r="J202" s="226"/>
      <c r="K202" s="226"/>
      <c r="L202" s="226"/>
      <c r="M202" s="226"/>
      <c r="N202" s="226"/>
      <c r="O202" s="226"/>
      <c r="P202" s="226"/>
      <c r="Q202" s="226"/>
      <c r="R202" s="226"/>
      <c r="S202" s="226"/>
    </row>
    <row r="203" spans="1:19" x14ac:dyDescent="0.25">
      <c r="A203" s="221">
        <v>44636</v>
      </c>
      <c r="B203" s="224"/>
      <c r="C203" s="224"/>
      <c r="D203" s="224"/>
      <c r="E203" s="224"/>
      <c r="F203" s="224"/>
      <c r="G203" s="224"/>
      <c r="H203" s="224"/>
      <c r="I203" s="224"/>
      <c r="J203" s="224"/>
      <c r="K203" s="224"/>
      <c r="L203" s="224"/>
      <c r="M203" s="224"/>
      <c r="N203" s="224"/>
      <c r="O203" s="224"/>
      <c r="P203" s="224"/>
      <c r="Q203" s="224"/>
      <c r="R203" s="224"/>
      <c r="S203" s="224"/>
    </row>
    <row r="204" spans="1:19" x14ac:dyDescent="0.25">
      <c r="A204" s="223">
        <f>A203+"00:15"</f>
        <v>44636.010416666664</v>
      </c>
      <c r="B204" s="224"/>
      <c r="C204" s="224"/>
      <c r="D204" s="224"/>
      <c r="E204" s="224"/>
      <c r="F204" s="224"/>
      <c r="G204" s="224"/>
      <c r="H204" s="224"/>
      <c r="I204" s="224"/>
      <c r="J204" s="224"/>
      <c r="K204" s="224"/>
      <c r="L204" s="224"/>
      <c r="M204" s="224"/>
      <c r="N204" s="224"/>
      <c r="O204" s="224"/>
      <c r="P204" s="224"/>
      <c r="Q204" s="224"/>
      <c r="R204" s="224"/>
      <c r="S204" s="224"/>
    </row>
    <row r="205" spans="1:19" x14ac:dyDescent="0.25">
      <c r="A205" s="223">
        <f t="shared" ref="A205:A268" si="5">A204+"0:15"</f>
        <v>44636.020833333328</v>
      </c>
      <c r="B205" s="224"/>
      <c r="C205" s="224"/>
      <c r="D205" s="224"/>
      <c r="E205" s="224"/>
      <c r="F205" s="224"/>
      <c r="G205" s="224"/>
      <c r="H205" s="224"/>
      <c r="I205" s="224"/>
      <c r="J205" s="224"/>
      <c r="K205" s="224"/>
      <c r="L205" s="224"/>
      <c r="M205" s="224"/>
      <c r="N205" s="224"/>
      <c r="O205" s="224"/>
      <c r="P205" s="224"/>
      <c r="Q205" s="224"/>
      <c r="R205" s="224"/>
      <c r="S205" s="224"/>
    </row>
    <row r="206" spans="1:19" x14ac:dyDescent="0.25">
      <c r="A206" s="223">
        <f t="shared" si="5"/>
        <v>44636.031249999993</v>
      </c>
      <c r="B206" s="224"/>
      <c r="C206" s="224"/>
      <c r="D206" s="224"/>
      <c r="E206" s="224"/>
      <c r="F206" s="224"/>
      <c r="G206" s="224"/>
      <c r="H206" s="224"/>
      <c r="I206" s="224"/>
      <c r="J206" s="224"/>
      <c r="K206" s="224"/>
      <c r="L206" s="224"/>
      <c r="M206" s="224"/>
      <c r="N206" s="224"/>
      <c r="O206" s="224"/>
      <c r="P206" s="224"/>
      <c r="Q206" s="224"/>
      <c r="R206" s="224"/>
      <c r="S206" s="224"/>
    </row>
    <row r="207" spans="1:19" x14ac:dyDescent="0.25">
      <c r="A207" s="223">
        <f t="shared" si="5"/>
        <v>44636.041666666657</v>
      </c>
      <c r="B207" s="224"/>
      <c r="C207" s="224"/>
      <c r="D207" s="224"/>
      <c r="E207" s="224"/>
      <c r="F207" s="224"/>
      <c r="G207" s="224"/>
      <c r="H207" s="224"/>
      <c r="I207" s="224"/>
      <c r="J207" s="224"/>
      <c r="K207" s="224"/>
      <c r="L207" s="224"/>
      <c r="M207" s="224"/>
      <c r="N207" s="224"/>
      <c r="O207" s="224"/>
      <c r="P207" s="224"/>
      <c r="Q207" s="224"/>
      <c r="R207" s="224"/>
      <c r="S207" s="224"/>
    </row>
    <row r="208" spans="1:19" x14ac:dyDescent="0.25">
      <c r="A208" s="223">
        <f t="shared" si="5"/>
        <v>44636.052083333321</v>
      </c>
      <c r="B208" s="224"/>
      <c r="C208" s="224"/>
      <c r="D208" s="224"/>
      <c r="E208" s="224"/>
      <c r="F208" s="224"/>
      <c r="G208" s="224"/>
      <c r="H208" s="224"/>
      <c r="I208" s="224"/>
      <c r="J208" s="224"/>
      <c r="K208" s="224"/>
      <c r="L208" s="224"/>
      <c r="M208" s="224"/>
      <c r="N208" s="224"/>
      <c r="O208" s="224"/>
      <c r="P208" s="224"/>
      <c r="Q208" s="224"/>
      <c r="R208" s="224"/>
      <c r="S208" s="224"/>
    </row>
    <row r="209" spans="1:19" x14ac:dyDescent="0.25">
      <c r="A209" s="223">
        <f t="shared" si="5"/>
        <v>44636.062499999985</v>
      </c>
      <c r="B209" s="224"/>
      <c r="C209" s="224"/>
      <c r="D209" s="224"/>
      <c r="E209" s="224"/>
      <c r="F209" s="224"/>
      <c r="G209" s="224"/>
      <c r="H209" s="224"/>
      <c r="I209" s="224"/>
      <c r="J209" s="224"/>
      <c r="K209" s="224"/>
      <c r="L209" s="224"/>
      <c r="M209" s="224"/>
      <c r="N209" s="224"/>
      <c r="O209" s="224"/>
      <c r="P209" s="224"/>
      <c r="Q209" s="224"/>
      <c r="R209" s="224"/>
      <c r="S209" s="224"/>
    </row>
    <row r="210" spans="1:19" x14ac:dyDescent="0.25">
      <c r="A210" s="223">
        <f t="shared" si="5"/>
        <v>44636.07291666665</v>
      </c>
      <c r="B210" s="224"/>
      <c r="C210" s="224"/>
      <c r="D210" s="224"/>
      <c r="E210" s="224"/>
      <c r="F210" s="224"/>
      <c r="G210" s="224"/>
      <c r="H210" s="224"/>
      <c r="I210" s="224"/>
      <c r="J210" s="224"/>
      <c r="K210" s="224"/>
      <c r="L210" s="224"/>
      <c r="M210" s="224"/>
      <c r="N210" s="224"/>
      <c r="O210" s="224"/>
      <c r="P210" s="224"/>
      <c r="Q210" s="224"/>
      <c r="R210" s="224"/>
      <c r="S210" s="224"/>
    </row>
    <row r="211" spans="1:19" x14ac:dyDescent="0.25">
      <c r="A211" s="223">
        <f t="shared" si="5"/>
        <v>44636.083333333314</v>
      </c>
      <c r="B211" s="224"/>
      <c r="C211" s="224"/>
      <c r="D211" s="224"/>
      <c r="E211" s="224"/>
      <c r="F211" s="224"/>
      <c r="G211" s="224"/>
      <c r="H211" s="224"/>
      <c r="I211" s="224"/>
      <c r="J211" s="224"/>
      <c r="K211" s="224"/>
      <c r="L211" s="224"/>
      <c r="M211" s="224"/>
      <c r="N211" s="224"/>
      <c r="O211" s="224"/>
      <c r="P211" s="224"/>
      <c r="Q211" s="224"/>
      <c r="R211" s="224"/>
      <c r="S211" s="224"/>
    </row>
    <row r="212" spans="1:19" x14ac:dyDescent="0.25">
      <c r="A212" s="223">
        <f t="shared" si="5"/>
        <v>44636.093749999978</v>
      </c>
      <c r="B212" s="224"/>
      <c r="C212" s="224"/>
      <c r="D212" s="224"/>
      <c r="E212" s="224"/>
      <c r="F212" s="224"/>
      <c r="G212" s="224"/>
      <c r="H212" s="224"/>
      <c r="I212" s="224"/>
      <c r="J212" s="224"/>
      <c r="K212" s="224"/>
      <c r="L212" s="224"/>
      <c r="M212" s="224"/>
      <c r="N212" s="224"/>
      <c r="O212" s="224"/>
      <c r="P212" s="224"/>
      <c r="Q212" s="224"/>
      <c r="R212" s="224"/>
      <c r="S212" s="224"/>
    </row>
    <row r="213" spans="1:19" x14ac:dyDescent="0.25">
      <c r="A213" s="223">
        <f t="shared" si="5"/>
        <v>44636.104166666642</v>
      </c>
      <c r="B213" s="224"/>
      <c r="C213" s="224"/>
      <c r="D213" s="224"/>
      <c r="E213" s="224"/>
      <c r="F213" s="224"/>
      <c r="G213" s="224"/>
      <c r="H213" s="224"/>
      <c r="I213" s="224"/>
      <c r="J213" s="224"/>
      <c r="K213" s="224"/>
      <c r="L213" s="224"/>
      <c r="M213" s="224"/>
      <c r="N213" s="224"/>
      <c r="O213" s="224"/>
      <c r="P213" s="224"/>
      <c r="Q213" s="224"/>
      <c r="R213" s="224"/>
      <c r="S213" s="224"/>
    </row>
    <row r="214" spans="1:19" x14ac:dyDescent="0.25">
      <c r="A214" s="223">
        <f t="shared" si="5"/>
        <v>44636.114583333307</v>
      </c>
      <c r="B214" s="224"/>
      <c r="C214" s="224"/>
      <c r="D214" s="224"/>
      <c r="E214" s="224"/>
      <c r="F214" s="224"/>
      <c r="G214" s="224"/>
      <c r="H214" s="224"/>
      <c r="I214" s="224"/>
      <c r="J214" s="224"/>
      <c r="K214" s="224"/>
      <c r="L214" s="224"/>
      <c r="M214" s="224"/>
      <c r="N214" s="224"/>
      <c r="O214" s="224"/>
      <c r="P214" s="224"/>
      <c r="Q214" s="224"/>
      <c r="R214" s="224"/>
      <c r="S214" s="224"/>
    </row>
    <row r="215" spans="1:19" x14ac:dyDescent="0.25">
      <c r="A215" s="223">
        <f t="shared" si="5"/>
        <v>44636.124999999971</v>
      </c>
      <c r="B215" s="224"/>
      <c r="C215" s="224"/>
      <c r="D215" s="224"/>
      <c r="E215" s="224"/>
      <c r="F215" s="224"/>
      <c r="G215" s="224"/>
      <c r="H215" s="224"/>
      <c r="I215" s="224"/>
      <c r="J215" s="224"/>
      <c r="K215" s="224"/>
      <c r="L215" s="224"/>
      <c r="M215" s="224"/>
      <c r="N215" s="224"/>
      <c r="O215" s="224"/>
      <c r="P215" s="224"/>
      <c r="Q215" s="224"/>
      <c r="R215" s="224"/>
      <c r="S215" s="224"/>
    </row>
    <row r="216" spans="1:19" x14ac:dyDescent="0.25">
      <c r="A216" s="223">
        <f t="shared" si="5"/>
        <v>44636.135416666635</v>
      </c>
      <c r="B216" s="224"/>
      <c r="C216" s="224"/>
      <c r="D216" s="224"/>
      <c r="E216" s="224"/>
      <c r="F216" s="224"/>
      <c r="G216" s="224"/>
      <c r="H216" s="224"/>
      <c r="I216" s="224"/>
      <c r="J216" s="224"/>
      <c r="K216" s="224"/>
      <c r="L216" s="224"/>
      <c r="M216" s="224"/>
      <c r="N216" s="224"/>
      <c r="O216" s="224"/>
      <c r="P216" s="224"/>
      <c r="Q216" s="224"/>
      <c r="R216" s="224"/>
      <c r="S216" s="224"/>
    </row>
    <row r="217" spans="1:19" x14ac:dyDescent="0.25">
      <c r="A217" s="223">
        <f t="shared" si="5"/>
        <v>44636.145833333299</v>
      </c>
      <c r="B217" s="224"/>
      <c r="C217" s="224"/>
      <c r="D217" s="224"/>
      <c r="E217" s="224"/>
      <c r="F217" s="224"/>
      <c r="G217" s="224"/>
      <c r="H217" s="224"/>
      <c r="I217" s="224"/>
      <c r="J217" s="224"/>
      <c r="K217" s="224"/>
      <c r="L217" s="224"/>
      <c r="M217" s="224"/>
      <c r="N217" s="224"/>
      <c r="O217" s="224"/>
      <c r="P217" s="224"/>
      <c r="Q217" s="224"/>
      <c r="R217" s="224"/>
      <c r="S217" s="224"/>
    </row>
    <row r="218" spans="1:19" x14ac:dyDescent="0.25">
      <c r="A218" s="223">
        <f t="shared" si="5"/>
        <v>44636.156249999964</v>
      </c>
      <c r="B218" s="224"/>
      <c r="C218" s="224"/>
      <c r="D218" s="224"/>
      <c r="E218" s="224"/>
      <c r="F218" s="224"/>
      <c r="G218" s="224"/>
      <c r="H218" s="224"/>
      <c r="I218" s="224"/>
      <c r="J218" s="224"/>
      <c r="K218" s="224"/>
      <c r="L218" s="224"/>
      <c r="M218" s="224"/>
      <c r="N218" s="224"/>
      <c r="O218" s="224"/>
      <c r="P218" s="224"/>
      <c r="Q218" s="224"/>
      <c r="R218" s="224"/>
      <c r="S218" s="224"/>
    </row>
    <row r="219" spans="1:19" x14ac:dyDescent="0.25">
      <c r="A219" s="223">
        <f t="shared" si="5"/>
        <v>44636.166666666628</v>
      </c>
      <c r="B219" s="224"/>
      <c r="C219" s="224"/>
      <c r="D219" s="224"/>
      <c r="E219" s="224"/>
      <c r="F219" s="224"/>
      <c r="G219" s="224"/>
      <c r="H219" s="224"/>
      <c r="I219" s="224"/>
      <c r="J219" s="224"/>
      <c r="K219" s="224"/>
      <c r="L219" s="224"/>
      <c r="M219" s="224"/>
      <c r="N219" s="224"/>
      <c r="O219" s="224"/>
      <c r="P219" s="224"/>
      <c r="Q219" s="224"/>
      <c r="R219" s="224"/>
      <c r="S219" s="224"/>
    </row>
    <row r="220" spans="1:19" x14ac:dyDescent="0.25">
      <c r="A220" s="223">
        <f t="shared" si="5"/>
        <v>44636.177083333292</v>
      </c>
      <c r="B220" s="224"/>
      <c r="C220" s="224"/>
      <c r="D220" s="224"/>
      <c r="E220" s="224"/>
      <c r="F220" s="224"/>
      <c r="G220" s="224"/>
      <c r="H220" s="224"/>
      <c r="I220" s="224"/>
      <c r="J220" s="224"/>
      <c r="K220" s="224"/>
      <c r="L220" s="224"/>
      <c r="M220" s="224"/>
      <c r="N220" s="224"/>
      <c r="O220" s="224"/>
      <c r="P220" s="224"/>
      <c r="Q220" s="224"/>
      <c r="R220" s="224"/>
      <c r="S220" s="224"/>
    </row>
    <row r="221" spans="1:19" x14ac:dyDescent="0.25">
      <c r="A221" s="223">
        <f t="shared" si="5"/>
        <v>44636.187499999956</v>
      </c>
      <c r="B221" s="224"/>
      <c r="C221" s="224"/>
      <c r="D221" s="224"/>
      <c r="E221" s="224"/>
      <c r="F221" s="224"/>
      <c r="G221" s="224"/>
      <c r="H221" s="224"/>
      <c r="I221" s="224"/>
      <c r="J221" s="224"/>
      <c r="K221" s="224"/>
      <c r="L221" s="224"/>
      <c r="M221" s="224"/>
      <c r="N221" s="224"/>
      <c r="O221" s="224"/>
      <c r="P221" s="224"/>
      <c r="Q221" s="224"/>
      <c r="R221" s="224"/>
      <c r="S221" s="224"/>
    </row>
    <row r="222" spans="1:19" x14ac:dyDescent="0.25">
      <c r="A222" s="223">
        <f t="shared" si="5"/>
        <v>44636.197916666621</v>
      </c>
      <c r="B222" s="224"/>
      <c r="C222" s="224"/>
      <c r="D222" s="224"/>
      <c r="E222" s="224"/>
      <c r="F222" s="224"/>
      <c r="G222" s="224"/>
      <c r="H222" s="224"/>
      <c r="I222" s="224"/>
      <c r="J222" s="224"/>
      <c r="K222" s="224"/>
      <c r="L222" s="224"/>
      <c r="M222" s="224"/>
      <c r="N222" s="224"/>
      <c r="O222" s="224"/>
      <c r="P222" s="224"/>
      <c r="Q222" s="224"/>
      <c r="R222" s="224"/>
      <c r="S222" s="224"/>
    </row>
    <row r="223" spans="1:19" x14ac:dyDescent="0.25">
      <c r="A223" s="223">
        <f t="shared" si="5"/>
        <v>44636.208333333285</v>
      </c>
      <c r="B223" s="224"/>
      <c r="C223" s="224"/>
      <c r="D223" s="224"/>
      <c r="E223" s="224"/>
      <c r="F223" s="224"/>
      <c r="G223" s="224"/>
      <c r="H223" s="224"/>
      <c r="I223" s="224"/>
      <c r="J223" s="224"/>
      <c r="K223" s="224"/>
      <c r="L223" s="224"/>
      <c r="M223" s="224"/>
      <c r="N223" s="224"/>
      <c r="O223" s="224"/>
      <c r="P223" s="224"/>
      <c r="Q223" s="224"/>
      <c r="R223" s="224"/>
      <c r="S223" s="224"/>
    </row>
    <row r="224" spans="1:19" x14ac:dyDescent="0.25">
      <c r="A224" s="223">
        <f t="shared" si="5"/>
        <v>44636.218749999949</v>
      </c>
      <c r="B224" s="224"/>
      <c r="C224" s="224"/>
      <c r="D224" s="224"/>
      <c r="E224" s="224"/>
      <c r="F224" s="224"/>
      <c r="G224" s="224"/>
      <c r="H224" s="224"/>
      <c r="I224" s="224"/>
      <c r="J224" s="224"/>
      <c r="K224" s="224"/>
      <c r="L224" s="224"/>
      <c r="M224" s="224"/>
      <c r="N224" s="224"/>
      <c r="O224" s="224"/>
      <c r="P224" s="224"/>
      <c r="Q224" s="224"/>
      <c r="R224" s="224"/>
      <c r="S224" s="224"/>
    </row>
    <row r="225" spans="1:19" x14ac:dyDescent="0.25">
      <c r="A225" s="223">
        <f t="shared" si="5"/>
        <v>44636.229166666613</v>
      </c>
      <c r="B225" s="224"/>
      <c r="C225" s="224"/>
      <c r="D225" s="224"/>
      <c r="E225" s="224"/>
      <c r="F225" s="224"/>
      <c r="G225" s="224"/>
      <c r="H225" s="224"/>
      <c r="I225" s="224"/>
      <c r="J225" s="224"/>
      <c r="K225" s="224"/>
      <c r="L225" s="224"/>
      <c r="M225" s="224"/>
      <c r="N225" s="224"/>
      <c r="O225" s="224"/>
      <c r="P225" s="224"/>
      <c r="Q225" s="224"/>
      <c r="R225" s="224"/>
      <c r="S225" s="224"/>
    </row>
    <row r="226" spans="1:19" x14ac:dyDescent="0.25">
      <c r="A226" s="223">
        <f t="shared" si="5"/>
        <v>44636.239583333278</v>
      </c>
      <c r="B226" s="224"/>
      <c r="C226" s="224"/>
      <c r="D226" s="224"/>
      <c r="E226" s="224"/>
      <c r="F226" s="224"/>
      <c r="G226" s="224"/>
      <c r="H226" s="224"/>
      <c r="I226" s="224"/>
      <c r="J226" s="224"/>
      <c r="K226" s="224"/>
      <c r="L226" s="224"/>
      <c r="M226" s="224"/>
      <c r="N226" s="224"/>
      <c r="O226" s="224"/>
      <c r="P226" s="224"/>
      <c r="Q226" s="224"/>
      <c r="R226" s="224"/>
      <c r="S226" s="224"/>
    </row>
    <row r="227" spans="1:19" x14ac:dyDescent="0.25">
      <c r="A227" s="223">
        <f t="shared" si="5"/>
        <v>44636.249999999942</v>
      </c>
      <c r="B227" s="224"/>
      <c r="C227" s="224"/>
      <c r="D227" s="224"/>
      <c r="E227" s="224"/>
      <c r="F227" s="224"/>
      <c r="G227" s="224"/>
      <c r="H227" s="224"/>
      <c r="I227" s="224"/>
      <c r="J227" s="224"/>
      <c r="K227" s="224"/>
      <c r="L227" s="224"/>
      <c r="M227" s="224"/>
      <c r="N227" s="224"/>
      <c r="O227" s="224"/>
      <c r="P227" s="224"/>
      <c r="Q227" s="224"/>
      <c r="R227" s="224"/>
      <c r="S227" s="224"/>
    </row>
    <row r="228" spans="1:19" x14ac:dyDescent="0.25">
      <c r="A228" s="223">
        <f t="shared" si="5"/>
        <v>44636.260416666606</v>
      </c>
      <c r="B228" s="224"/>
      <c r="C228" s="224"/>
      <c r="D228" s="224"/>
      <c r="E228" s="224"/>
      <c r="F228" s="224"/>
      <c r="G228" s="224"/>
      <c r="H228" s="224"/>
      <c r="I228" s="224"/>
      <c r="J228" s="224"/>
      <c r="K228" s="224"/>
      <c r="L228" s="224"/>
      <c r="M228" s="224"/>
      <c r="N228" s="224"/>
      <c r="O228" s="224"/>
      <c r="P228" s="224"/>
      <c r="Q228" s="224"/>
      <c r="R228" s="224"/>
      <c r="S228" s="224"/>
    </row>
    <row r="229" spans="1:19" x14ac:dyDescent="0.25">
      <c r="A229" s="223">
        <f t="shared" si="5"/>
        <v>44636.27083333327</v>
      </c>
      <c r="B229" s="224"/>
      <c r="C229" s="224"/>
      <c r="D229" s="224"/>
      <c r="E229" s="224"/>
      <c r="F229" s="224"/>
      <c r="G229" s="224"/>
      <c r="H229" s="224"/>
      <c r="I229" s="224"/>
      <c r="J229" s="224"/>
      <c r="K229" s="224"/>
      <c r="L229" s="224"/>
      <c r="M229" s="224"/>
      <c r="N229" s="224"/>
      <c r="O229" s="224"/>
      <c r="P229" s="224"/>
      <c r="Q229" s="224"/>
      <c r="R229" s="224"/>
      <c r="S229" s="224"/>
    </row>
    <row r="230" spans="1:19" x14ac:dyDescent="0.25">
      <c r="A230" s="223">
        <f t="shared" si="5"/>
        <v>44636.281249999935</v>
      </c>
      <c r="B230" s="224"/>
      <c r="C230" s="224"/>
      <c r="D230" s="224"/>
      <c r="E230" s="224"/>
      <c r="F230" s="224"/>
      <c r="G230" s="224"/>
      <c r="H230" s="224"/>
      <c r="I230" s="224"/>
      <c r="J230" s="224"/>
      <c r="K230" s="224"/>
      <c r="L230" s="224"/>
      <c r="M230" s="224"/>
      <c r="N230" s="224"/>
      <c r="O230" s="224"/>
      <c r="P230" s="224"/>
      <c r="Q230" s="224"/>
      <c r="R230" s="224"/>
      <c r="S230" s="224"/>
    </row>
    <row r="231" spans="1:19" x14ac:dyDescent="0.25">
      <c r="A231" s="223">
        <f t="shared" si="5"/>
        <v>44636.291666666599</v>
      </c>
      <c r="B231" s="224"/>
      <c r="C231" s="224"/>
      <c r="D231" s="224"/>
      <c r="E231" s="224"/>
      <c r="F231" s="224"/>
      <c r="G231" s="224"/>
      <c r="H231" s="224"/>
      <c r="I231" s="224"/>
      <c r="J231" s="224"/>
      <c r="K231" s="224"/>
      <c r="L231" s="224"/>
      <c r="M231" s="224"/>
      <c r="N231" s="224"/>
      <c r="O231" s="224"/>
      <c r="P231" s="224"/>
      <c r="Q231" s="224"/>
      <c r="R231" s="224"/>
      <c r="S231" s="224"/>
    </row>
    <row r="232" spans="1:19" x14ac:dyDescent="0.25">
      <c r="A232" s="223">
        <f t="shared" si="5"/>
        <v>44636.302083333263</v>
      </c>
      <c r="B232" s="224"/>
      <c r="C232" s="224"/>
      <c r="D232" s="224"/>
      <c r="E232" s="224"/>
      <c r="F232" s="224"/>
      <c r="G232" s="224"/>
      <c r="H232" s="224"/>
      <c r="I232" s="224"/>
      <c r="J232" s="224"/>
      <c r="K232" s="224"/>
      <c r="L232" s="224"/>
      <c r="M232" s="224"/>
      <c r="N232" s="224"/>
      <c r="O232" s="224"/>
      <c r="P232" s="224"/>
      <c r="Q232" s="224"/>
      <c r="R232" s="224"/>
      <c r="S232" s="224"/>
    </row>
    <row r="233" spans="1:19" x14ac:dyDescent="0.25">
      <c r="A233" s="223">
        <f t="shared" si="5"/>
        <v>44636.312499999927</v>
      </c>
      <c r="B233" s="224"/>
      <c r="C233" s="224"/>
      <c r="D233" s="224"/>
      <c r="E233" s="224"/>
      <c r="F233" s="224"/>
      <c r="G233" s="224"/>
      <c r="H233" s="224"/>
      <c r="I233" s="224"/>
      <c r="J233" s="224"/>
      <c r="K233" s="224"/>
      <c r="L233" s="224"/>
      <c r="M233" s="224"/>
      <c r="N233" s="224"/>
      <c r="O233" s="224"/>
      <c r="P233" s="224"/>
      <c r="Q233" s="224"/>
      <c r="R233" s="224"/>
      <c r="S233" s="224"/>
    </row>
    <row r="234" spans="1:19" x14ac:dyDescent="0.25">
      <c r="A234" s="223">
        <f t="shared" si="5"/>
        <v>44636.322916666591</v>
      </c>
      <c r="B234" s="224"/>
      <c r="C234" s="224"/>
      <c r="D234" s="224"/>
      <c r="E234" s="224"/>
      <c r="F234" s="224"/>
      <c r="G234" s="224"/>
      <c r="H234" s="224"/>
      <c r="I234" s="224"/>
      <c r="J234" s="224"/>
      <c r="K234" s="224"/>
      <c r="L234" s="224"/>
      <c r="M234" s="224"/>
      <c r="N234" s="224"/>
      <c r="O234" s="224"/>
      <c r="P234" s="224"/>
      <c r="Q234" s="224"/>
      <c r="R234" s="224"/>
      <c r="S234" s="224"/>
    </row>
    <row r="235" spans="1:19" x14ac:dyDescent="0.25">
      <c r="A235" s="223">
        <f t="shared" si="5"/>
        <v>44636.333333333256</v>
      </c>
      <c r="B235" s="224"/>
      <c r="C235" s="224"/>
      <c r="D235" s="224"/>
      <c r="E235" s="224"/>
      <c r="F235" s="224"/>
      <c r="G235" s="224"/>
      <c r="H235" s="224"/>
      <c r="I235" s="224"/>
      <c r="J235" s="224"/>
      <c r="K235" s="224"/>
      <c r="L235" s="224"/>
      <c r="M235" s="224"/>
      <c r="N235" s="224"/>
      <c r="O235" s="224"/>
      <c r="P235" s="224"/>
      <c r="Q235" s="224"/>
      <c r="R235" s="224"/>
      <c r="S235" s="224"/>
    </row>
    <row r="236" spans="1:19" x14ac:dyDescent="0.25">
      <c r="A236" s="223">
        <f t="shared" si="5"/>
        <v>44636.34374999992</v>
      </c>
      <c r="B236" s="224"/>
      <c r="C236" s="224"/>
      <c r="D236" s="224"/>
      <c r="E236" s="224"/>
      <c r="F236" s="224"/>
      <c r="G236" s="224"/>
      <c r="H236" s="224"/>
      <c r="I236" s="224"/>
      <c r="J236" s="224"/>
      <c r="K236" s="224"/>
      <c r="L236" s="224"/>
      <c r="M236" s="224"/>
      <c r="N236" s="224"/>
      <c r="O236" s="224"/>
      <c r="P236" s="224"/>
      <c r="Q236" s="224"/>
      <c r="R236" s="224"/>
      <c r="S236" s="224"/>
    </row>
    <row r="237" spans="1:19" x14ac:dyDescent="0.25">
      <c r="A237" s="223">
        <f t="shared" si="5"/>
        <v>44636.354166666584</v>
      </c>
      <c r="B237" s="224"/>
      <c r="C237" s="224"/>
      <c r="D237" s="224"/>
      <c r="E237" s="224"/>
      <c r="F237" s="224"/>
      <c r="G237" s="224"/>
      <c r="H237" s="224"/>
      <c r="I237" s="224"/>
      <c r="J237" s="224"/>
      <c r="K237" s="224"/>
      <c r="L237" s="224"/>
      <c r="M237" s="224"/>
      <c r="N237" s="224"/>
      <c r="O237" s="224"/>
      <c r="P237" s="224"/>
      <c r="Q237" s="224"/>
      <c r="R237" s="224"/>
      <c r="S237" s="224"/>
    </row>
    <row r="238" spans="1:19" x14ac:dyDescent="0.25">
      <c r="A238" s="223">
        <f t="shared" si="5"/>
        <v>44636.364583333248</v>
      </c>
      <c r="B238" s="224"/>
      <c r="C238" s="224"/>
      <c r="D238" s="224"/>
      <c r="E238" s="224"/>
      <c r="F238" s="224"/>
      <c r="G238" s="224"/>
      <c r="H238" s="224"/>
      <c r="I238" s="224"/>
      <c r="J238" s="224"/>
      <c r="K238" s="224"/>
      <c r="L238" s="224"/>
      <c r="M238" s="224"/>
      <c r="N238" s="224"/>
      <c r="O238" s="224"/>
      <c r="P238" s="224"/>
      <c r="Q238" s="224"/>
      <c r="R238" s="224"/>
      <c r="S238" s="224"/>
    </row>
    <row r="239" spans="1:19" x14ac:dyDescent="0.25">
      <c r="A239" s="223">
        <f t="shared" si="5"/>
        <v>44636.374999999913</v>
      </c>
      <c r="B239" s="224"/>
      <c r="C239" s="224"/>
      <c r="D239" s="224"/>
      <c r="E239" s="224"/>
      <c r="F239" s="224"/>
      <c r="G239" s="224"/>
      <c r="H239" s="224"/>
      <c r="I239" s="224"/>
      <c r="J239" s="224"/>
      <c r="K239" s="224"/>
      <c r="L239" s="224"/>
      <c r="M239" s="224"/>
      <c r="N239" s="224"/>
      <c r="O239" s="224"/>
      <c r="P239" s="224"/>
      <c r="Q239" s="224"/>
      <c r="R239" s="224"/>
      <c r="S239" s="224"/>
    </row>
    <row r="240" spans="1:19" x14ac:dyDescent="0.25">
      <c r="A240" s="223">
        <f t="shared" si="5"/>
        <v>44636.385416666577</v>
      </c>
      <c r="B240" s="224"/>
      <c r="C240" s="224"/>
      <c r="D240" s="224"/>
      <c r="E240" s="224"/>
      <c r="F240" s="224"/>
      <c r="G240" s="224"/>
      <c r="H240" s="224"/>
      <c r="I240" s="224"/>
      <c r="J240" s="224"/>
      <c r="K240" s="224"/>
      <c r="L240" s="224"/>
      <c r="M240" s="224"/>
      <c r="N240" s="224"/>
      <c r="O240" s="224"/>
      <c r="P240" s="224"/>
      <c r="Q240" s="224"/>
      <c r="R240" s="224"/>
      <c r="S240" s="224"/>
    </row>
    <row r="241" spans="1:19" x14ac:dyDescent="0.25">
      <c r="A241" s="223">
        <f t="shared" si="5"/>
        <v>44636.395833333241</v>
      </c>
      <c r="B241" s="224"/>
      <c r="C241" s="224"/>
      <c r="D241" s="224"/>
      <c r="E241" s="224"/>
      <c r="F241" s="224"/>
      <c r="G241" s="224"/>
      <c r="H241" s="224"/>
      <c r="I241" s="224"/>
      <c r="J241" s="224"/>
      <c r="K241" s="224"/>
      <c r="L241" s="224"/>
      <c r="M241" s="224"/>
      <c r="N241" s="224"/>
      <c r="O241" s="224"/>
      <c r="P241" s="224"/>
      <c r="Q241" s="224"/>
      <c r="R241" s="224"/>
      <c r="S241" s="224"/>
    </row>
    <row r="242" spans="1:19" x14ac:dyDescent="0.25">
      <c r="A242" s="223">
        <f t="shared" si="5"/>
        <v>44636.406249999905</v>
      </c>
      <c r="B242" s="224"/>
      <c r="C242" s="224"/>
      <c r="D242" s="224"/>
      <c r="E242" s="224"/>
      <c r="F242" s="224"/>
      <c r="G242" s="224"/>
      <c r="H242" s="224"/>
      <c r="I242" s="224"/>
      <c r="J242" s="224"/>
      <c r="K242" s="224"/>
      <c r="L242" s="224"/>
      <c r="M242" s="224"/>
      <c r="N242" s="224"/>
      <c r="O242" s="224"/>
      <c r="P242" s="224"/>
      <c r="Q242" s="224"/>
      <c r="R242" s="224"/>
      <c r="S242" s="224"/>
    </row>
    <row r="243" spans="1:19" x14ac:dyDescent="0.25">
      <c r="A243" s="223">
        <f t="shared" si="5"/>
        <v>44636.41666666657</v>
      </c>
      <c r="B243" s="224"/>
      <c r="C243" s="224"/>
      <c r="D243" s="224"/>
      <c r="E243" s="224"/>
      <c r="F243" s="224"/>
      <c r="G243" s="224"/>
      <c r="H243" s="224"/>
      <c r="I243" s="224"/>
      <c r="J243" s="224"/>
      <c r="K243" s="224"/>
      <c r="L243" s="224"/>
      <c r="M243" s="224"/>
      <c r="N243" s="224"/>
      <c r="O243" s="224"/>
      <c r="P243" s="224"/>
      <c r="Q243" s="224"/>
      <c r="R243" s="224"/>
      <c r="S243" s="224"/>
    </row>
    <row r="244" spans="1:19" x14ac:dyDescent="0.25">
      <c r="A244" s="223">
        <f t="shared" si="5"/>
        <v>44636.427083333234</v>
      </c>
      <c r="B244" s="224"/>
      <c r="C244" s="224"/>
      <c r="D244" s="224"/>
      <c r="E244" s="224"/>
      <c r="F244" s="224"/>
      <c r="G244" s="224"/>
      <c r="H244" s="224"/>
      <c r="I244" s="224"/>
      <c r="J244" s="224"/>
      <c r="K244" s="224"/>
      <c r="L244" s="224"/>
      <c r="M244" s="224"/>
      <c r="N244" s="224"/>
      <c r="O244" s="224"/>
      <c r="P244" s="224"/>
      <c r="Q244" s="224"/>
      <c r="R244" s="224"/>
      <c r="S244" s="224"/>
    </row>
    <row r="245" spans="1:19" x14ac:dyDescent="0.25">
      <c r="A245" s="223">
        <f t="shared" si="5"/>
        <v>44636.437499999898</v>
      </c>
      <c r="B245" s="224"/>
      <c r="C245" s="224"/>
      <c r="D245" s="224"/>
      <c r="E245" s="224"/>
      <c r="F245" s="224"/>
      <c r="G245" s="224"/>
      <c r="H245" s="224"/>
      <c r="I245" s="224"/>
      <c r="J245" s="224"/>
      <c r="K245" s="224"/>
      <c r="L245" s="224"/>
      <c r="M245" s="224"/>
      <c r="N245" s="224"/>
      <c r="O245" s="224"/>
      <c r="P245" s="224"/>
      <c r="Q245" s="224"/>
      <c r="R245" s="224"/>
      <c r="S245" s="224"/>
    </row>
    <row r="246" spans="1:19" x14ac:dyDescent="0.25">
      <c r="A246" s="223">
        <f t="shared" si="5"/>
        <v>44636.447916666562</v>
      </c>
      <c r="B246" s="224"/>
      <c r="C246" s="224"/>
      <c r="D246" s="224"/>
      <c r="E246" s="224"/>
      <c r="F246" s="224"/>
      <c r="G246" s="224"/>
      <c r="H246" s="224"/>
      <c r="I246" s="224"/>
      <c r="J246" s="224"/>
      <c r="K246" s="224"/>
      <c r="L246" s="224"/>
      <c r="M246" s="224"/>
      <c r="N246" s="224"/>
      <c r="O246" s="224"/>
      <c r="P246" s="224"/>
      <c r="Q246" s="224"/>
      <c r="R246" s="224"/>
      <c r="S246" s="224"/>
    </row>
    <row r="247" spans="1:19" x14ac:dyDescent="0.25">
      <c r="A247" s="223">
        <f t="shared" si="5"/>
        <v>44636.458333333227</v>
      </c>
      <c r="B247" s="224"/>
      <c r="C247" s="224"/>
      <c r="D247" s="224"/>
      <c r="E247" s="224"/>
      <c r="F247" s="224"/>
      <c r="G247" s="224"/>
      <c r="H247" s="224"/>
      <c r="I247" s="224"/>
      <c r="J247" s="224"/>
      <c r="K247" s="224"/>
      <c r="L247" s="224"/>
      <c r="M247" s="224"/>
      <c r="N247" s="224"/>
      <c r="O247" s="224"/>
      <c r="P247" s="224"/>
      <c r="Q247" s="224"/>
      <c r="R247" s="224"/>
      <c r="S247" s="224"/>
    </row>
    <row r="248" spans="1:19" x14ac:dyDescent="0.25">
      <c r="A248" s="223">
        <f t="shared" si="5"/>
        <v>44636.468749999891</v>
      </c>
      <c r="B248" s="224"/>
      <c r="C248" s="224"/>
      <c r="D248" s="224"/>
      <c r="E248" s="224"/>
      <c r="F248" s="224"/>
      <c r="G248" s="224"/>
      <c r="H248" s="224"/>
      <c r="I248" s="224"/>
      <c r="J248" s="224"/>
      <c r="K248" s="224"/>
      <c r="L248" s="224"/>
      <c r="M248" s="224"/>
      <c r="N248" s="224"/>
      <c r="O248" s="224"/>
      <c r="P248" s="224"/>
      <c r="Q248" s="224"/>
      <c r="R248" s="224"/>
      <c r="S248" s="224"/>
    </row>
    <row r="249" spans="1:19" x14ac:dyDescent="0.25">
      <c r="A249" s="223">
        <f t="shared" si="5"/>
        <v>44636.479166666555</v>
      </c>
      <c r="B249" s="224"/>
      <c r="C249" s="224"/>
      <c r="D249" s="224"/>
      <c r="E249" s="224"/>
      <c r="F249" s="224"/>
      <c r="G249" s="224"/>
      <c r="H249" s="224"/>
      <c r="I249" s="224"/>
      <c r="J249" s="224"/>
      <c r="K249" s="224"/>
      <c r="L249" s="224"/>
      <c r="M249" s="224"/>
      <c r="N249" s="224"/>
      <c r="O249" s="224"/>
      <c r="P249" s="224"/>
      <c r="Q249" s="224"/>
      <c r="R249" s="224"/>
      <c r="S249" s="224"/>
    </row>
    <row r="250" spans="1:19" x14ac:dyDescent="0.25">
      <c r="A250" s="223">
        <f t="shared" si="5"/>
        <v>44636.489583333219</v>
      </c>
      <c r="B250" s="224"/>
      <c r="C250" s="224"/>
      <c r="D250" s="224"/>
      <c r="E250" s="224"/>
      <c r="F250" s="224"/>
      <c r="G250" s="224"/>
      <c r="H250" s="224"/>
      <c r="I250" s="224"/>
      <c r="J250" s="224"/>
      <c r="K250" s="224"/>
      <c r="L250" s="224"/>
      <c r="M250" s="224"/>
      <c r="N250" s="224"/>
      <c r="O250" s="224"/>
      <c r="P250" s="224"/>
      <c r="Q250" s="224"/>
      <c r="R250" s="224"/>
      <c r="S250" s="224"/>
    </row>
    <row r="251" spans="1:19" x14ac:dyDescent="0.25">
      <c r="A251" s="223">
        <f t="shared" si="5"/>
        <v>44636.499999999884</v>
      </c>
      <c r="B251" s="224"/>
      <c r="C251" s="224"/>
      <c r="D251" s="224"/>
      <c r="E251" s="224"/>
      <c r="F251" s="224"/>
      <c r="G251" s="224"/>
      <c r="H251" s="224"/>
      <c r="I251" s="224"/>
      <c r="J251" s="224"/>
      <c r="K251" s="224"/>
      <c r="L251" s="224"/>
      <c r="M251" s="224"/>
      <c r="N251" s="224"/>
      <c r="O251" s="224"/>
      <c r="P251" s="224"/>
      <c r="Q251" s="224"/>
      <c r="R251" s="224"/>
      <c r="S251" s="224"/>
    </row>
    <row r="252" spans="1:19" x14ac:dyDescent="0.25">
      <c r="A252" s="223">
        <f t="shared" si="5"/>
        <v>44636.510416666548</v>
      </c>
      <c r="B252" s="224"/>
      <c r="C252" s="224"/>
      <c r="D252" s="224"/>
      <c r="E252" s="224"/>
      <c r="F252" s="224"/>
      <c r="G252" s="224"/>
      <c r="H252" s="224"/>
      <c r="I252" s="224"/>
      <c r="J252" s="224"/>
      <c r="K252" s="224"/>
      <c r="L252" s="224"/>
      <c r="M252" s="224"/>
      <c r="N252" s="224"/>
      <c r="O252" s="224"/>
      <c r="P252" s="224"/>
      <c r="Q252" s="224"/>
      <c r="R252" s="224"/>
      <c r="S252" s="224"/>
    </row>
    <row r="253" spans="1:19" x14ac:dyDescent="0.25">
      <c r="A253" s="223">
        <f t="shared" si="5"/>
        <v>44636.520833333212</v>
      </c>
      <c r="B253" s="224"/>
      <c r="C253" s="224"/>
      <c r="D253" s="224"/>
      <c r="E253" s="224"/>
      <c r="F253" s="224"/>
      <c r="G253" s="224"/>
      <c r="H253" s="224"/>
      <c r="I253" s="224"/>
      <c r="J253" s="224"/>
      <c r="K253" s="224"/>
      <c r="L253" s="224"/>
      <c r="M253" s="224"/>
      <c r="N253" s="224"/>
      <c r="O253" s="224"/>
      <c r="P253" s="224"/>
      <c r="Q253" s="224"/>
      <c r="R253" s="224"/>
      <c r="S253" s="224"/>
    </row>
    <row r="254" spans="1:19" x14ac:dyDescent="0.25">
      <c r="A254" s="223">
        <f t="shared" si="5"/>
        <v>44636.531249999876</v>
      </c>
      <c r="B254" s="224"/>
      <c r="C254" s="224"/>
      <c r="D254" s="224"/>
      <c r="E254" s="224"/>
      <c r="F254" s="224"/>
      <c r="G254" s="224"/>
      <c r="H254" s="224"/>
      <c r="I254" s="224"/>
      <c r="J254" s="224"/>
      <c r="K254" s="224"/>
      <c r="L254" s="224"/>
      <c r="M254" s="224"/>
      <c r="N254" s="224"/>
      <c r="O254" s="224"/>
      <c r="P254" s="224"/>
      <c r="Q254" s="224"/>
      <c r="R254" s="224"/>
      <c r="S254" s="224"/>
    </row>
    <row r="255" spans="1:19" x14ac:dyDescent="0.25">
      <c r="A255" s="223">
        <f t="shared" si="5"/>
        <v>44636.541666666541</v>
      </c>
      <c r="B255" s="224"/>
      <c r="C255" s="224"/>
      <c r="D255" s="224"/>
      <c r="E255" s="224"/>
      <c r="F255" s="224"/>
      <c r="G255" s="224"/>
      <c r="H255" s="224"/>
      <c r="I255" s="224"/>
      <c r="J255" s="224"/>
      <c r="K255" s="224"/>
      <c r="L255" s="224"/>
      <c r="M255" s="224"/>
      <c r="N255" s="224"/>
      <c r="O255" s="224"/>
      <c r="P255" s="224"/>
      <c r="Q255" s="224"/>
      <c r="R255" s="224"/>
      <c r="S255" s="224"/>
    </row>
    <row r="256" spans="1:19" x14ac:dyDescent="0.25">
      <c r="A256" s="223">
        <f t="shared" si="5"/>
        <v>44636.552083333205</v>
      </c>
      <c r="B256" s="224"/>
      <c r="C256" s="224"/>
      <c r="D256" s="224"/>
      <c r="E256" s="224"/>
      <c r="F256" s="224"/>
      <c r="G256" s="224"/>
      <c r="H256" s="224"/>
      <c r="I256" s="224"/>
      <c r="J256" s="224"/>
      <c r="K256" s="224"/>
      <c r="L256" s="224"/>
      <c r="M256" s="224"/>
      <c r="N256" s="224"/>
      <c r="O256" s="224"/>
      <c r="P256" s="224"/>
      <c r="Q256" s="224"/>
      <c r="R256" s="224"/>
      <c r="S256" s="224"/>
    </row>
    <row r="257" spans="1:19" x14ac:dyDescent="0.25">
      <c r="A257" s="223">
        <f t="shared" si="5"/>
        <v>44636.562499999869</v>
      </c>
      <c r="B257" s="224"/>
      <c r="C257" s="224"/>
      <c r="D257" s="224"/>
      <c r="E257" s="224"/>
      <c r="F257" s="224"/>
      <c r="G257" s="224"/>
      <c r="H257" s="224"/>
      <c r="I257" s="224"/>
      <c r="J257" s="224"/>
      <c r="K257" s="224"/>
      <c r="L257" s="224"/>
      <c r="M257" s="224"/>
      <c r="N257" s="224"/>
      <c r="O257" s="224"/>
      <c r="P257" s="224"/>
      <c r="Q257" s="224"/>
      <c r="R257" s="224"/>
      <c r="S257" s="224"/>
    </row>
    <row r="258" spans="1:19" x14ac:dyDescent="0.25">
      <c r="A258" s="223">
        <f t="shared" si="5"/>
        <v>44636.572916666533</v>
      </c>
      <c r="B258" s="224"/>
      <c r="C258" s="224"/>
      <c r="D258" s="224"/>
      <c r="E258" s="224"/>
      <c r="F258" s="224"/>
      <c r="G258" s="224"/>
      <c r="H258" s="224"/>
      <c r="I258" s="224"/>
      <c r="J258" s="224"/>
      <c r="K258" s="224"/>
      <c r="L258" s="224"/>
      <c r="M258" s="224"/>
      <c r="N258" s="224"/>
      <c r="O258" s="224"/>
      <c r="P258" s="224"/>
      <c r="Q258" s="224"/>
      <c r="R258" s="224"/>
      <c r="S258" s="224"/>
    </row>
    <row r="259" spans="1:19" x14ac:dyDescent="0.25">
      <c r="A259" s="223">
        <f t="shared" si="5"/>
        <v>44636.583333333198</v>
      </c>
      <c r="B259" s="224"/>
      <c r="C259" s="224"/>
      <c r="D259" s="224"/>
      <c r="E259" s="224"/>
      <c r="F259" s="224"/>
      <c r="G259" s="224"/>
      <c r="H259" s="224"/>
      <c r="I259" s="224"/>
      <c r="J259" s="224"/>
      <c r="K259" s="224"/>
      <c r="L259" s="224"/>
      <c r="M259" s="224"/>
      <c r="N259" s="224"/>
      <c r="O259" s="224"/>
      <c r="P259" s="224"/>
      <c r="Q259" s="224"/>
      <c r="R259" s="224"/>
      <c r="S259" s="224"/>
    </row>
    <row r="260" spans="1:19" x14ac:dyDescent="0.25">
      <c r="A260" s="223">
        <f t="shared" si="5"/>
        <v>44636.593749999862</v>
      </c>
      <c r="B260" s="224"/>
      <c r="C260" s="224"/>
      <c r="D260" s="224"/>
      <c r="E260" s="224"/>
      <c r="F260" s="224"/>
      <c r="G260" s="224"/>
      <c r="H260" s="224"/>
      <c r="I260" s="224"/>
      <c r="J260" s="224"/>
      <c r="K260" s="224"/>
      <c r="L260" s="224"/>
      <c r="M260" s="224"/>
      <c r="N260" s="224"/>
      <c r="O260" s="224"/>
      <c r="P260" s="224"/>
      <c r="Q260" s="224"/>
      <c r="R260" s="224"/>
      <c r="S260" s="224"/>
    </row>
    <row r="261" spans="1:19" x14ac:dyDescent="0.25">
      <c r="A261" s="223">
        <f t="shared" si="5"/>
        <v>44636.604166666526</v>
      </c>
      <c r="B261" s="224"/>
      <c r="C261" s="224"/>
      <c r="D261" s="224"/>
      <c r="E261" s="224"/>
      <c r="F261" s="224"/>
      <c r="G261" s="224"/>
      <c r="H261" s="224"/>
      <c r="I261" s="224"/>
      <c r="J261" s="224"/>
      <c r="K261" s="224"/>
      <c r="L261" s="224"/>
      <c r="M261" s="224"/>
      <c r="N261" s="224"/>
      <c r="O261" s="224"/>
      <c r="P261" s="224"/>
      <c r="Q261" s="224"/>
      <c r="R261" s="224"/>
      <c r="S261" s="224"/>
    </row>
    <row r="262" spans="1:19" x14ac:dyDescent="0.25">
      <c r="A262" s="223">
        <f t="shared" si="5"/>
        <v>44636.61458333319</v>
      </c>
      <c r="B262" s="224"/>
      <c r="C262" s="224"/>
      <c r="D262" s="224"/>
      <c r="E262" s="224"/>
      <c r="F262" s="224"/>
      <c r="G262" s="224"/>
      <c r="H262" s="224"/>
      <c r="I262" s="224"/>
      <c r="J262" s="224"/>
      <c r="K262" s="224"/>
      <c r="L262" s="224"/>
      <c r="M262" s="224"/>
      <c r="N262" s="224"/>
      <c r="O262" s="224"/>
      <c r="P262" s="224"/>
      <c r="Q262" s="224"/>
      <c r="R262" s="224"/>
      <c r="S262" s="224"/>
    </row>
    <row r="263" spans="1:19" x14ac:dyDescent="0.25">
      <c r="A263" s="223">
        <f t="shared" si="5"/>
        <v>44636.624999999854</v>
      </c>
      <c r="B263" s="224"/>
      <c r="C263" s="224"/>
      <c r="D263" s="224"/>
      <c r="E263" s="224"/>
      <c r="F263" s="224"/>
      <c r="G263" s="224"/>
      <c r="H263" s="224"/>
      <c r="I263" s="224"/>
      <c r="J263" s="224"/>
      <c r="K263" s="224"/>
      <c r="L263" s="224"/>
      <c r="M263" s="224"/>
      <c r="N263" s="224"/>
      <c r="O263" s="224"/>
      <c r="P263" s="224"/>
      <c r="Q263" s="224"/>
      <c r="R263" s="224"/>
      <c r="S263" s="224"/>
    </row>
    <row r="264" spans="1:19" x14ac:dyDescent="0.25">
      <c r="A264" s="223">
        <f t="shared" si="5"/>
        <v>44636.635416666519</v>
      </c>
      <c r="B264" s="224"/>
      <c r="C264" s="224"/>
      <c r="D264" s="224"/>
      <c r="E264" s="224"/>
      <c r="F264" s="224"/>
      <c r="G264" s="224"/>
      <c r="H264" s="224"/>
      <c r="I264" s="224"/>
      <c r="J264" s="224"/>
      <c r="K264" s="224"/>
      <c r="L264" s="224"/>
      <c r="M264" s="224"/>
      <c r="N264" s="224"/>
      <c r="O264" s="224"/>
      <c r="P264" s="224"/>
      <c r="Q264" s="224"/>
      <c r="R264" s="224"/>
      <c r="S264" s="224"/>
    </row>
    <row r="265" spans="1:19" x14ac:dyDescent="0.25">
      <c r="A265" s="223">
        <f t="shared" si="5"/>
        <v>44636.645833333183</v>
      </c>
      <c r="B265" s="224"/>
      <c r="C265" s="224"/>
      <c r="D265" s="224"/>
      <c r="E265" s="224"/>
      <c r="F265" s="224"/>
      <c r="G265" s="224"/>
      <c r="H265" s="224"/>
      <c r="I265" s="224"/>
      <c r="J265" s="224"/>
      <c r="K265" s="224"/>
      <c r="L265" s="224"/>
      <c r="M265" s="224"/>
      <c r="N265" s="224"/>
      <c r="O265" s="224"/>
      <c r="P265" s="224"/>
      <c r="Q265" s="224"/>
      <c r="R265" s="224"/>
      <c r="S265" s="224"/>
    </row>
    <row r="266" spans="1:19" x14ac:dyDescent="0.25">
      <c r="A266" s="223">
        <f t="shared" si="5"/>
        <v>44636.656249999847</v>
      </c>
      <c r="B266" s="224"/>
      <c r="C266" s="224"/>
      <c r="D266" s="224"/>
      <c r="E266" s="224"/>
      <c r="F266" s="224"/>
      <c r="G266" s="224"/>
      <c r="H266" s="224"/>
      <c r="I266" s="224"/>
      <c r="J266" s="224"/>
      <c r="K266" s="224"/>
      <c r="L266" s="224"/>
      <c r="M266" s="224"/>
      <c r="N266" s="224"/>
      <c r="O266" s="224"/>
      <c r="P266" s="224"/>
      <c r="Q266" s="224"/>
      <c r="R266" s="224"/>
      <c r="S266" s="224"/>
    </row>
    <row r="267" spans="1:19" x14ac:dyDescent="0.25">
      <c r="A267" s="223">
        <f t="shared" si="5"/>
        <v>44636.666666666511</v>
      </c>
      <c r="B267" s="224"/>
      <c r="C267" s="224"/>
      <c r="D267" s="224"/>
      <c r="E267" s="224"/>
      <c r="F267" s="224"/>
      <c r="G267" s="224"/>
      <c r="H267" s="224"/>
      <c r="I267" s="224"/>
      <c r="J267" s="224"/>
      <c r="K267" s="224"/>
      <c r="L267" s="224"/>
      <c r="M267" s="224"/>
      <c r="N267" s="224"/>
      <c r="O267" s="224"/>
      <c r="P267" s="224"/>
      <c r="Q267" s="224"/>
      <c r="R267" s="224"/>
      <c r="S267" s="224"/>
    </row>
    <row r="268" spans="1:19" x14ac:dyDescent="0.25">
      <c r="A268" s="223">
        <f t="shared" si="5"/>
        <v>44636.677083333176</v>
      </c>
      <c r="B268" s="224"/>
      <c r="C268" s="224"/>
      <c r="D268" s="224"/>
      <c r="E268" s="224"/>
      <c r="F268" s="224"/>
      <c r="G268" s="224"/>
      <c r="H268" s="224"/>
      <c r="I268" s="224"/>
      <c r="J268" s="224"/>
      <c r="K268" s="224"/>
      <c r="L268" s="224"/>
      <c r="M268" s="224"/>
      <c r="N268" s="224"/>
      <c r="O268" s="224"/>
      <c r="P268" s="224"/>
      <c r="Q268" s="224"/>
      <c r="R268" s="224"/>
      <c r="S268" s="224"/>
    </row>
    <row r="269" spans="1:19" x14ac:dyDescent="0.25">
      <c r="A269" s="223">
        <f t="shared" ref="A269:A298" si="6">A268+"0:15"</f>
        <v>44636.68749999984</v>
      </c>
      <c r="B269" s="224"/>
      <c r="C269" s="224"/>
      <c r="D269" s="224"/>
      <c r="E269" s="224"/>
      <c r="F269" s="224"/>
      <c r="G269" s="224"/>
      <c r="H269" s="224"/>
      <c r="I269" s="224"/>
      <c r="J269" s="224"/>
      <c r="K269" s="224"/>
      <c r="L269" s="224"/>
      <c r="M269" s="224"/>
      <c r="N269" s="224"/>
      <c r="O269" s="224"/>
      <c r="P269" s="224"/>
      <c r="Q269" s="224"/>
      <c r="R269" s="224"/>
      <c r="S269" s="224"/>
    </row>
    <row r="270" spans="1:19" x14ac:dyDescent="0.25">
      <c r="A270" s="223">
        <f t="shared" si="6"/>
        <v>44636.697916666504</v>
      </c>
      <c r="B270" s="224"/>
      <c r="C270" s="224"/>
      <c r="D270" s="224"/>
      <c r="E270" s="224"/>
      <c r="F270" s="224"/>
      <c r="G270" s="224"/>
      <c r="H270" s="224"/>
      <c r="I270" s="224"/>
      <c r="J270" s="224"/>
      <c r="K270" s="224"/>
      <c r="L270" s="224"/>
      <c r="M270" s="224"/>
      <c r="N270" s="224"/>
      <c r="O270" s="224"/>
      <c r="P270" s="224"/>
      <c r="Q270" s="224"/>
      <c r="R270" s="224"/>
      <c r="S270" s="224"/>
    </row>
    <row r="271" spans="1:19" x14ac:dyDescent="0.25">
      <c r="A271" s="223">
        <f t="shared" si="6"/>
        <v>44636.708333333168</v>
      </c>
      <c r="B271" s="224"/>
      <c r="C271" s="224"/>
      <c r="D271" s="224"/>
      <c r="E271" s="224"/>
      <c r="F271" s="224"/>
      <c r="G271" s="224"/>
      <c r="H271" s="224"/>
      <c r="I271" s="224"/>
      <c r="J271" s="224"/>
      <c r="K271" s="224"/>
      <c r="L271" s="224"/>
      <c r="M271" s="224"/>
      <c r="N271" s="224"/>
      <c r="O271" s="224"/>
      <c r="P271" s="224"/>
      <c r="Q271" s="224"/>
      <c r="R271" s="224"/>
      <c r="S271" s="224"/>
    </row>
    <row r="272" spans="1:19" x14ac:dyDescent="0.25">
      <c r="A272" s="223">
        <f t="shared" si="6"/>
        <v>44636.718749999833</v>
      </c>
      <c r="B272" s="224"/>
      <c r="C272" s="224"/>
      <c r="D272" s="224"/>
      <c r="E272" s="224"/>
      <c r="F272" s="224"/>
      <c r="G272" s="224"/>
      <c r="H272" s="224"/>
      <c r="I272" s="224"/>
      <c r="J272" s="224"/>
      <c r="K272" s="224"/>
      <c r="L272" s="224"/>
      <c r="M272" s="224"/>
      <c r="N272" s="224"/>
      <c r="O272" s="224"/>
      <c r="P272" s="224"/>
      <c r="Q272" s="224"/>
      <c r="R272" s="224"/>
      <c r="S272" s="224"/>
    </row>
    <row r="273" spans="1:19" x14ac:dyDescent="0.25">
      <c r="A273" s="223">
        <f t="shared" si="6"/>
        <v>44636.729166666497</v>
      </c>
      <c r="B273" s="224"/>
      <c r="C273" s="224"/>
      <c r="D273" s="224"/>
      <c r="E273" s="224"/>
      <c r="F273" s="224"/>
      <c r="G273" s="224"/>
      <c r="H273" s="224"/>
      <c r="I273" s="224"/>
      <c r="J273" s="224"/>
      <c r="K273" s="224"/>
      <c r="L273" s="224"/>
      <c r="M273" s="224"/>
      <c r="N273" s="224"/>
      <c r="O273" s="224"/>
      <c r="P273" s="224"/>
      <c r="Q273" s="224"/>
      <c r="R273" s="224"/>
      <c r="S273" s="224"/>
    </row>
    <row r="274" spans="1:19" x14ac:dyDescent="0.25">
      <c r="A274" s="223">
        <f t="shared" si="6"/>
        <v>44636.739583333161</v>
      </c>
      <c r="B274" s="224"/>
      <c r="C274" s="224"/>
      <c r="D274" s="224"/>
      <c r="E274" s="224"/>
      <c r="F274" s="224"/>
      <c r="G274" s="224"/>
      <c r="H274" s="224"/>
      <c r="I274" s="224"/>
      <c r="J274" s="224"/>
      <c r="K274" s="224"/>
      <c r="L274" s="224"/>
      <c r="M274" s="224"/>
      <c r="N274" s="224"/>
      <c r="O274" s="224"/>
      <c r="P274" s="224"/>
      <c r="Q274" s="224"/>
      <c r="R274" s="224"/>
      <c r="S274" s="224"/>
    </row>
    <row r="275" spans="1:19" x14ac:dyDescent="0.25">
      <c r="A275" s="223">
        <f t="shared" si="6"/>
        <v>44636.749999999825</v>
      </c>
      <c r="B275" s="224"/>
      <c r="C275" s="224"/>
      <c r="D275" s="224"/>
      <c r="E275" s="224"/>
      <c r="F275" s="224"/>
      <c r="G275" s="224"/>
      <c r="H275" s="224"/>
      <c r="I275" s="224"/>
      <c r="J275" s="224"/>
      <c r="K275" s="224"/>
      <c r="L275" s="224"/>
      <c r="M275" s="224"/>
      <c r="N275" s="224"/>
      <c r="O275" s="224"/>
      <c r="P275" s="224"/>
      <c r="Q275" s="224"/>
      <c r="R275" s="224"/>
      <c r="S275" s="224"/>
    </row>
    <row r="276" spans="1:19" x14ac:dyDescent="0.25">
      <c r="A276" s="223">
        <f t="shared" si="6"/>
        <v>44636.76041666649</v>
      </c>
      <c r="B276" s="224"/>
      <c r="C276" s="224"/>
      <c r="D276" s="224"/>
      <c r="E276" s="224"/>
      <c r="F276" s="224"/>
      <c r="G276" s="224"/>
      <c r="H276" s="224"/>
      <c r="I276" s="224"/>
      <c r="J276" s="224"/>
      <c r="K276" s="224"/>
      <c r="L276" s="224"/>
      <c r="M276" s="224"/>
      <c r="N276" s="224"/>
      <c r="O276" s="224"/>
      <c r="P276" s="224"/>
      <c r="Q276" s="224"/>
      <c r="R276" s="224"/>
      <c r="S276" s="224"/>
    </row>
    <row r="277" spans="1:19" x14ac:dyDescent="0.25">
      <c r="A277" s="223">
        <f t="shared" si="6"/>
        <v>44636.770833333154</v>
      </c>
      <c r="B277" s="224"/>
      <c r="C277" s="224"/>
      <c r="D277" s="224"/>
      <c r="E277" s="224"/>
      <c r="F277" s="224"/>
      <c r="G277" s="224"/>
      <c r="H277" s="224"/>
      <c r="I277" s="224"/>
      <c r="J277" s="224"/>
      <c r="K277" s="224"/>
      <c r="L277" s="224"/>
      <c r="M277" s="224"/>
      <c r="N277" s="224"/>
      <c r="O277" s="224"/>
      <c r="P277" s="224"/>
      <c r="Q277" s="224"/>
      <c r="R277" s="224"/>
      <c r="S277" s="224"/>
    </row>
    <row r="278" spans="1:19" x14ac:dyDescent="0.25">
      <c r="A278" s="223">
        <f t="shared" si="6"/>
        <v>44636.781249999818</v>
      </c>
      <c r="B278" s="224"/>
      <c r="C278" s="224"/>
      <c r="D278" s="224"/>
      <c r="E278" s="224"/>
      <c r="F278" s="224"/>
      <c r="G278" s="224"/>
      <c r="H278" s="224"/>
      <c r="I278" s="224"/>
      <c r="J278" s="224"/>
      <c r="K278" s="224"/>
      <c r="L278" s="224"/>
      <c r="M278" s="224"/>
      <c r="N278" s="224"/>
      <c r="O278" s="224"/>
      <c r="P278" s="224"/>
      <c r="Q278" s="224"/>
      <c r="R278" s="224"/>
      <c r="S278" s="224"/>
    </row>
    <row r="279" spans="1:19" x14ac:dyDescent="0.25">
      <c r="A279" s="223">
        <f t="shared" si="6"/>
        <v>44636.791666666482</v>
      </c>
      <c r="B279" s="224"/>
      <c r="C279" s="224"/>
      <c r="D279" s="224"/>
      <c r="E279" s="224"/>
      <c r="F279" s="224"/>
      <c r="G279" s="224"/>
      <c r="H279" s="224"/>
      <c r="I279" s="224"/>
      <c r="J279" s="224"/>
      <c r="K279" s="224"/>
      <c r="L279" s="224"/>
      <c r="M279" s="224"/>
      <c r="N279" s="224"/>
      <c r="O279" s="224"/>
      <c r="P279" s="224"/>
      <c r="Q279" s="224"/>
      <c r="R279" s="224"/>
      <c r="S279" s="224"/>
    </row>
    <row r="280" spans="1:19" x14ac:dyDescent="0.25">
      <c r="A280" s="223">
        <f t="shared" si="6"/>
        <v>44636.802083333147</v>
      </c>
      <c r="B280" s="224"/>
      <c r="C280" s="224"/>
      <c r="D280" s="224"/>
      <c r="E280" s="224"/>
      <c r="F280" s="224"/>
      <c r="G280" s="224"/>
      <c r="H280" s="224"/>
      <c r="I280" s="224"/>
      <c r="J280" s="224"/>
      <c r="K280" s="224"/>
      <c r="L280" s="224"/>
      <c r="M280" s="224"/>
      <c r="N280" s="224"/>
      <c r="O280" s="224"/>
      <c r="P280" s="224"/>
      <c r="Q280" s="224"/>
      <c r="R280" s="224"/>
      <c r="S280" s="224"/>
    </row>
    <row r="281" spans="1:19" x14ac:dyDescent="0.25">
      <c r="A281" s="223">
        <f t="shared" si="6"/>
        <v>44636.812499999811</v>
      </c>
      <c r="B281" s="224"/>
      <c r="C281" s="224"/>
      <c r="D281" s="224"/>
      <c r="E281" s="224"/>
      <c r="F281" s="224"/>
      <c r="G281" s="224"/>
      <c r="H281" s="224"/>
      <c r="I281" s="224"/>
      <c r="J281" s="224"/>
      <c r="K281" s="224"/>
      <c r="L281" s="224"/>
      <c r="M281" s="224"/>
      <c r="N281" s="224"/>
      <c r="O281" s="224"/>
      <c r="P281" s="224"/>
      <c r="Q281" s="224"/>
      <c r="R281" s="224"/>
      <c r="S281" s="224"/>
    </row>
    <row r="282" spans="1:19" x14ac:dyDescent="0.25">
      <c r="A282" s="223">
        <f t="shared" si="6"/>
        <v>44636.822916666475</v>
      </c>
      <c r="B282" s="224"/>
      <c r="C282" s="224"/>
      <c r="D282" s="224"/>
      <c r="E282" s="224"/>
      <c r="F282" s="224"/>
      <c r="G282" s="224"/>
      <c r="H282" s="224"/>
      <c r="I282" s="224"/>
      <c r="J282" s="224"/>
      <c r="K282" s="224"/>
      <c r="L282" s="224"/>
      <c r="M282" s="224"/>
      <c r="N282" s="224"/>
      <c r="O282" s="224"/>
      <c r="P282" s="224"/>
      <c r="Q282" s="224"/>
      <c r="R282" s="224"/>
      <c r="S282" s="224"/>
    </row>
    <row r="283" spans="1:19" x14ac:dyDescent="0.25">
      <c r="A283" s="223">
        <f t="shared" si="6"/>
        <v>44636.833333333139</v>
      </c>
      <c r="B283" s="224"/>
      <c r="C283" s="224"/>
      <c r="D283" s="224"/>
      <c r="E283" s="224"/>
      <c r="F283" s="224"/>
      <c r="G283" s="224"/>
      <c r="H283" s="224"/>
      <c r="I283" s="224"/>
      <c r="J283" s="224"/>
      <c r="K283" s="224"/>
      <c r="L283" s="224"/>
      <c r="M283" s="224"/>
      <c r="N283" s="224"/>
      <c r="O283" s="224"/>
      <c r="P283" s="224"/>
      <c r="Q283" s="224"/>
      <c r="R283" s="224"/>
      <c r="S283" s="224"/>
    </row>
    <row r="284" spans="1:19" x14ac:dyDescent="0.25">
      <c r="A284" s="223">
        <f t="shared" si="6"/>
        <v>44636.843749999804</v>
      </c>
      <c r="B284" s="224"/>
      <c r="C284" s="224"/>
      <c r="D284" s="224"/>
      <c r="E284" s="224"/>
      <c r="F284" s="224"/>
      <c r="G284" s="224"/>
      <c r="H284" s="224"/>
      <c r="I284" s="224"/>
      <c r="J284" s="224"/>
      <c r="K284" s="224"/>
      <c r="L284" s="224"/>
      <c r="M284" s="224"/>
      <c r="N284" s="224"/>
      <c r="O284" s="224"/>
      <c r="P284" s="224"/>
      <c r="Q284" s="224"/>
      <c r="R284" s="224"/>
      <c r="S284" s="224"/>
    </row>
    <row r="285" spans="1:19" x14ac:dyDescent="0.25">
      <c r="A285" s="223">
        <f t="shared" si="6"/>
        <v>44636.854166666468</v>
      </c>
      <c r="B285" s="224"/>
      <c r="C285" s="224"/>
      <c r="D285" s="224"/>
      <c r="E285" s="224"/>
      <c r="F285" s="224"/>
      <c r="G285" s="224"/>
      <c r="H285" s="224"/>
      <c r="I285" s="224"/>
      <c r="J285" s="224"/>
      <c r="K285" s="224"/>
      <c r="L285" s="224"/>
      <c r="M285" s="224"/>
      <c r="N285" s="224"/>
      <c r="O285" s="224"/>
      <c r="P285" s="224"/>
      <c r="Q285" s="224"/>
      <c r="R285" s="224"/>
      <c r="S285" s="224"/>
    </row>
    <row r="286" spans="1:19" x14ac:dyDescent="0.25">
      <c r="A286" s="223">
        <f t="shared" si="6"/>
        <v>44636.864583333132</v>
      </c>
      <c r="B286" s="224"/>
      <c r="C286" s="224"/>
      <c r="D286" s="224"/>
      <c r="E286" s="224"/>
      <c r="F286" s="224"/>
      <c r="G286" s="224"/>
      <c r="H286" s="224"/>
      <c r="I286" s="224"/>
      <c r="J286" s="224"/>
      <c r="K286" s="224"/>
      <c r="L286" s="224"/>
      <c r="M286" s="224"/>
      <c r="N286" s="224"/>
      <c r="O286" s="224"/>
      <c r="P286" s="224"/>
      <c r="Q286" s="224"/>
      <c r="R286" s="224"/>
      <c r="S286" s="224"/>
    </row>
    <row r="287" spans="1:19" x14ac:dyDescent="0.25">
      <c r="A287" s="223">
        <f t="shared" si="6"/>
        <v>44636.874999999796</v>
      </c>
      <c r="B287" s="224"/>
      <c r="C287" s="224"/>
      <c r="D287" s="224"/>
      <c r="E287" s="224"/>
      <c r="F287" s="224"/>
      <c r="G287" s="224"/>
      <c r="H287" s="224"/>
      <c r="I287" s="224"/>
      <c r="J287" s="224"/>
      <c r="K287" s="224"/>
      <c r="L287" s="224"/>
      <c r="M287" s="224"/>
      <c r="N287" s="224"/>
      <c r="O287" s="224"/>
      <c r="P287" s="224"/>
      <c r="Q287" s="224"/>
      <c r="R287" s="224"/>
      <c r="S287" s="224"/>
    </row>
    <row r="288" spans="1:19" x14ac:dyDescent="0.25">
      <c r="A288" s="223">
        <f t="shared" si="6"/>
        <v>44636.885416666461</v>
      </c>
      <c r="B288" s="224"/>
      <c r="C288" s="224"/>
      <c r="D288" s="224"/>
      <c r="E288" s="224"/>
      <c r="F288" s="224"/>
      <c r="G288" s="224"/>
      <c r="H288" s="224"/>
      <c r="I288" s="224"/>
      <c r="J288" s="224"/>
      <c r="K288" s="224"/>
      <c r="L288" s="224"/>
      <c r="M288" s="224"/>
      <c r="N288" s="224"/>
      <c r="O288" s="224"/>
      <c r="P288" s="224"/>
      <c r="Q288" s="224"/>
      <c r="R288" s="224"/>
      <c r="S288" s="224"/>
    </row>
    <row r="289" spans="1:19" x14ac:dyDescent="0.25">
      <c r="A289" s="223">
        <f t="shared" si="6"/>
        <v>44636.895833333125</v>
      </c>
      <c r="B289" s="224"/>
      <c r="C289" s="224"/>
      <c r="D289" s="224"/>
      <c r="E289" s="224"/>
      <c r="F289" s="224"/>
      <c r="G289" s="224"/>
      <c r="H289" s="224"/>
      <c r="I289" s="224"/>
      <c r="J289" s="224"/>
      <c r="K289" s="224"/>
      <c r="L289" s="224"/>
      <c r="M289" s="224"/>
      <c r="N289" s="224"/>
      <c r="O289" s="224"/>
      <c r="P289" s="224"/>
      <c r="Q289" s="224"/>
      <c r="R289" s="224"/>
      <c r="S289" s="224"/>
    </row>
    <row r="290" spans="1:19" x14ac:dyDescent="0.25">
      <c r="A290" s="223">
        <f t="shared" si="6"/>
        <v>44636.906249999789</v>
      </c>
      <c r="B290" s="224"/>
      <c r="C290" s="224"/>
      <c r="D290" s="224"/>
      <c r="E290" s="224"/>
      <c r="F290" s="224"/>
      <c r="G290" s="224"/>
      <c r="H290" s="224"/>
      <c r="I290" s="224"/>
      <c r="J290" s="224"/>
      <c r="K290" s="224"/>
      <c r="L290" s="224"/>
      <c r="M290" s="224"/>
      <c r="N290" s="224"/>
      <c r="O290" s="224"/>
      <c r="P290" s="224"/>
      <c r="Q290" s="224"/>
      <c r="R290" s="224"/>
      <c r="S290" s="224"/>
    </row>
    <row r="291" spans="1:19" x14ac:dyDescent="0.25">
      <c r="A291" s="223">
        <f t="shared" si="6"/>
        <v>44636.916666666453</v>
      </c>
      <c r="B291" s="224"/>
      <c r="C291" s="224"/>
      <c r="D291" s="224"/>
      <c r="E291" s="224"/>
      <c r="F291" s="224"/>
      <c r="G291" s="224"/>
      <c r="H291" s="224"/>
      <c r="I291" s="224"/>
      <c r="J291" s="224"/>
      <c r="K291" s="224"/>
      <c r="L291" s="224"/>
      <c r="M291" s="224"/>
      <c r="N291" s="224"/>
      <c r="O291" s="224"/>
      <c r="P291" s="224"/>
      <c r="Q291" s="224"/>
      <c r="R291" s="224"/>
      <c r="S291" s="224"/>
    </row>
    <row r="292" spans="1:19" x14ac:dyDescent="0.25">
      <c r="A292" s="223">
        <f t="shared" si="6"/>
        <v>44636.927083333117</v>
      </c>
      <c r="B292" s="224"/>
      <c r="C292" s="224"/>
      <c r="D292" s="224"/>
      <c r="E292" s="224"/>
      <c r="F292" s="224"/>
      <c r="G292" s="224"/>
      <c r="H292" s="224"/>
      <c r="I292" s="224"/>
      <c r="J292" s="224"/>
      <c r="K292" s="224"/>
      <c r="L292" s="224"/>
      <c r="M292" s="224"/>
      <c r="N292" s="224"/>
      <c r="O292" s="224"/>
      <c r="P292" s="224"/>
      <c r="Q292" s="224"/>
      <c r="R292" s="224"/>
      <c r="S292" s="224"/>
    </row>
    <row r="293" spans="1:19" x14ac:dyDescent="0.25">
      <c r="A293" s="223">
        <f t="shared" si="6"/>
        <v>44636.937499999782</v>
      </c>
      <c r="B293" s="224"/>
      <c r="C293" s="224"/>
      <c r="D293" s="224"/>
      <c r="E293" s="224"/>
      <c r="F293" s="224"/>
      <c r="G293" s="224"/>
      <c r="H293" s="224"/>
      <c r="I293" s="224"/>
      <c r="J293" s="224"/>
      <c r="K293" s="224"/>
      <c r="L293" s="224"/>
      <c r="M293" s="224"/>
      <c r="N293" s="224"/>
      <c r="O293" s="224"/>
      <c r="P293" s="224"/>
      <c r="Q293" s="224"/>
      <c r="R293" s="224"/>
      <c r="S293" s="224"/>
    </row>
    <row r="294" spans="1:19" x14ac:dyDescent="0.25">
      <c r="A294" s="223">
        <f t="shared" si="6"/>
        <v>44636.947916666446</v>
      </c>
      <c r="B294" s="224"/>
      <c r="C294" s="224"/>
      <c r="D294" s="224"/>
      <c r="E294" s="224"/>
      <c r="F294" s="224"/>
      <c r="G294" s="224"/>
      <c r="H294" s="224"/>
      <c r="I294" s="224"/>
      <c r="J294" s="224"/>
      <c r="K294" s="224"/>
      <c r="L294" s="224"/>
      <c r="M294" s="224"/>
      <c r="N294" s="224"/>
      <c r="O294" s="224"/>
      <c r="P294" s="224"/>
      <c r="Q294" s="224"/>
      <c r="R294" s="224"/>
      <c r="S294" s="224"/>
    </row>
    <row r="295" spans="1:19" x14ac:dyDescent="0.25">
      <c r="A295" s="223">
        <f t="shared" si="6"/>
        <v>44636.95833333311</v>
      </c>
      <c r="B295" s="224"/>
      <c r="C295" s="224"/>
      <c r="D295" s="224"/>
      <c r="E295" s="224"/>
      <c r="F295" s="224"/>
      <c r="G295" s="224"/>
      <c r="H295" s="224"/>
      <c r="I295" s="224"/>
      <c r="J295" s="224"/>
      <c r="K295" s="224"/>
      <c r="L295" s="224"/>
      <c r="M295" s="224"/>
      <c r="N295" s="224"/>
      <c r="O295" s="224"/>
      <c r="P295" s="224"/>
      <c r="Q295" s="224"/>
      <c r="R295" s="224"/>
      <c r="S295" s="224"/>
    </row>
    <row r="296" spans="1:19" x14ac:dyDescent="0.25">
      <c r="A296" s="223">
        <f t="shared" si="6"/>
        <v>44636.968749999774</v>
      </c>
      <c r="B296" s="224"/>
      <c r="C296" s="224"/>
      <c r="D296" s="224"/>
      <c r="E296" s="224"/>
      <c r="F296" s="224"/>
      <c r="G296" s="224"/>
      <c r="H296" s="224"/>
      <c r="I296" s="224"/>
      <c r="J296" s="224"/>
      <c r="K296" s="224"/>
      <c r="L296" s="224"/>
      <c r="M296" s="224"/>
      <c r="N296" s="224"/>
      <c r="O296" s="224"/>
      <c r="P296" s="224"/>
      <c r="Q296" s="224"/>
      <c r="R296" s="224"/>
      <c r="S296" s="224"/>
    </row>
    <row r="297" spans="1:19" x14ac:dyDescent="0.25">
      <c r="A297" s="223">
        <f t="shared" si="6"/>
        <v>44636.979166666439</v>
      </c>
      <c r="B297" s="224"/>
      <c r="C297" s="224"/>
      <c r="D297" s="224"/>
      <c r="E297" s="224"/>
      <c r="F297" s="224"/>
      <c r="G297" s="224"/>
      <c r="H297" s="224"/>
      <c r="I297" s="224"/>
      <c r="J297" s="224"/>
      <c r="K297" s="224"/>
      <c r="L297" s="224"/>
      <c r="M297" s="224"/>
      <c r="N297" s="224"/>
      <c r="O297" s="224"/>
      <c r="P297" s="224"/>
      <c r="Q297" s="224"/>
      <c r="R297" s="224"/>
      <c r="S297" s="224"/>
    </row>
    <row r="298" spans="1:19" x14ac:dyDescent="0.25">
      <c r="A298" s="225">
        <f t="shared" si="6"/>
        <v>44636.989583333103</v>
      </c>
      <c r="B298" s="226"/>
      <c r="C298" s="226"/>
      <c r="D298" s="226"/>
      <c r="E298" s="226"/>
      <c r="F298" s="226"/>
      <c r="G298" s="226"/>
      <c r="H298" s="226"/>
      <c r="I298" s="226"/>
      <c r="J298" s="226"/>
      <c r="K298" s="226"/>
      <c r="L298" s="226"/>
      <c r="M298" s="226"/>
      <c r="N298" s="226"/>
      <c r="O298" s="226"/>
      <c r="P298" s="226"/>
      <c r="Q298" s="226"/>
      <c r="R298" s="226"/>
      <c r="S298" s="226"/>
    </row>
    <row r="299" spans="1:19" x14ac:dyDescent="0.25">
      <c r="A299" s="221">
        <v>44671</v>
      </c>
      <c r="B299" s="224"/>
      <c r="C299" s="224"/>
      <c r="D299" s="224"/>
      <c r="E299" s="224"/>
      <c r="F299" s="224"/>
      <c r="G299" s="224"/>
      <c r="H299" s="224"/>
      <c r="I299" s="224"/>
      <c r="J299" s="224"/>
      <c r="K299" s="224"/>
      <c r="L299" s="224"/>
      <c r="M299" s="224"/>
      <c r="N299" s="224"/>
      <c r="O299" s="224"/>
      <c r="P299" s="224"/>
      <c r="Q299" s="224"/>
      <c r="R299" s="224"/>
      <c r="S299" s="224"/>
    </row>
    <row r="300" spans="1:19" x14ac:dyDescent="0.25">
      <c r="A300" s="223">
        <f>A299+"00:15"</f>
        <v>44671.010416666664</v>
      </c>
      <c r="B300" s="224"/>
      <c r="C300" s="224"/>
      <c r="D300" s="224"/>
      <c r="E300" s="224"/>
      <c r="F300" s="224"/>
      <c r="G300" s="224"/>
      <c r="H300" s="224"/>
      <c r="I300" s="224"/>
      <c r="J300" s="224"/>
      <c r="K300" s="224"/>
      <c r="L300" s="224"/>
      <c r="M300" s="224"/>
      <c r="N300" s="224"/>
      <c r="O300" s="224"/>
      <c r="P300" s="224"/>
      <c r="Q300" s="224"/>
      <c r="R300" s="224"/>
      <c r="S300" s="224"/>
    </row>
    <row r="301" spans="1:19" x14ac:dyDescent="0.25">
      <c r="A301" s="223">
        <f t="shared" ref="A301:A364" si="7">A300+"0:15"</f>
        <v>44671.020833333328</v>
      </c>
      <c r="B301" s="224"/>
      <c r="C301" s="224"/>
      <c r="D301" s="224"/>
      <c r="E301" s="224"/>
      <c r="F301" s="224"/>
      <c r="G301" s="224"/>
      <c r="H301" s="224"/>
      <c r="I301" s="224"/>
      <c r="J301" s="224"/>
      <c r="K301" s="224"/>
      <c r="L301" s="224"/>
      <c r="M301" s="224"/>
      <c r="N301" s="224"/>
      <c r="O301" s="224"/>
      <c r="P301" s="224"/>
      <c r="Q301" s="224"/>
      <c r="R301" s="224"/>
      <c r="S301" s="224"/>
    </row>
    <row r="302" spans="1:19" x14ac:dyDescent="0.25">
      <c r="A302" s="223">
        <f t="shared" si="7"/>
        <v>44671.031249999993</v>
      </c>
      <c r="B302" s="224"/>
      <c r="C302" s="224"/>
      <c r="D302" s="224"/>
      <c r="E302" s="224"/>
      <c r="F302" s="224"/>
      <c r="G302" s="224"/>
      <c r="H302" s="224"/>
      <c r="I302" s="224"/>
      <c r="J302" s="224"/>
      <c r="K302" s="224"/>
      <c r="L302" s="224"/>
      <c r="M302" s="224"/>
      <c r="N302" s="224"/>
      <c r="O302" s="224"/>
      <c r="P302" s="224"/>
      <c r="Q302" s="224"/>
      <c r="R302" s="224"/>
      <c r="S302" s="224"/>
    </row>
    <row r="303" spans="1:19" x14ac:dyDescent="0.25">
      <c r="A303" s="223">
        <f t="shared" si="7"/>
        <v>44671.041666666657</v>
      </c>
      <c r="B303" s="224"/>
      <c r="C303" s="224"/>
      <c r="D303" s="224"/>
      <c r="E303" s="224"/>
      <c r="F303" s="224"/>
      <c r="G303" s="224"/>
      <c r="H303" s="224"/>
      <c r="I303" s="224"/>
      <c r="J303" s="224"/>
      <c r="K303" s="224"/>
      <c r="L303" s="224"/>
      <c r="M303" s="224"/>
      <c r="N303" s="224"/>
      <c r="O303" s="224"/>
      <c r="P303" s="224"/>
      <c r="Q303" s="224"/>
      <c r="R303" s="224"/>
      <c r="S303" s="224"/>
    </row>
    <row r="304" spans="1:19" x14ac:dyDescent="0.25">
      <c r="A304" s="223">
        <f t="shared" si="7"/>
        <v>44671.052083333321</v>
      </c>
      <c r="B304" s="224"/>
      <c r="C304" s="224"/>
      <c r="D304" s="224"/>
      <c r="E304" s="224"/>
      <c r="F304" s="224"/>
      <c r="G304" s="224"/>
      <c r="H304" s="224"/>
      <c r="I304" s="224"/>
      <c r="J304" s="224"/>
      <c r="K304" s="224"/>
      <c r="L304" s="224"/>
      <c r="M304" s="224"/>
      <c r="N304" s="224"/>
      <c r="O304" s="224"/>
      <c r="P304" s="224"/>
      <c r="Q304" s="224"/>
      <c r="R304" s="224"/>
      <c r="S304" s="224"/>
    </row>
    <row r="305" spans="1:19" x14ac:dyDescent="0.25">
      <c r="A305" s="223">
        <f t="shared" si="7"/>
        <v>44671.062499999985</v>
      </c>
      <c r="B305" s="224"/>
      <c r="C305" s="224"/>
      <c r="D305" s="224"/>
      <c r="E305" s="224"/>
      <c r="F305" s="224"/>
      <c r="G305" s="224"/>
      <c r="H305" s="224"/>
      <c r="I305" s="224"/>
      <c r="J305" s="224"/>
      <c r="K305" s="224"/>
      <c r="L305" s="224"/>
      <c r="M305" s="224"/>
      <c r="N305" s="224"/>
      <c r="O305" s="224"/>
      <c r="P305" s="224"/>
      <c r="Q305" s="224"/>
      <c r="R305" s="224"/>
      <c r="S305" s="224"/>
    </row>
    <row r="306" spans="1:19" x14ac:dyDescent="0.25">
      <c r="A306" s="223">
        <f t="shared" si="7"/>
        <v>44671.07291666665</v>
      </c>
      <c r="B306" s="224"/>
      <c r="C306" s="224"/>
      <c r="D306" s="224"/>
      <c r="E306" s="224"/>
      <c r="F306" s="224"/>
      <c r="G306" s="224"/>
      <c r="H306" s="224"/>
      <c r="I306" s="224"/>
      <c r="J306" s="224"/>
      <c r="K306" s="224"/>
      <c r="L306" s="224"/>
      <c r="M306" s="224"/>
      <c r="N306" s="224"/>
      <c r="O306" s="224"/>
      <c r="P306" s="224"/>
      <c r="Q306" s="224"/>
      <c r="R306" s="224"/>
      <c r="S306" s="224"/>
    </row>
    <row r="307" spans="1:19" x14ac:dyDescent="0.25">
      <c r="A307" s="223">
        <f t="shared" si="7"/>
        <v>44671.083333333314</v>
      </c>
      <c r="B307" s="224"/>
      <c r="C307" s="224"/>
      <c r="D307" s="224"/>
      <c r="E307" s="224"/>
      <c r="F307" s="224"/>
      <c r="G307" s="224"/>
      <c r="H307" s="224"/>
      <c r="I307" s="224"/>
      <c r="J307" s="224"/>
      <c r="K307" s="224"/>
      <c r="L307" s="224"/>
      <c r="M307" s="224"/>
      <c r="N307" s="224"/>
      <c r="O307" s="224"/>
      <c r="P307" s="224"/>
      <c r="Q307" s="224"/>
      <c r="R307" s="224"/>
      <c r="S307" s="224"/>
    </row>
    <row r="308" spans="1:19" x14ac:dyDescent="0.25">
      <c r="A308" s="223">
        <f t="shared" si="7"/>
        <v>44671.093749999978</v>
      </c>
      <c r="B308" s="224"/>
      <c r="C308" s="224"/>
      <c r="D308" s="224"/>
      <c r="E308" s="224"/>
      <c r="F308" s="224"/>
      <c r="G308" s="224"/>
      <c r="H308" s="224"/>
      <c r="I308" s="224"/>
      <c r="J308" s="224"/>
      <c r="K308" s="224"/>
      <c r="L308" s="224"/>
      <c r="M308" s="224"/>
      <c r="N308" s="224"/>
      <c r="O308" s="224"/>
      <c r="P308" s="224"/>
      <c r="Q308" s="224"/>
      <c r="R308" s="224"/>
      <c r="S308" s="224"/>
    </row>
    <row r="309" spans="1:19" x14ac:dyDescent="0.25">
      <c r="A309" s="223">
        <f t="shared" si="7"/>
        <v>44671.104166666642</v>
      </c>
      <c r="B309" s="224"/>
      <c r="C309" s="224"/>
      <c r="D309" s="224"/>
      <c r="E309" s="224"/>
      <c r="F309" s="224"/>
      <c r="G309" s="224"/>
      <c r="H309" s="224"/>
      <c r="I309" s="224"/>
      <c r="J309" s="224"/>
      <c r="K309" s="224"/>
      <c r="L309" s="224"/>
      <c r="M309" s="224"/>
      <c r="N309" s="224"/>
      <c r="O309" s="224"/>
      <c r="P309" s="224"/>
      <c r="Q309" s="224"/>
      <c r="R309" s="224"/>
      <c r="S309" s="224"/>
    </row>
    <row r="310" spans="1:19" x14ac:dyDescent="0.25">
      <c r="A310" s="223">
        <f t="shared" si="7"/>
        <v>44671.114583333307</v>
      </c>
      <c r="B310" s="224"/>
      <c r="C310" s="224"/>
      <c r="D310" s="224"/>
      <c r="E310" s="224"/>
      <c r="F310" s="224"/>
      <c r="G310" s="224"/>
      <c r="H310" s="224"/>
      <c r="I310" s="224"/>
      <c r="J310" s="224"/>
      <c r="K310" s="224"/>
      <c r="L310" s="224"/>
      <c r="M310" s="224"/>
      <c r="N310" s="224"/>
      <c r="O310" s="224"/>
      <c r="P310" s="224"/>
      <c r="Q310" s="224"/>
      <c r="R310" s="224"/>
      <c r="S310" s="224"/>
    </row>
    <row r="311" spans="1:19" x14ac:dyDescent="0.25">
      <c r="A311" s="223">
        <f t="shared" si="7"/>
        <v>44671.124999999971</v>
      </c>
      <c r="B311" s="224"/>
      <c r="C311" s="224"/>
      <c r="D311" s="224"/>
      <c r="E311" s="224"/>
      <c r="F311" s="224"/>
      <c r="G311" s="224"/>
      <c r="H311" s="224"/>
      <c r="I311" s="224"/>
      <c r="J311" s="224"/>
      <c r="K311" s="224"/>
      <c r="L311" s="224"/>
      <c r="M311" s="224"/>
      <c r="N311" s="224"/>
      <c r="O311" s="224"/>
      <c r="P311" s="224"/>
      <c r="Q311" s="224"/>
      <c r="R311" s="224"/>
      <c r="S311" s="224"/>
    </row>
    <row r="312" spans="1:19" x14ac:dyDescent="0.25">
      <c r="A312" s="223">
        <f t="shared" si="7"/>
        <v>44671.135416666635</v>
      </c>
      <c r="B312" s="224"/>
      <c r="C312" s="224"/>
      <c r="D312" s="224"/>
      <c r="E312" s="224"/>
      <c r="F312" s="224"/>
      <c r="G312" s="224"/>
      <c r="H312" s="224"/>
      <c r="I312" s="224"/>
      <c r="J312" s="224"/>
      <c r="K312" s="224"/>
      <c r="L312" s="224"/>
      <c r="M312" s="224"/>
      <c r="N312" s="224"/>
      <c r="O312" s="224"/>
      <c r="P312" s="224"/>
      <c r="Q312" s="224"/>
      <c r="R312" s="224"/>
      <c r="S312" s="224"/>
    </row>
    <row r="313" spans="1:19" x14ac:dyDescent="0.25">
      <c r="A313" s="223">
        <f t="shared" si="7"/>
        <v>44671.145833333299</v>
      </c>
      <c r="B313" s="224"/>
      <c r="C313" s="224"/>
      <c r="D313" s="224"/>
      <c r="E313" s="224"/>
      <c r="F313" s="224"/>
      <c r="G313" s="224"/>
      <c r="H313" s="224"/>
      <c r="I313" s="224"/>
      <c r="J313" s="224"/>
      <c r="K313" s="224"/>
      <c r="L313" s="224"/>
      <c r="M313" s="224"/>
      <c r="N313" s="224"/>
      <c r="O313" s="224"/>
      <c r="P313" s="224"/>
      <c r="Q313" s="224"/>
      <c r="R313" s="224"/>
      <c r="S313" s="224"/>
    </row>
    <row r="314" spans="1:19" x14ac:dyDescent="0.25">
      <c r="A314" s="223">
        <f t="shared" si="7"/>
        <v>44671.156249999964</v>
      </c>
      <c r="B314" s="224"/>
      <c r="C314" s="224"/>
      <c r="D314" s="224"/>
      <c r="E314" s="224"/>
      <c r="F314" s="224"/>
      <c r="G314" s="224"/>
      <c r="H314" s="224"/>
      <c r="I314" s="224"/>
      <c r="J314" s="224"/>
      <c r="K314" s="224"/>
      <c r="L314" s="224"/>
      <c r="M314" s="224"/>
      <c r="N314" s="224"/>
      <c r="O314" s="224"/>
      <c r="P314" s="224"/>
      <c r="Q314" s="224"/>
      <c r="R314" s="224"/>
      <c r="S314" s="224"/>
    </row>
    <row r="315" spans="1:19" x14ac:dyDescent="0.25">
      <c r="A315" s="223">
        <f t="shared" si="7"/>
        <v>44671.166666666628</v>
      </c>
      <c r="B315" s="224"/>
      <c r="C315" s="224"/>
      <c r="D315" s="224"/>
      <c r="E315" s="224"/>
      <c r="F315" s="224"/>
      <c r="G315" s="224"/>
      <c r="H315" s="224"/>
      <c r="I315" s="224"/>
      <c r="J315" s="224"/>
      <c r="K315" s="224"/>
      <c r="L315" s="224"/>
      <c r="M315" s="224"/>
      <c r="N315" s="224"/>
      <c r="O315" s="224"/>
      <c r="P315" s="224"/>
      <c r="Q315" s="224"/>
      <c r="R315" s="224"/>
      <c r="S315" s="224"/>
    </row>
    <row r="316" spans="1:19" x14ac:dyDescent="0.25">
      <c r="A316" s="223">
        <f t="shared" si="7"/>
        <v>44671.177083333292</v>
      </c>
      <c r="B316" s="224"/>
      <c r="C316" s="224"/>
      <c r="D316" s="224"/>
      <c r="E316" s="224"/>
      <c r="F316" s="224"/>
      <c r="G316" s="224"/>
      <c r="H316" s="224"/>
      <c r="I316" s="224"/>
      <c r="J316" s="224"/>
      <c r="K316" s="224"/>
      <c r="L316" s="224"/>
      <c r="M316" s="224"/>
      <c r="N316" s="224"/>
      <c r="O316" s="224"/>
      <c r="P316" s="224"/>
      <c r="Q316" s="224"/>
      <c r="R316" s="224"/>
      <c r="S316" s="224"/>
    </row>
    <row r="317" spans="1:19" x14ac:dyDescent="0.25">
      <c r="A317" s="223">
        <f t="shared" si="7"/>
        <v>44671.187499999956</v>
      </c>
      <c r="B317" s="224"/>
      <c r="C317" s="224"/>
      <c r="D317" s="224"/>
      <c r="E317" s="224"/>
      <c r="F317" s="224"/>
      <c r="G317" s="224"/>
      <c r="H317" s="224"/>
      <c r="I317" s="224"/>
      <c r="J317" s="224"/>
      <c r="K317" s="224"/>
      <c r="L317" s="224"/>
      <c r="M317" s="224"/>
      <c r="N317" s="224"/>
      <c r="O317" s="224"/>
      <c r="P317" s="224"/>
      <c r="Q317" s="224"/>
      <c r="R317" s="224"/>
      <c r="S317" s="224"/>
    </row>
    <row r="318" spans="1:19" x14ac:dyDescent="0.25">
      <c r="A318" s="223">
        <f t="shared" si="7"/>
        <v>44671.197916666621</v>
      </c>
      <c r="B318" s="224"/>
      <c r="C318" s="224"/>
      <c r="D318" s="224"/>
      <c r="E318" s="224"/>
      <c r="F318" s="224"/>
      <c r="G318" s="224"/>
      <c r="H318" s="224"/>
      <c r="I318" s="224"/>
      <c r="J318" s="224"/>
      <c r="K318" s="224"/>
      <c r="L318" s="224"/>
      <c r="M318" s="224"/>
      <c r="N318" s="224"/>
      <c r="O318" s="224"/>
      <c r="P318" s="224"/>
      <c r="Q318" s="224"/>
      <c r="R318" s="224"/>
      <c r="S318" s="224"/>
    </row>
    <row r="319" spans="1:19" x14ac:dyDescent="0.25">
      <c r="A319" s="223">
        <f t="shared" si="7"/>
        <v>44671.208333333285</v>
      </c>
      <c r="B319" s="224"/>
      <c r="C319" s="224"/>
      <c r="D319" s="224"/>
      <c r="E319" s="224"/>
      <c r="F319" s="224"/>
      <c r="G319" s="224"/>
      <c r="H319" s="224"/>
      <c r="I319" s="224"/>
      <c r="J319" s="224"/>
      <c r="K319" s="224"/>
      <c r="L319" s="224"/>
      <c r="M319" s="224"/>
      <c r="N319" s="224"/>
      <c r="O319" s="224"/>
      <c r="P319" s="224"/>
      <c r="Q319" s="224"/>
      <c r="R319" s="224"/>
      <c r="S319" s="224"/>
    </row>
    <row r="320" spans="1:19" x14ac:dyDescent="0.25">
      <c r="A320" s="223">
        <f t="shared" si="7"/>
        <v>44671.218749999949</v>
      </c>
      <c r="B320" s="224"/>
      <c r="C320" s="224"/>
      <c r="D320" s="224"/>
      <c r="E320" s="224"/>
      <c r="F320" s="224"/>
      <c r="G320" s="224"/>
      <c r="H320" s="224"/>
      <c r="I320" s="224"/>
      <c r="J320" s="224"/>
      <c r="K320" s="224"/>
      <c r="L320" s="224"/>
      <c r="M320" s="224"/>
      <c r="N320" s="224"/>
      <c r="O320" s="224"/>
      <c r="P320" s="224"/>
      <c r="Q320" s="224"/>
      <c r="R320" s="224"/>
      <c r="S320" s="224"/>
    </row>
    <row r="321" spans="1:19" x14ac:dyDescent="0.25">
      <c r="A321" s="223">
        <f t="shared" si="7"/>
        <v>44671.229166666613</v>
      </c>
      <c r="B321" s="224"/>
      <c r="C321" s="224"/>
      <c r="D321" s="224"/>
      <c r="E321" s="224"/>
      <c r="F321" s="224"/>
      <c r="G321" s="224"/>
      <c r="H321" s="224"/>
      <c r="I321" s="224"/>
      <c r="J321" s="224"/>
      <c r="K321" s="224"/>
      <c r="L321" s="224"/>
      <c r="M321" s="224"/>
      <c r="N321" s="224"/>
      <c r="O321" s="224"/>
      <c r="P321" s="224"/>
      <c r="Q321" s="224"/>
      <c r="R321" s="224"/>
      <c r="S321" s="224"/>
    </row>
    <row r="322" spans="1:19" x14ac:dyDescent="0.25">
      <c r="A322" s="223">
        <f t="shared" si="7"/>
        <v>44671.239583333278</v>
      </c>
      <c r="B322" s="224"/>
      <c r="C322" s="224"/>
      <c r="D322" s="224"/>
      <c r="E322" s="224"/>
      <c r="F322" s="224"/>
      <c r="G322" s="224"/>
      <c r="H322" s="224"/>
      <c r="I322" s="224"/>
      <c r="J322" s="224"/>
      <c r="K322" s="224"/>
      <c r="L322" s="224"/>
      <c r="M322" s="224"/>
      <c r="N322" s="224"/>
      <c r="O322" s="224"/>
      <c r="P322" s="224"/>
      <c r="Q322" s="224"/>
      <c r="R322" s="224"/>
      <c r="S322" s="224"/>
    </row>
    <row r="323" spans="1:19" x14ac:dyDescent="0.25">
      <c r="A323" s="223">
        <f t="shared" si="7"/>
        <v>44671.249999999942</v>
      </c>
      <c r="B323" s="224"/>
      <c r="C323" s="224"/>
      <c r="D323" s="224"/>
      <c r="E323" s="224"/>
      <c r="F323" s="224"/>
      <c r="G323" s="224"/>
      <c r="H323" s="224"/>
      <c r="I323" s="224"/>
      <c r="J323" s="224"/>
      <c r="K323" s="224"/>
      <c r="L323" s="224"/>
      <c r="M323" s="224"/>
      <c r="N323" s="224"/>
      <c r="O323" s="224"/>
      <c r="P323" s="224"/>
      <c r="Q323" s="224"/>
      <c r="R323" s="224"/>
      <c r="S323" s="224"/>
    </row>
    <row r="324" spans="1:19" x14ac:dyDescent="0.25">
      <c r="A324" s="223">
        <f t="shared" si="7"/>
        <v>44671.260416666606</v>
      </c>
      <c r="B324" s="224"/>
      <c r="C324" s="224"/>
      <c r="D324" s="224"/>
      <c r="E324" s="224"/>
      <c r="F324" s="224"/>
      <c r="G324" s="224"/>
      <c r="H324" s="224"/>
      <c r="I324" s="224"/>
      <c r="J324" s="224"/>
      <c r="K324" s="224"/>
      <c r="L324" s="224"/>
      <c r="M324" s="224"/>
      <c r="N324" s="224"/>
      <c r="O324" s="224"/>
      <c r="P324" s="224"/>
      <c r="Q324" s="224"/>
      <c r="R324" s="224"/>
      <c r="S324" s="224"/>
    </row>
    <row r="325" spans="1:19" x14ac:dyDescent="0.25">
      <c r="A325" s="223">
        <f t="shared" si="7"/>
        <v>44671.27083333327</v>
      </c>
      <c r="B325" s="224"/>
      <c r="C325" s="224"/>
      <c r="D325" s="224"/>
      <c r="E325" s="224"/>
      <c r="F325" s="224"/>
      <c r="G325" s="224"/>
      <c r="H325" s="224"/>
      <c r="I325" s="224"/>
      <c r="J325" s="224"/>
      <c r="K325" s="224"/>
      <c r="L325" s="224"/>
      <c r="M325" s="224"/>
      <c r="N325" s="224"/>
      <c r="O325" s="224"/>
      <c r="P325" s="224"/>
      <c r="Q325" s="224"/>
      <c r="R325" s="224"/>
      <c r="S325" s="224"/>
    </row>
    <row r="326" spans="1:19" x14ac:dyDescent="0.25">
      <c r="A326" s="223">
        <f t="shared" si="7"/>
        <v>44671.281249999935</v>
      </c>
      <c r="B326" s="224"/>
      <c r="C326" s="224"/>
      <c r="D326" s="224"/>
      <c r="E326" s="224"/>
      <c r="F326" s="224"/>
      <c r="G326" s="224"/>
      <c r="H326" s="224"/>
      <c r="I326" s="224"/>
      <c r="J326" s="224"/>
      <c r="K326" s="224"/>
      <c r="L326" s="224"/>
      <c r="M326" s="224"/>
      <c r="N326" s="224"/>
      <c r="O326" s="224"/>
      <c r="P326" s="224"/>
      <c r="Q326" s="224"/>
      <c r="R326" s="224"/>
      <c r="S326" s="224"/>
    </row>
    <row r="327" spans="1:19" x14ac:dyDescent="0.25">
      <c r="A327" s="223">
        <f t="shared" si="7"/>
        <v>44671.291666666599</v>
      </c>
      <c r="B327" s="224"/>
      <c r="C327" s="224"/>
      <c r="D327" s="224"/>
      <c r="E327" s="224"/>
      <c r="F327" s="224"/>
      <c r="G327" s="224"/>
      <c r="H327" s="224"/>
      <c r="I327" s="224"/>
      <c r="J327" s="224"/>
      <c r="K327" s="224"/>
      <c r="L327" s="224"/>
      <c r="M327" s="224"/>
      <c r="N327" s="224"/>
      <c r="O327" s="224"/>
      <c r="P327" s="224"/>
      <c r="Q327" s="224"/>
      <c r="R327" s="224"/>
      <c r="S327" s="224"/>
    </row>
    <row r="328" spans="1:19" x14ac:dyDescent="0.25">
      <c r="A328" s="223">
        <f t="shared" si="7"/>
        <v>44671.302083333263</v>
      </c>
      <c r="B328" s="224"/>
      <c r="C328" s="224"/>
      <c r="D328" s="224"/>
      <c r="E328" s="224"/>
      <c r="F328" s="224"/>
      <c r="G328" s="224"/>
      <c r="H328" s="224"/>
      <c r="I328" s="224"/>
      <c r="J328" s="224"/>
      <c r="K328" s="224"/>
      <c r="L328" s="224"/>
      <c r="M328" s="224"/>
      <c r="N328" s="224"/>
      <c r="O328" s="224"/>
      <c r="P328" s="224"/>
      <c r="Q328" s="224"/>
      <c r="R328" s="224"/>
      <c r="S328" s="224"/>
    </row>
    <row r="329" spans="1:19" x14ac:dyDescent="0.25">
      <c r="A329" s="223">
        <f t="shared" si="7"/>
        <v>44671.312499999927</v>
      </c>
      <c r="B329" s="224"/>
      <c r="C329" s="224"/>
      <c r="D329" s="224"/>
      <c r="E329" s="224"/>
      <c r="F329" s="224"/>
      <c r="G329" s="224"/>
      <c r="H329" s="224"/>
      <c r="I329" s="224"/>
      <c r="J329" s="224"/>
      <c r="K329" s="224"/>
      <c r="L329" s="224"/>
      <c r="M329" s="224"/>
      <c r="N329" s="224"/>
      <c r="O329" s="224"/>
      <c r="P329" s="224"/>
      <c r="Q329" s="224"/>
      <c r="R329" s="224"/>
      <c r="S329" s="224"/>
    </row>
    <row r="330" spans="1:19" x14ac:dyDescent="0.25">
      <c r="A330" s="223">
        <f t="shared" si="7"/>
        <v>44671.322916666591</v>
      </c>
      <c r="B330" s="224"/>
      <c r="C330" s="224"/>
      <c r="D330" s="224"/>
      <c r="E330" s="224"/>
      <c r="F330" s="224"/>
      <c r="G330" s="224"/>
      <c r="H330" s="224"/>
      <c r="I330" s="224"/>
      <c r="J330" s="224"/>
      <c r="K330" s="224"/>
      <c r="L330" s="224"/>
      <c r="M330" s="224"/>
      <c r="N330" s="224"/>
      <c r="O330" s="224"/>
      <c r="P330" s="224"/>
      <c r="Q330" s="224"/>
      <c r="R330" s="224"/>
      <c r="S330" s="224"/>
    </row>
    <row r="331" spans="1:19" x14ac:dyDescent="0.25">
      <c r="A331" s="223">
        <f t="shared" si="7"/>
        <v>44671.333333333256</v>
      </c>
      <c r="B331" s="224"/>
      <c r="C331" s="224"/>
      <c r="D331" s="224"/>
      <c r="E331" s="224"/>
      <c r="F331" s="224"/>
      <c r="G331" s="224"/>
      <c r="H331" s="224"/>
      <c r="I331" s="224"/>
      <c r="J331" s="224"/>
      <c r="K331" s="224"/>
      <c r="L331" s="224"/>
      <c r="M331" s="224"/>
      <c r="N331" s="224"/>
      <c r="O331" s="224"/>
      <c r="P331" s="224"/>
      <c r="Q331" s="224"/>
      <c r="R331" s="224"/>
      <c r="S331" s="224"/>
    </row>
    <row r="332" spans="1:19" x14ac:dyDescent="0.25">
      <c r="A332" s="223">
        <f t="shared" si="7"/>
        <v>44671.34374999992</v>
      </c>
      <c r="B332" s="224"/>
      <c r="C332" s="224"/>
      <c r="D332" s="224"/>
      <c r="E332" s="224"/>
      <c r="F332" s="224"/>
      <c r="G332" s="224"/>
      <c r="H332" s="224"/>
      <c r="I332" s="224"/>
      <c r="J332" s="224"/>
      <c r="K332" s="224"/>
      <c r="L332" s="224"/>
      <c r="M332" s="224"/>
      <c r="N332" s="224"/>
      <c r="O332" s="224"/>
      <c r="P332" s="224"/>
      <c r="Q332" s="224"/>
      <c r="R332" s="224"/>
      <c r="S332" s="224"/>
    </row>
    <row r="333" spans="1:19" x14ac:dyDescent="0.25">
      <c r="A333" s="223">
        <f t="shared" si="7"/>
        <v>44671.354166666584</v>
      </c>
      <c r="B333" s="224"/>
      <c r="C333" s="224"/>
      <c r="D333" s="224"/>
      <c r="E333" s="224"/>
      <c r="F333" s="224"/>
      <c r="G333" s="224"/>
      <c r="H333" s="224"/>
      <c r="I333" s="224"/>
      <c r="J333" s="224"/>
      <c r="K333" s="224"/>
      <c r="L333" s="224"/>
      <c r="M333" s="224"/>
      <c r="N333" s="224"/>
      <c r="O333" s="224"/>
      <c r="P333" s="224"/>
      <c r="Q333" s="224"/>
      <c r="R333" s="224"/>
      <c r="S333" s="224"/>
    </row>
    <row r="334" spans="1:19" x14ac:dyDescent="0.25">
      <c r="A334" s="223">
        <f t="shared" si="7"/>
        <v>44671.364583333248</v>
      </c>
      <c r="B334" s="224"/>
      <c r="C334" s="224"/>
      <c r="D334" s="224"/>
      <c r="E334" s="224"/>
      <c r="F334" s="224"/>
      <c r="G334" s="224"/>
      <c r="H334" s="224"/>
      <c r="I334" s="224"/>
      <c r="J334" s="224"/>
      <c r="K334" s="224"/>
      <c r="L334" s="224"/>
      <c r="M334" s="224"/>
      <c r="N334" s="224"/>
      <c r="O334" s="224"/>
      <c r="P334" s="224"/>
      <c r="Q334" s="224"/>
      <c r="R334" s="224"/>
      <c r="S334" s="224"/>
    </row>
    <row r="335" spans="1:19" x14ac:dyDescent="0.25">
      <c r="A335" s="223">
        <f t="shared" si="7"/>
        <v>44671.374999999913</v>
      </c>
      <c r="B335" s="224"/>
      <c r="C335" s="224"/>
      <c r="D335" s="224"/>
      <c r="E335" s="224"/>
      <c r="F335" s="224"/>
      <c r="G335" s="224"/>
      <c r="H335" s="224"/>
      <c r="I335" s="224"/>
      <c r="J335" s="224"/>
      <c r="K335" s="224"/>
      <c r="L335" s="224"/>
      <c r="M335" s="224"/>
      <c r="N335" s="224"/>
      <c r="O335" s="224"/>
      <c r="P335" s="224"/>
      <c r="Q335" s="224"/>
      <c r="R335" s="224"/>
      <c r="S335" s="224"/>
    </row>
    <row r="336" spans="1:19" x14ac:dyDescent="0.25">
      <c r="A336" s="223">
        <f t="shared" si="7"/>
        <v>44671.385416666577</v>
      </c>
      <c r="B336" s="224"/>
      <c r="C336" s="224"/>
      <c r="D336" s="224"/>
      <c r="E336" s="224"/>
      <c r="F336" s="224"/>
      <c r="G336" s="224"/>
      <c r="H336" s="224"/>
      <c r="I336" s="224"/>
      <c r="J336" s="224"/>
      <c r="K336" s="224"/>
      <c r="L336" s="224"/>
      <c r="M336" s="224"/>
      <c r="N336" s="224"/>
      <c r="O336" s="224"/>
      <c r="P336" s="224"/>
      <c r="Q336" s="224"/>
      <c r="R336" s="224"/>
      <c r="S336" s="224"/>
    </row>
    <row r="337" spans="1:19" x14ac:dyDescent="0.25">
      <c r="A337" s="223">
        <f t="shared" si="7"/>
        <v>44671.395833333241</v>
      </c>
      <c r="B337" s="224"/>
      <c r="C337" s="224"/>
      <c r="D337" s="224"/>
      <c r="E337" s="224"/>
      <c r="F337" s="224"/>
      <c r="G337" s="224"/>
      <c r="H337" s="224"/>
      <c r="I337" s="224"/>
      <c r="J337" s="224"/>
      <c r="K337" s="224"/>
      <c r="L337" s="224"/>
      <c r="M337" s="224"/>
      <c r="N337" s="224"/>
      <c r="O337" s="224"/>
      <c r="P337" s="224"/>
      <c r="Q337" s="224"/>
      <c r="R337" s="224"/>
      <c r="S337" s="224"/>
    </row>
    <row r="338" spans="1:19" x14ac:dyDescent="0.25">
      <c r="A338" s="223">
        <f t="shared" si="7"/>
        <v>44671.406249999905</v>
      </c>
      <c r="B338" s="224"/>
      <c r="C338" s="224"/>
      <c r="D338" s="224"/>
      <c r="E338" s="224"/>
      <c r="F338" s="224"/>
      <c r="G338" s="224"/>
      <c r="H338" s="224"/>
      <c r="I338" s="224"/>
      <c r="J338" s="224"/>
      <c r="K338" s="224"/>
      <c r="L338" s="224"/>
      <c r="M338" s="224"/>
      <c r="N338" s="224"/>
      <c r="O338" s="224"/>
      <c r="P338" s="224"/>
      <c r="Q338" s="224"/>
      <c r="R338" s="224"/>
      <c r="S338" s="224"/>
    </row>
    <row r="339" spans="1:19" x14ac:dyDescent="0.25">
      <c r="A339" s="223">
        <f t="shared" si="7"/>
        <v>44671.41666666657</v>
      </c>
      <c r="B339" s="224"/>
      <c r="C339" s="224"/>
      <c r="D339" s="224"/>
      <c r="E339" s="224"/>
      <c r="F339" s="224"/>
      <c r="G339" s="224"/>
      <c r="H339" s="224"/>
      <c r="I339" s="224"/>
      <c r="J339" s="224"/>
      <c r="K339" s="224"/>
      <c r="L339" s="224"/>
      <c r="M339" s="224"/>
      <c r="N339" s="224"/>
      <c r="O339" s="224"/>
      <c r="P339" s="224"/>
      <c r="Q339" s="224"/>
      <c r="R339" s="224"/>
      <c r="S339" s="224"/>
    </row>
    <row r="340" spans="1:19" x14ac:dyDescent="0.25">
      <c r="A340" s="223">
        <f t="shared" si="7"/>
        <v>44671.427083333234</v>
      </c>
      <c r="B340" s="224"/>
      <c r="C340" s="224"/>
      <c r="D340" s="224"/>
      <c r="E340" s="224"/>
      <c r="F340" s="224"/>
      <c r="G340" s="224"/>
      <c r="H340" s="224"/>
      <c r="I340" s="224"/>
      <c r="J340" s="224"/>
      <c r="K340" s="224"/>
      <c r="L340" s="224"/>
      <c r="M340" s="224"/>
      <c r="N340" s="224"/>
      <c r="O340" s="224"/>
      <c r="P340" s="224"/>
      <c r="Q340" s="224"/>
      <c r="R340" s="224"/>
      <c r="S340" s="224"/>
    </row>
    <row r="341" spans="1:19" x14ac:dyDescent="0.25">
      <c r="A341" s="223">
        <f t="shared" si="7"/>
        <v>44671.437499999898</v>
      </c>
      <c r="B341" s="224"/>
      <c r="C341" s="224"/>
      <c r="D341" s="224"/>
      <c r="E341" s="224"/>
      <c r="F341" s="224"/>
      <c r="G341" s="224"/>
      <c r="H341" s="224"/>
      <c r="I341" s="224"/>
      <c r="J341" s="224"/>
      <c r="K341" s="224"/>
      <c r="L341" s="224"/>
      <c r="M341" s="224"/>
      <c r="N341" s="224"/>
      <c r="O341" s="224"/>
      <c r="P341" s="224"/>
      <c r="Q341" s="224"/>
      <c r="R341" s="224"/>
      <c r="S341" s="224"/>
    </row>
    <row r="342" spans="1:19" x14ac:dyDescent="0.25">
      <c r="A342" s="223">
        <f t="shared" si="7"/>
        <v>44671.447916666562</v>
      </c>
      <c r="B342" s="224"/>
      <c r="C342" s="224"/>
      <c r="D342" s="224"/>
      <c r="E342" s="224"/>
      <c r="F342" s="224"/>
      <c r="G342" s="224"/>
      <c r="H342" s="224"/>
      <c r="I342" s="224"/>
      <c r="J342" s="224"/>
      <c r="K342" s="224"/>
      <c r="L342" s="224"/>
      <c r="M342" s="224"/>
      <c r="N342" s="224"/>
      <c r="O342" s="224"/>
      <c r="P342" s="224"/>
      <c r="Q342" s="224"/>
      <c r="R342" s="224"/>
      <c r="S342" s="224"/>
    </row>
    <row r="343" spans="1:19" x14ac:dyDescent="0.25">
      <c r="A343" s="223">
        <f t="shared" si="7"/>
        <v>44671.458333333227</v>
      </c>
      <c r="B343" s="224"/>
      <c r="C343" s="224"/>
      <c r="D343" s="224"/>
      <c r="E343" s="224"/>
      <c r="F343" s="224"/>
      <c r="G343" s="224"/>
      <c r="H343" s="224"/>
      <c r="I343" s="224"/>
      <c r="J343" s="224"/>
      <c r="K343" s="224"/>
      <c r="L343" s="224"/>
      <c r="M343" s="224"/>
      <c r="N343" s="224"/>
      <c r="O343" s="224"/>
      <c r="P343" s="224"/>
      <c r="Q343" s="224"/>
      <c r="R343" s="224"/>
      <c r="S343" s="224"/>
    </row>
    <row r="344" spans="1:19" x14ac:dyDescent="0.25">
      <c r="A344" s="223">
        <f t="shared" si="7"/>
        <v>44671.468749999891</v>
      </c>
      <c r="B344" s="224"/>
      <c r="C344" s="224"/>
      <c r="D344" s="224"/>
      <c r="E344" s="224"/>
      <c r="F344" s="224"/>
      <c r="G344" s="224"/>
      <c r="H344" s="224"/>
      <c r="I344" s="224"/>
      <c r="J344" s="224"/>
      <c r="K344" s="224"/>
      <c r="L344" s="224"/>
      <c r="M344" s="224"/>
      <c r="N344" s="224"/>
      <c r="O344" s="224"/>
      <c r="P344" s="224"/>
      <c r="Q344" s="224"/>
      <c r="R344" s="224"/>
      <c r="S344" s="224"/>
    </row>
    <row r="345" spans="1:19" x14ac:dyDescent="0.25">
      <c r="A345" s="223">
        <f t="shared" si="7"/>
        <v>44671.479166666555</v>
      </c>
      <c r="B345" s="224"/>
      <c r="C345" s="224"/>
      <c r="D345" s="224"/>
      <c r="E345" s="224"/>
      <c r="F345" s="224"/>
      <c r="G345" s="224"/>
      <c r="H345" s="224"/>
      <c r="I345" s="224"/>
      <c r="J345" s="224"/>
      <c r="K345" s="224"/>
      <c r="L345" s="224"/>
      <c r="M345" s="224"/>
      <c r="N345" s="224"/>
      <c r="O345" s="224"/>
      <c r="P345" s="224"/>
      <c r="Q345" s="224"/>
      <c r="R345" s="224"/>
      <c r="S345" s="224"/>
    </row>
    <row r="346" spans="1:19" x14ac:dyDescent="0.25">
      <c r="A346" s="223">
        <f t="shared" si="7"/>
        <v>44671.489583333219</v>
      </c>
      <c r="B346" s="224"/>
      <c r="C346" s="224"/>
      <c r="D346" s="224"/>
      <c r="E346" s="224"/>
      <c r="F346" s="224"/>
      <c r="G346" s="224"/>
      <c r="H346" s="224"/>
      <c r="I346" s="224"/>
      <c r="J346" s="224"/>
      <c r="K346" s="224"/>
      <c r="L346" s="224"/>
      <c r="M346" s="224"/>
      <c r="N346" s="224"/>
      <c r="O346" s="224"/>
      <c r="P346" s="224"/>
      <c r="Q346" s="224"/>
      <c r="R346" s="224"/>
      <c r="S346" s="224"/>
    </row>
    <row r="347" spans="1:19" x14ac:dyDescent="0.25">
      <c r="A347" s="223">
        <f t="shared" si="7"/>
        <v>44671.499999999884</v>
      </c>
      <c r="B347" s="224"/>
      <c r="C347" s="224"/>
      <c r="D347" s="224"/>
      <c r="E347" s="224"/>
      <c r="F347" s="224"/>
      <c r="G347" s="224"/>
      <c r="H347" s="224"/>
      <c r="I347" s="224"/>
      <c r="J347" s="224"/>
      <c r="K347" s="224"/>
      <c r="L347" s="224"/>
      <c r="M347" s="224"/>
      <c r="N347" s="224"/>
      <c r="O347" s="224"/>
      <c r="P347" s="224"/>
      <c r="Q347" s="224"/>
      <c r="R347" s="224"/>
      <c r="S347" s="224"/>
    </row>
    <row r="348" spans="1:19" x14ac:dyDescent="0.25">
      <c r="A348" s="223">
        <f t="shared" si="7"/>
        <v>44671.510416666548</v>
      </c>
      <c r="B348" s="224"/>
      <c r="C348" s="224"/>
      <c r="D348" s="224"/>
      <c r="E348" s="224"/>
      <c r="F348" s="224"/>
      <c r="G348" s="224"/>
      <c r="H348" s="224"/>
      <c r="I348" s="224"/>
      <c r="J348" s="224"/>
      <c r="K348" s="224"/>
      <c r="L348" s="224"/>
      <c r="M348" s="224"/>
      <c r="N348" s="224"/>
      <c r="O348" s="224"/>
      <c r="P348" s="224"/>
      <c r="Q348" s="224"/>
      <c r="R348" s="224"/>
      <c r="S348" s="224"/>
    </row>
    <row r="349" spans="1:19" x14ac:dyDescent="0.25">
      <c r="A349" s="223">
        <f t="shared" si="7"/>
        <v>44671.520833333212</v>
      </c>
      <c r="B349" s="224"/>
      <c r="C349" s="224"/>
      <c r="D349" s="224"/>
      <c r="E349" s="224"/>
      <c r="F349" s="224"/>
      <c r="G349" s="224"/>
      <c r="H349" s="224"/>
      <c r="I349" s="224"/>
      <c r="J349" s="224"/>
      <c r="K349" s="224"/>
      <c r="L349" s="224"/>
      <c r="M349" s="224"/>
      <c r="N349" s="224"/>
      <c r="O349" s="224"/>
      <c r="P349" s="224"/>
      <c r="Q349" s="224"/>
      <c r="R349" s="224"/>
      <c r="S349" s="224"/>
    </row>
    <row r="350" spans="1:19" x14ac:dyDescent="0.25">
      <c r="A350" s="223">
        <f t="shared" si="7"/>
        <v>44671.531249999876</v>
      </c>
      <c r="B350" s="224"/>
      <c r="C350" s="224"/>
      <c r="D350" s="224"/>
      <c r="E350" s="224"/>
      <c r="F350" s="224"/>
      <c r="G350" s="224"/>
      <c r="H350" s="224"/>
      <c r="I350" s="224"/>
      <c r="J350" s="224"/>
      <c r="K350" s="224"/>
      <c r="L350" s="224"/>
      <c r="M350" s="224"/>
      <c r="N350" s="224"/>
      <c r="O350" s="224"/>
      <c r="P350" s="224"/>
      <c r="Q350" s="224"/>
      <c r="R350" s="224"/>
      <c r="S350" s="224"/>
    </row>
    <row r="351" spans="1:19" x14ac:dyDescent="0.25">
      <c r="A351" s="223">
        <f t="shared" si="7"/>
        <v>44671.541666666541</v>
      </c>
      <c r="B351" s="224"/>
      <c r="C351" s="224"/>
      <c r="D351" s="224"/>
      <c r="E351" s="224"/>
      <c r="F351" s="224"/>
      <c r="G351" s="224"/>
      <c r="H351" s="224"/>
      <c r="I351" s="224"/>
      <c r="J351" s="224"/>
      <c r="K351" s="224"/>
      <c r="L351" s="224"/>
      <c r="M351" s="224"/>
      <c r="N351" s="224"/>
      <c r="O351" s="224"/>
      <c r="P351" s="224"/>
      <c r="Q351" s="224"/>
      <c r="R351" s="224"/>
      <c r="S351" s="224"/>
    </row>
    <row r="352" spans="1:19" x14ac:dyDescent="0.25">
      <c r="A352" s="223">
        <f t="shared" si="7"/>
        <v>44671.552083333205</v>
      </c>
      <c r="B352" s="224"/>
      <c r="C352" s="224"/>
      <c r="D352" s="224"/>
      <c r="E352" s="224"/>
      <c r="F352" s="224"/>
      <c r="G352" s="224"/>
      <c r="H352" s="224"/>
      <c r="I352" s="224"/>
      <c r="J352" s="224"/>
      <c r="K352" s="224"/>
      <c r="L352" s="224"/>
      <c r="M352" s="224"/>
      <c r="N352" s="224"/>
      <c r="O352" s="224"/>
      <c r="P352" s="224"/>
      <c r="Q352" s="224"/>
      <c r="R352" s="224"/>
      <c r="S352" s="224"/>
    </row>
    <row r="353" spans="1:19" x14ac:dyDescent="0.25">
      <c r="A353" s="223">
        <f t="shared" si="7"/>
        <v>44671.562499999869</v>
      </c>
      <c r="B353" s="224"/>
      <c r="C353" s="224"/>
      <c r="D353" s="224"/>
      <c r="E353" s="224"/>
      <c r="F353" s="224"/>
      <c r="G353" s="224"/>
      <c r="H353" s="224"/>
      <c r="I353" s="224"/>
      <c r="J353" s="224"/>
      <c r="K353" s="224"/>
      <c r="L353" s="224"/>
      <c r="M353" s="224"/>
      <c r="N353" s="224"/>
      <c r="O353" s="224"/>
      <c r="P353" s="224"/>
      <c r="Q353" s="224"/>
      <c r="R353" s="224"/>
      <c r="S353" s="224"/>
    </row>
    <row r="354" spans="1:19" x14ac:dyDescent="0.25">
      <c r="A354" s="223">
        <f t="shared" si="7"/>
        <v>44671.572916666533</v>
      </c>
      <c r="B354" s="224"/>
      <c r="C354" s="224"/>
      <c r="D354" s="224"/>
      <c r="E354" s="224"/>
      <c r="F354" s="224"/>
      <c r="G354" s="224"/>
      <c r="H354" s="224"/>
      <c r="I354" s="224"/>
      <c r="J354" s="224"/>
      <c r="K354" s="224"/>
      <c r="L354" s="224"/>
      <c r="M354" s="224"/>
      <c r="N354" s="224"/>
      <c r="O354" s="224"/>
      <c r="P354" s="224"/>
      <c r="Q354" s="224"/>
      <c r="R354" s="224"/>
      <c r="S354" s="224"/>
    </row>
    <row r="355" spans="1:19" x14ac:dyDescent="0.25">
      <c r="A355" s="223">
        <f t="shared" si="7"/>
        <v>44671.583333333198</v>
      </c>
      <c r="B355" s="224"/>
      <c r="C355" s="224"/>
      <c r="D355" s="224"/>
      <c r="E355" s="224"/>
      <c r="F355" s="224"/>
      <c r="G355" s="224"/>
      <c r="H355" s="224"/>
      <c r="I355" s="224"/>
      <c r="J355" s="224"/>
      <c r="K355" s="224"/>
      <c r="L355" s="224"/>
      <c r="M355" s="224"/>
      <c r="N355" s="224"/>
      <c r="O355" s="224"/>
      <c r="P355" s="224"/>
      <c r="Q355" s="224"/>
      <c r="R355" s="224"/>
      <c r="S355" s="224"/>
    </row>
    <row r="356" spans="1:19" x14ac:dyDescent="0.25">
      <c r="A356" s="223">
        <f t="shared" si="7"/>
        <v>44671.593749999862</v>
      </c>
      <c r="B356" s="224"/>
      <c r="C356" s="224"/>
      <c r="D356" s="224"/>
      <c r="E356" s="224"/>
      <c r="F356" s="224"/>
      <c r="G356" s="224"/>
      <c r="H356" s="224"/>
      <c r="I356" s="224"/>
      <c r="J356" s="224"/>
      <c r="K356" s="224"/>
      <c r="L356" s="224"/>
      <c r="M356" s="224"/>
      <c r="N356" s="224"/>
      <c r="O356" s="224"/>
      <c r="P356" s="224"/>
      <c r="Q356" s="224"/>
      <c r="R356" s="224"/>
      <c r="S356" s="224"/>
    </row>
    <row r="357" spans="1:19" x14ac:dyDescent="0.25">
      <c r="A357" s="223">
        <f t="shared" si="7"/>
        <v>44671.604166666526</v>
      </c>
      <c r="B357" s="224"/>
      <c r="C357" s="224"/>
      <c r="D357" s="224"/>
      <c r="E357" s="224"/>
      <c r="F357" s="224"/>
      <c r="G357" s="224"/>
      <c r="H357" s="224"/>
      <c r="I357" s="224"/>
      <c r="J357" s="224"/>
      <c r="K357" s="224"/>
      <c r="L357" s="224"/>
      <c r="M357" s="224"/>
      <c r="N357" s="224"/>
      <c r="O357" s="224"/>
      <c r="P357" s="224"/>
      <c r="Q357" s="224"/>
      <c r="R357" s="224"/>
      <c r="S357" s="224"/>
    </row>
    <row r="358" spans="1:19" x14ac:dyDescent="0.25">
      <c r="A358" s="223">
        <f t="shared" si="7"/>
        <v>44671.61458333319</v>
      </c>
      <c r="B358" s="224"/>
      <c r="C358" s="224"/>
      <c r="D358" s="224"/>
      <c r="E358" s="224"/>
      <c r="F358" s="224"/>
      <c r="G358" s="224"/>
      <c r="H358" s="224"/>
      <c r="I358" s="224"/>
      <c r="J358" s="224"/>
      <c r="K358" s="224"/>
      <c r="L358" s="224"/>
      <c r="M358" s="224"/>
      <c r="N358" s="224"/>
      <c r="O358" s="224"/>
      <c r="P358" s="224"/>
      <c r="Q358" s="224"/>
      <c r="R358" s="224"/>
      <c r="S358" s="224"/>
    </row>
    <row r="359" spans="1:19" x14ac:dyDescent="0.25">
      <c r="A359" s="223">
        <f t="shared" si="7"/>
        <v>44671.624999999854</v>
      </c>
      <c r="B359" s="224"/>
      <c r="C359" s="224"/>
      <c r="D359" s="224"/>
      <c r="E359" s="224"/>
      <c r="F359" s="224"/>
      <c r="G359" s="224"/>
      <c r="H359" s="224"/>
      <c r="I359" s="224"/>
      <c r="J359" s="224"/>
      <c r="K359" s="224"/>
      <c r="L359" s="224"/>
      <c r="M359" s="224"/>
      <c r="N359" s="224"/>
      <c r="O359" s="224"/>
      <c r="P359" s="224"/>
      <c r="Q359" s="224"/>
      <c r="R359" s="224"/>
      <c r="S359" s="224"/>
    </row>
    <row r="360" spans="1:19" x14ac:dyDescent="0.25">
      <c r="A360" s="223">
        <f t="shared" si="7"/>
        <v>44671.635416666519</v>
      </c>
      <c r="B360" s="224"/>
      <c r="C360" s="224"/>
      <c r="D360" s="224"/>
      <c r="E360" s="224"/>
      <c r="F360" s="224"/>
      <c r="G360" s="224"/>
      <c r="H360" s="224"/>
      <c r="I360" s="224"/>
      <c r="J360" s="224"/>
      <c r="K360" s="224"/>
      <c r="L360" s="224"/>
      <c r="M360" s="224"/>
      <c r="N360" s="224"/>
      <c r="O360" s="224"/>
      <c r="P360" s="224"/>
      <c r="Q360" s="224"/>
      <c r="R360" s="224"/>
      <c r="S360" s="224"/>
    </row>
    <row r="361" spans="1:19" x14ac:dyDescent="0.25">
      <c r="A361" s="223">
        <f t="shared" si="7"/>
        <v>44671.645833333183</v>
      </c>
      <c r="B361" s="224"/>
      <c r="C361" s="224"/>
      <c r="D361" s="224"/>
      <c r="E361" s="224"/>
      <c r="F361" s="224"/>
      <c r="G361" s="224"/>
      <c r="H361" s="224"/>
      <c r="I361" s="224"/>
      <c r="J361" s="224"/>
      <c r="K361" s="224"/>
      <c r="L361" s="224"/>
      <c r="M361" s="224"/>
      <c r="N361" s="224"/>
      <c r="O361" s="224"/>
      <c r="P361" s="224"/>
      <c r="Q361" s="224"/>
      <c r="R361" s="224"/>
      <c r="S361" s="224"/>
    </row>
    <row r="362" spans="1:19" x14ac:dyDescent="0.25">
      <c r="A362" s="223">
        <f t="shared" si="7"/>
        <v>44671.656249999847</v>
      </c>
      <c r="B362" s="224"/>
      <c r="C362" s="224"/>
      <c r="D362" s="224"/>
      <c r="E362" s="224"/>
      <c r="F362" s="224"/>
      <c r="G362" s="224"/>
      <c r="H362" s="224"/>
      <c r="I362" s="224"/>
      <c r="J362" s="224"/>
      <c r="K362" s="224"/>
      <c r="L362" s="224"/>
      <c r="M362" s="224"/>
      <c r="N362" s="224"/>
      <c r="O362" s="224"/>
      <c r="P362" s="224"/>
      <c r="Q362" s="224"/>
      <c r="R362" s="224"/>
      <c r="S362" s="224"/>
    </row>
    <row r="363" spans="1:19" x14ac:dyDescent="0.25">
      <c r="A363" s="223">
        <f t="shared" si="7"/>
        <v>44671.666666666511</v>
      </c>
      <c r="B363" s="224"/>
      <c r="C363" s="224"/>
      <c r="D363" s="224"/>
      <c r="E363" s="224"/>
      <c r="F363" s="224"/>
      <c r="G363" s="224"/>
      <c r="H363" s="224"/>
      <c r="I363" s="224"/>
      <c r="J363" s="224"/>
      <c r="K363" s="224"/>
      <c r="L363" s="224"/>
      <c r="M363" s="224"/>
      <c r="N363" s="224"/>
      <c r="O363" s="224"/>
      <c r="P363" s="224"/>
      <c r="Q363" s="224"/>
      <c r="R363" s="224"/>
      <c r="S363" s="224"/>
    </row>
    <row r="364" spans="1:19" x14ac:dyDescent="0.25">
      <c r="A364" s="223">
        <f t="shared" si="7"/>
        <v>44671.677083333176</v>
      </c>
      <c r="B364" s="224"/>
      <c r="C364" s="224"/>
      <c r="D364" s="224"/>
      <c r="E364" s="224"/>
      <c r="F364" s="224"/>
      <c r="G364" s="224"/>
      <c r="H364" s="224"/>
      <c r="I364" s="224"/>
      <c r="J364" s="224"/>
      <c r="K364" s="224"/>
      <c r="L364" s="224"/>
      <c r="M364" s="224"/>
      <c r="N364" s="224"/>
      <c r="O364" s="224"/>
      <c r="P364" s="224"/>
      <c r="Q364" s="224"/>
      <c r="R364" s="224"/>
      <c r="S364" s="224"/>
    </row>
    <row r="365" spans="1:19" x14ac:dyDescent="0.25">
      <c r="A365" s="223">
        <f t="shared" ref="A365:A394" si="8">A364+"0:15"</f>
        <v>44671.68749999984</v>
      </c>
      <c r="B365" s="224"/>
      <c r="C365" s="224"/>
      <c r="D365" s="224"/>
      <c r="E365" s="224"/>
      <c r="F365" s="224"/>
      <c r="G365" s="224"/>
      <c r="H365" s="224"/>
      <c r="I365" s="224"/>
      <c r="J365" s="224"/>
      <c r="K365" s="224"/>
      <c r="L365" s="224"/>
      <c r="M365" s="224"/>
      <c r="N365" s="224"/>
      <c r="O365" s="224"/>
      <c r="P365" s="224"/>
      <c r="Q365" s="224"/>
      <c r="R365" s="224"/>
      <c r="S365" s="224"/>
    </row>
    <row r="366" spans="1:19" x14ac:dyDescent="0.25">
      <c r="A366" s="223">
        <f t="shared" si="8"/>
        <v>44671.697916666504</v>
      </c>
      <c r="B366" s="224"/>
      <c r="C366" s="224"/>
      <c r="D366" s="224"/>
      <c r="E366" s="224"/>
      <c r="F366" s="224"/>
      <c r="G366" s="224"/>
      <c r="H366" s="224"/>
      <c r="I366" s="224"/>
      <c r="J366" s="224"/>
      <c r="K366" s="224"/>
      <c r="L366" s="224"/>
      <c r="M366" s="224"/>
      <c r="N366" s="224"/>
      <c r="O366" s="224"/>
      <c r="P366" s="224"/>
      <c r="Q366" s="224"/>
      <c r="R366" s="224"/>
      <c r="S366" s="224"/>
    </row>
    <row r="367" spans="1:19" x14ac:dyDescent="0.25">
      <c r="A367" s="223">
        <f t="shared" si="8"/>
        <v>44671.708333333168</v>
      </c>
      <c r="B367" s="224"/>
      <c r="C367" s="224"/>
      <c r="D367" s="224"/>
      <c r="E367" s="224"/>
      <c r="F367" s="224"/>
      <c r="G367" s="224"/>
      <c r="H367" s="224"/>
      <c r="I367" s="224"/>
      <c r="J367" s="224"/>
      <c r="K367" s="224"/>
      <c r="L367" s="224"/>
      <c r="M367" s="224"/>
      <c r="N367" s="224"/>
      <c r="O367" s="224"/>
      <c r="P367" s="224"/>
      <c r="Q367" s="224"/>
      <c r="R367" s="224"/>
      <c r="S367" s="224"/>
    </row>
    <row r="368" spans="1:19" x14ac:dyDescent="0.25">
      <c r="A368" s="223">
        <f t="shared" si="8"/>
        <v>44671.718749999833</v>
      </c>
      <c r="B368" s="224"/>
      <c r="C368" s="224"/>
      <c r="D368" s="224"/>
      <c r="E368" s="224"/>
      <c r="F368" s="224"/>
      <c r="G368" s="224"/>
      <c r="H368" s="224"/>
      <c r="I368" s="224"/>
      <c r="J368" s="224"/>
      <c r="K368" s="224"/>
      <c r="L368" s="224"/>
      <c r="M368" s="224"/>
      <c r="N368" s="224"/>
      <c r="O368" s="224"/>
      <c r="P368" s="224"/>
      <c r="Q368" s="224"/>
      <c r="R368" s="224"/>
      <c r="S368" s="224"/>
    </row>
    <row r="369" spans="1:19" x14ac:dyDescent="0.25">
      <c r="A369" s="223">
        <f t="shared" si="8"/>
        <v>44671.729166666497</v>
      </c>
      <c r="B369" s="224"/>
      <c r="C369" s="224"/>
      <c r="D369" s="224"/>
      <c r="E369" s="224"/>
      <c r="F369" s="224"/>
      <c r="G369" s="224"/>
      <c r="H369" s="224"/>
      <c r="I369" s="224"/>
      <c r="J369" s="224"/>
      <c r="K369" s="224"/>
      <c r="L369" s="224"/>
      <c r="M369" s="224"/>
      <c r="N369" s="224"/>
      <c r="O369" s="224"/>
      <c r="P369" s="224"/>
      <c r="Q369" s="224"/>
      <c r="R369" s="224"/>
      <c r="S369" s="224"/>
    </row>
    <row r="370" spans="1:19" x14ac:dyDescent="0.25">
      <c r="A370" s="223">
        <f t="shared" si="8"/>
        <v>44671.739583333161</v>
      </c>
      <c r="B370" s="224"/>
      <c r="C370" s="224"/>
      <c r="D370" s="224"/>
      <c r="E370" s="224"/>
      <c r="F370" s="224"/>
      <c r="G370" s="224"/>
      <c r="H370" s="224"/>
      <c r="I370" s="224"/>
      <c r="J370" s="224"/>
      <c r="K370" s="224"/>
      <c r="L370" s="224"/>
      <c r="M370" s="224"/>
      <c r="N370" s="224"/>
      <c r="O370" s="224"/>
      <c r="P370" s="224"/>
      <c r="Q370" s="224"/>
      <c r="R370" s="224"/>
      <c r="S370" s="224"/>
    </row>
    <row r="371" spans="1:19" x14ac:dyDescent="0.25">
      <c r="A371" s="223">
        <f t="shared" si="8"/>
        <v>44671.749999999825</v>
      </c>
      <c r="B371" s="224"/>
      <c r="C371" s="224"/>
      <c r="D371" s="224"/>
      <c r="E371" s="224"/>
      <c r="F371" s="224"/>
      <c r="G371" s="224"/>
      <c r="H371" s="224"/>
      <c r="I371" s="224"/>
      <c r="J371" s="224"/>
      <c r="K371" s="224"/>
      <c r="L371" s="224"/>
      <c r="M371" s="224"/>
      <c r="N371" s="224"/>
      <c r="O371" s="224"/>
      <c r="P371" s="224"/>
      <c r="Q371" s="224"/>
      <c r="R371" s="224"/>
      <c r="S371" s="224"/>
    </row>
    <row r="372" spans="1:19" x14ac:dyDescent="0.25">
      <c r="A372" s="223">
        <f t="shared" si="8"/>
        <v>44671.76041666649</v>
      </c>
      <c r="B372" s="224"/>
      <c r="C372" s="224"/>
      <c r="D372" s="224"/>
      <c r="E372" s="224"/>
      <c r="F372" s="224"/>
      <c r="G372" s="224"/>
      <c r="H372" s="224"/>
      <c r="I372" s="224"/>
      <c r="J372" s="224"/>
      <c r="K372" s="224"/>
      <c r="L372" s="224"/>
      <c r="M372" s="224"/>
      <c r="N372" s="224"/>
      <c r="O372" s="224"/>
      <c r="P372" s="224"/>
      <c r="Q372" s="224"/>
      <c r="R372" s="224"/>
      <c r="S372" s="224"/>
    </row>
    <row r="373" spans="1:19" x14ac:dyDescent="0.25">
      <c r="A373" s="223">
        <f t="shared" si="8"/>
        <v>44671.770833333154</v>
      </c>
      <c r="B373" s="224"/>
      <c r="C373" s="224"/>
      <c r="D373" s="224"/>
      <c r="E373" s="224"/>
      <c r="F373" s="224"/>
      <c r="G373" s="224"/>
      <c r="H373" s="224"/>
      <c r="I373" s="224"/>
      <c r="J373" s="224"/>
      <c r="K373" s="224"/>
      <c r="L373" s="224"/>
      <c r="M373" s="224"/>
      <c r="N373" s="224"/>
      <c r="O373" s="224"/>
      <c r="P373" s="224"/>
      <c r="Q373" s="224"/>
      <c r="R373" s="224"/>
      <c r="S373" s="224"/>
    </row>
    <row r="374" spans="1:19" x14ac:dyDescent="0.25">
      <c r="A374" s="223">
        <f t="shared" si="8"/>
        <v>44671.781249999818</v>
      </c>
      <c r="B374" s="224"/>
      <c r="C374" s="224"/>
      <c r="D374" s="224"/>
      <c r="E374" s="224"/>
      <c r="F374" s="224"/>
      <c r="G374" s="224"/>
      <c r="H374" s="224"/>
      <c r="I374" s="224"/>
      <c r="J374" s="224"/>
      <c r="K374" s="224"/>
      <c r="L374" s="224"/>
      <c r="M374" s="224"/>
      <c r="N374" s="224"/>
      <c r="O374" s="224"/>
      <c r="P374" s="224"/>
      <c r="Q374" s="224"/>
      <c r="R374" s="224"/>
      <c r="S374" s="224"/>
    </row>
    <row r="375" spans="1:19" x14ac:dyDescent="0.25">
      <c r="A375" s="223">
        <f t="shared" si="8"/>
        <v>44671.791666666482</v>
      </c>
      <c r="B375" s="224"/>
      <c r="C375" s="224"/>
      <c r="D375" s="224"/>
      <c r="E375" s="224"/>
      <c r="F375" s="224"/>
      <c r="G375" s="224"/>
      <c r="H375" s="224"/>
      <c r="I375" s="224"/>
      <c r="J375" s="224"/>
      <c r="K375" s="224"/>
      <c r="L375" s="224"/>
      <c r="M375" s="224"/>
      <c r="N375" s="224"/>
      <c r="O375" s="224"/>
      <c r="P375" s="224"/>
      <c r="Q375" s="224"/>
      <c r="R375" s="224"/>
      <c r="S375" s="224"/>
    </row>
    <row r="376" spans="1:19" x14ac:dyDescent="0.25">
      <c r="A376" s="223">
        <f t="shared" si="8"/>
        <v>44671.802083333147</v>
      </c>
      <c r="B376" s="224"/>
      <c r="C376" s="224"/>
      <c r="D376" s="224"/>
      <c r="E376" s="224"/>
      <c r="F376" s="224"/>
      <c r="G376" s="224"/>
      <c r="H376" s="224"/>
      <c r="I376" s="224"/>
      <c r="J376" s="224"/>
      <c r="K376" s="224"/>
      <c r="L376" s="224"/>
      <c r="M376" s="224"/>
      <c r="N376" s="224"/>
      <c r="O376" s="224"/>
      <c r="P376" s="224"/>
      <c r="Q376" s="224"/>
      <c r="R376" s="224"/>
      <c r="S376" s="224"/>
    </row>
    <row r="377" spans="1:19" x14ac:dyDescent="0.25">
      <c r="A377" s="223">
        <f t="shared" si="8"/>
        <v>44671.812499999811</v>
      </c>
      <c r="B377" s="224"/>
      <c r="C377" s="224"/>
      <c r="D377" s="224"/>
      <c r="E377" s="224"/>
      <c r="F377" s="224"/>
      <c r="G377" s="224"/>
      <c r="H377" s="224"/>
      <c r="I377" s="224"/>
      <c r="J377" s="224"/>
      <c r="K377" s="224"/>
      <c r="L377" s="224"/>
      <c r="M377" s="224"/>
      <c r="N377" s="224"/>
      <c r="O377" s="224"/>
      <c r="P377" s="224"/>
      <c r="Q377" s="224"/>
      <c r="R377" s="224"/>
      <c r="S377" s="224"/>
    </row>
    <row r="378" spans="1:19" x14ac:dyDescent="0.25">
      <c r="A378" s="223">
        <f t="shared" si="8"/>
        <v>44671.822916666475</v>
      </c>
      <c r="B378" s="224"/>
      <c r="C378" s="224"/>
      <c r="D378" s="224"/>
      <c r="E378" s="224"/>
      <c r="F378" s="224"/>
      <c r="G378" s="224"/>
      <c r="H378" s="224"/>
      <c r="I378" s="224"/>
      <c r="J378" s="224"/>
      <c r="K378" s="224"/>
      <c r="L378" s="224"/>
      <c r="M378" s="224"/>
      <c r="N378" s="224"/>
      <c r="O378" s="224"/>
      <c r="P378" s="224"/>
      <c r="Q378" s="224"/>
      <c r="R378" s="224"/>
      <c r="S378" s="224"/>
    </row>
    <row r="379" spans="1:19" x14ac:dyDescent="0.25">
      <c r="A379" s="223">
        <f t="shared" si="8"/>
        <v>44671.833333333139</v>
      </c>
      <c r="B379" s="224"/>
      <c r="C379" s="224"/>
      <c r="D379" s="224"/>
      <c r="E379" s="224"/>
      <c r="F379" s="224"/>
      <c r="G379" s="224"/>
      <c r="H379" s="224"/>
      <c r="I379" s="224"/>
      <c r="J379" s="224"/>
      <c r="K379" s="224"/>
      <c r="L379" s="224"/>
      <c r="M379" s="224"/>
      <c r="N379" s="224"/>
      <c r="O379" s="224"/>
      <c r="P379" s="224"/>
      <c r="Q379" s="224"/>
      <c r="R379" s="224"/>
      <c r="S379" s="224"/>
    </row>
    <row r="380" spans="1:19" x14ac:dyDescent="0.25">
      <c r="A380" s="223">
        <f t="shared" si="8"/>
        <v>44671.843749999804</v>
      </c>
      <c r="B380" s="224"/>
      <c r="C380" s="224"/>
      <c r="D380" s="224"/>
      <c r="E380" s="224"/>
      <c r="F380" s="224"/>
      <c r="G380" s="224"/>
      <c r="H380" s="224"/>
      <c r="I380" s="224"/>
      <c r="J380" s="224"/>
      <c r="K380" s="224"/>
      <c r="L380" s="224"/>
      <c r="M380" s="224"/>
      <c r="N380" s="224"/>
      <c r="O380" s="224"/>
      <c r="P380" s="224"/>
      <c r="Q380" s="224"/>
      <c r="R380" s="224"/>
      <c r="S380" s="224"/>
    </row>
    <row r="381" spans="1:19" x14ac:dyDescent="0.25">
      <c r="A381" s="223">
        <f t="shared" si="8"/>
        <v>44671.854166666468</v>
      </c>
      <c r="B381" s="224"/>
      <c r="C381" s="224"/>
      <c r="D381" s="224"/>
      <c r="E381" s="224"/>
      <c r="F381" s="224"/>
      <c r="G381" s="224"/>
      <c r="H381" s="224"/>
      <c r="I381" s="224"/>
      <c r="J381" s="224"/>
      <c r="K381" s="224"/>
      <c r="L381" s="224"/>
      <c r="M381" s="224"/>
      <c r="N381" s="224"/>
      <c r="O381" s="224"/>
      <c r="P381" s="224"/>
      <c r="Q381" s="224"/>
      <c r="R381" s="224"/>
      <c r="S381" s="224"/>
    </row>
    <row r="382" spans="1:19" x14ac:dyDescent="0.25">
      <c r="A382" s="223">
        <f t="shared" si="8"/>
        <v>44671.864583333132</v>
      </c>
      <c r="B382" s="224"/>
      <c r="C382" s="224"/>
      <c r="D382" s="224"/>
      <c r="E382" s="224"/>
      <c r="F382" s="224"/>
      <c r="G382" s="224"/>
      <c r="H382" s="224"/>
      <c r="I382" s="224"/>
      <c r="J382" s="224"/>
      <c r="K382" s="224"/>
      <c r="L382" s="224"/>
      <c r="M382" s="224"/>
      <c r="N382" s="224"/>
      <c r="O382" s="224"/>
      <c r="P382" s="224"/>
      <c r="Q382" s="224"/>
      <c r="R382" s="224"/>
      <c r="S382" s="224"/>
    </row>
    <row r="383" spans="1:19" x14ac:dyDescent="0.25">
      <c r="A383" s="223">
        <f t="shared" si="8"/>
        <v>44671.874999999796</v>
      </c>
      <c r="B383" s="224"/>
      <c r="C383" s="224"/>
      <c r="D383" s="224"/>
      <c r="E383" s="224"/>
      <c r="F383" s="224"/>
      <c r="G383" s="224"/>
      <c r="H383" s="224"/>
      <c r="I383" s="224"/>
      <c r="J383" s="224"/>
      <c r="K383" s="224"/>
      <c r="L383" s="224"/>
      <c r="M383" s="224"/>
      <c r="N383" s="224"/>
      <c r="O383" s="224"/>
      <c r="P383" s="224"/>
      <c r="Q383" s="224"/>
      <c r="R383" s="224"/>
      <c r="S383" s="224"/>
    </row>
    <row r="384" spans="1:19" x14ac:dyDescent="0.25">
      <c r="A384" s="223">
        <f t="shared" si="8"/>
        <v>44671.885416666461</v>
      </c>
      <c r="B384" s="224"/>
      <c r="C384" s="224"/>
      <c r="D384" s="224"/>
      <c r="E384" s="224"/>
      <c r="F384" s="224"/>
      <c r="G384" s="224"/>
      <c r="H384" s="224"/>
      <c r="I384" s="224"/>
      <c r="J384" s="224"/>
      <c r="K384" s="224"/>
      <c r="L384" s="224"/>
      <c r="M384" s="224"/>
      <c r="N384" s="224"/>
      <c r="O384" s="224"/>
      <c r="P384" s="224"/>
      <c r="Q384" s="224"/>
      <c r="R384" s="224"/>
      <c r="S384" s="224"/>
    </row>
    <row r="385" spans="1:19" x14ac:dyDescent="0.25">
      <c r="A385" s="223">
        <f t="shared" si="8"/>
        <v>44671.895833333125</v>
      </c>
      <c r="B385" s="224"/>
      <c r="C385" s="224"/>
      <c r="D385" s="224"/>
      <c r="E385" s="224"/>
      <c r="F385" s="224"/>
      <c r="G385" s="224"/>
      <c r="H385" s="224"/>
      <c r="I385" s="224"/>
      <c r="J385" s="224"/>
      <c r="K385" s="224"/>
      <c r="L385" s="224"/>
      <c r="M385" s="224"/>
      <c r="N385" s="224"/>
      <c r="O385" s="224"/>
      <c r="P385" s="224"/>
      <c r="Q385" s="224"/>
      <c r="R385" s="224"/>
      <c r="S385" s="224"/>
    </row>
    <row r="386" spans="1:19" x14ac:dyDescent="0.25">
      <c r="A386" s="223">
        <f t="shared" si="8"/>
        <v>44671.906249999789</v>
      </c>
      <c r="B386" s="224"/>
      <c r="C386" s="224"/>
      <c r="D386" s="224"/>
      <c r="E386" s="224"/>
      <c r="F386" s="224"/>
      <c r="G386" s="224"/>
      <c r="H386" s="224"/>
      <c r="I386" s="224"/>
      <c r="J386" s="224"/>
      <c r="K386" s="224"/>
      <c r="L386" s="224"/>
      <c r="M386" s="224"/>
      <c r="N386" s="224"/>
      <c r="O386" s="224"/>
      <c r="P386" s="224"/>
      <c r="Q386" s="224"/>
      <c r="R386" s="224"/>
      <c r="S386" s="224"/>
    </row>
    <row r="387" spans="1:19" x14ac:dyDescent="0.25">
      <c r="A387" s="223">
        <f t="shared" si="8"/>
        <v>44671.916666666453</v>
      </c>
      <c r="B387" s="224"/>
      <c r="C387" s="224"/>
      <c r="D387" s="224"/>
      <c r="E387" s="224"/>
      <c r="F387" s="224"/>
      <c r="G387" s="224"/>
      <c r="H387" s="224"/>
      <c r="I387" s="224"/>
      <c r="J387" s="224"/>
      <c r="K387" s="224"/>
      <c r="L387" s="224"/>
      <c r="M387" s="224"/>
      <c r="N387" s="224"/>
      <c r="O387" s="224"/>
      <c r="P387" s="224"/>
      <c r="Q387" s="224"/>
      <c r="R387" s="224"/>
      <c r="S387" s="224"/>
    </row>
    <row r="388" spans="1:19" x14ac:dyDescent="0.25">
      <c r="A388" s="223">
        <f t="shared" si="8"/>
        <v>44671.927083333117</v>
      </c>
      <c r="B388" s="224"/>
      <c r="C388" s="224"/>
      <c r="D388" s="224"/>
      <c r="E388" s="224"/>
      <c r="F388" s="224"/>
      <c r="G388" s="224"/>
      <c r="H388" s="224"/>
      <c r="I388" s="224"/>
      <c r="J388" s="224"/>
      <c r="K388" s="224"/>
      <c r="L388" s="224"/>
      <c r="M388" s="224"/>
      <c r="N388" s="224"/>
      <c r="O388" s="224"/>
      <c r="P388" s="224"/>
      <c r="Q388" s="224"/>
      <c r="R388" s="224"/>
      <c r="S388" s="224"/>
    </row>
    <row r="389" spans="1:19" x14ac:dyDescent="0.25">
      <c r="A389" s="223">
        <f t="shared" si="8"/>
        <v>44671.937499999782</v>
      </c>
      <c r="B389" s="224"/>
      <c r="C389" s="224"/>
      <c r="D389" s="224"/>
      <c r="E389" s="224"/>
      <c r="F389" s="224"/>
      <c r="G389" s="224"/>
      <c r="H389" s="224"/>
      <c r="I389" s="224"/>
      <c r="J389" s="224"/>
      <c r="K389" s="224"/>
      <c r="L389" s="224"/>
      <c r="M389" s="224"/>
      <c r="N389" s="224"/>
      <c r="O389" s="224"/>
      <c r="P389" s="224"/>
      <c r="Q389" s="224"/>
      <c r="R389" s="224"/>
      <c r="S389" s="224"/>
    </row>
    <row r="390" spans="1:19" x14ac:dyDescent="0.25">
      <c r="A390" s="223">
        <f t="shared" si="8"/>
        <v>44671.947916666446</v>
      </c>
      <c r="B390" s="224"/>
      <c r="C390" s="224"/>
      <c r="D390" s="224"/>
      <c r="E390" s="224"/>
      <c r="F390" s="224"/>
      <c r="G390" s="224"/>
      <c r="H390" s="224"/>
      <c r="I390" s="224"/>
      <c r="J390" s="224"/>
      <c r="K390" s="224"/>
      <c r="L390" s="224"/>
      <c r="M390" s="224"/>
      <c r="N390" s="224"/>
      <c r="O390" s="224"/>
      <c r="P390" s="224"/>
      <c r="Q390" s="224"/>
      <c r="R390" s="224"/>
      <c r="S390" s="224"/>
    </row>
    <row r="391" spans="1:19" x14ac:dyDescent="0.25">
      <c r="A391" s="223">
        <f t="shared" si="8"/>
        <v>44671.95833333311</v>
      </c>
      <c r="B391" s="224"/>
      <c r="C391" s="224"/>
      <c r="D391" s="224"/>
      <c r="E391" s="224"/>
      <c r="F391" s="224"/>
      <c r="G391" s="224"/>
      <c r="H391" s="224"/>
      <c r="I391" s="224"/>
      <c r="J391" s="224"/>
      <c r="K391" s="224"/>
      <c r="L391" s="224"/>
      <c r="M391" s="224"/>
      <c r="N391" s="224"/>
      <c r="O391" s="224"/>
      <c r="P391" s="224"/>
      <c r="Q391" s="224"/>
      <c r="R391" s="224"/>
      <c r="S391" s="224"/>
    </row>
    <row r="392" spans="1:19" x14ac:dyDescent="0.25">
      <c r="A392" s="223">
        <f t="shared" si="8"/>
        <v>44671.968749999774</v>
      </c>
      <c r="B392" s="224"/>
      <c r="C392" s="224"/>
      <c r="D392" s="224"/>
      <c r="E392" s="224"/>
      <c r="F392" s="224"/>
      <c r="G392" s="224"/>
      <c r="H392" s="224"/>
      <c r="I392" s="224"/>
      <c r="J392" s="224"/>
      <c r="K392" s="224"/>
      <c r="L392" s="224"/>
      <c r="M392" s="224"/>
      <c r="N392" s="224"/>
      <c r="O392" s="224"/>
      <c r="P392" s="224"/>
      <c r="Q392" s="224"/>
      <c r="R392" s="224"/>
      <c r="S392" s="224"/>
    </row>
    <row r="393" spans="1:19" x14ac:dyDescent="0.25">
      <c r="A393" s="223">
        <f t="shared" si="8"/>
        <v>44671.979166666439</v>
      </c>
      <c r="B393" s="224"/>
      <c r="C393" s="224"/>
      <c r="D393" s="224"/>
      <c r="E393" s="224"/>
      <c r="F393" s="224"/>
      <c r="G393" s="224"/>
      <c r="H393" s="224"/>
      <c r="I393" s="224"/>
      <c r="J393" s="224"/>
      <c r="K393" s="224"/>
      <c r="L393" s="224"/>
      <c r="M393" s="224"/>
      <c r="N393" s="224"/>
      <c r="O393" s="224"/>
      <c r="P393" s="224"/>
      <c r="Q393" s="224"/>
      <c r="R393" s="224"/>
      <c r="S393" s="224"/>
    </row>
    <row r="394" spans="1:19" x14ac:dyDescent="0.25">
      <c r="A394" s="225">
        <f t="shared" si="8"/>
        <v>44671.989583333103</v>
      </c>
      <c r="B394" s="226"/>
      <c r="C394" s="226"/>
      <c r="D394" s="226"/>
      <c r="E394" s="226"/>
      <c r="F394" s="226"/>
      <c r="G394" s="226"/>
      <c r="H394" s="226"/>
      <c r="I394" s="226"/>
      <c r="J394" s="226"/>
      <c r="K394" s="226"/>
      <c r="L394" s="226"/>
      <c r="M394" s="226"/>
      <c r="N394" s="226"/>
      <c r="O394" s="226"/>
      <c r="P394" s="226"/>
      <c r="Q394" s="226"/>
      <c r="R394" s="226"/>
      <c r="S394" s="226"/>
    </row>
    <row r="395" spans="1:19" x14ac:dyDescent="0.25">
      <c r="A395" s="221">
        <v>44699</v>
      </c>
      <c r="B395" s="224"/>
      <c r="C395" s="224"/>
      <c r="D395" s="224"/>
      <c r="E395" s="224"/>
      <c r="F395" s="224"/>
      <c r="G395" s="224"/>
      <c r="H395" s="224"/>
      <c r="I395" s="224"/>
      <c r="J395" s="224"/>
      <c r="K395" s="224"/>
      <c r="L395" s="224"/>
      <c r="M395" s="224"/>
      <c r="N395" s="224"/>
      <c r="O395" s="224"/>
      <c r="P395" s="224"/>
      <c r="Q395" s="224"/>
      <c r="R395" s="224"/>
      <c r="S395" s="224"/>
    </row>
    <row r="396" spans="1:19" x14ac:dyDescent="0.25">
      <c r="A396" s="223">
        <f>A395+"00:15"</f>
        <v>44699.010416666664</v>
      </c>
      <c r="B396" s="224"/>
      <c r="C396" s="224"/>
      <c r="D396" s="224"/>
      <c r="E396" s="224"/>
      <c r="F396" s="224"/>
      <c r="G396" s="224"/>
      <c r="H396" s="224"/>
      <c r="I396" s="224"/>
      <c r="J396" s="224"/>
      <c r="K396" s="224"/>
      <c r="L396" s="224"/>
      <c r="M396" s="224"/>
      <c r="N396" s="224"/>
      <c r="O396" s="224"/>
      <c r="P396" s="224"/>
      <c r="Q396" s="224"/>
      <c r="R396" s="224"/>
      <c r="S396" s="224"/>
    </row>
    <row r="397" spans="1:19" x14ac:dyDescent="0.25">
      <c r="A397" s="223">
        <f t="shared" ref="A397:A460" si="9">A396+"0:15"</f>
        <v>44699.020833333328</v>
      </c>
      <c r="B397" s="224"/>
      <c r="C397" s="224"/>
      <c r="D397" s="224"/>
      <c r="E397" s="224"/>
      <c r="F397" s="224"/>
      <c r="G397" s="224"/>
      <c r="H397" s="224"/>
      <c r="I397" s="224"/>
      <c r="J397" s="224"/>
      <c r="K397" s="224"/>
      <c r="L397" s="224"/>
      <c r="M397" s="224"/>
      <c r="N397" s="224"/>
      <c r="O397" s="224"/>
      <c r="P397" s="224"/>
      <c r="Q397" s="224"/>
      <c r="R397" s="224"/>
      <c r="S397" s="224"/>
    </row>
    <row r="398" spans="1:19" x14ac:dyDescent="0.25">
      <c r="A398" s="223">
        <f t="shared" si="9"/>
        <v>44699.031249999993</v>
      </c>
      <c r="B398" s="224"/>
      <c r="C398" s="224"/>
      <c r="D398" s="224"/>
      <c r="E398" s="224"/>
      <c r="F398" s="224"/>
      <c r="G398" s="224"/>
      <c r="H398" s="224"/>
      <c r="I398" s="224"/>
      <c r="J398" s="224"/>
      <c r="K398" s="224"/>
      <c r="L398" s="224"/>
      <c r="M398" s="224"/>
      <c r="N398" s="224"/>
      <c r="O398" s="224"/>
      <c r="P398" s="224"/>
      <c r="Q398" s="224"/>
      <c r="R398" s="224"/>
      <c r="S398" s="224"/>
    </row>
    <row r="399" spans="1:19" x14ac:dyDescent="0.25">
      <c r="A399" s="223">
        <f t="shared" si="9"/>
        <v>44699.041666666657</v>
      </c>
      <c r="B399" s="224"/>
      <c r="C399" s="224"/>
      <c r="D399" s="224"/>
      <c r="E399" s="224"/>
      <c r="F399" s="224"/>
      <c r="G399" s="224"/>
      <c r="H399" s="224"/>
      <c r="I399" s="224"/>
      <c r="J399" s="224"/>
      <c r="K399" s="224"/>
      <c r="L399" s="224"/>
      <c r="M399" s="224"/>
      <c r="N399" s="224"/>
      <c r="O399" s="224"/>
      <c r="P399" s="224"/>
      <c r="Q399" s="224"/>
      <c r="R399" s="224"/>
      <c r="S399" s="224"/>
    </row>
    <row r="400" spans="1:19" x14ac:dyDescent="0.25">
      <c r="A400" s="223">
        <f t="shared" si="9"/>
        <v>44699.052083333321</v>
      </c>
      <c r="B400" s="224"/>
      <c r="C400" s="224"/>
      <c r="D400" s="224"/>
      <c r="E400" s="224"/>
      <c r="F400" s="224"/>
      <c r="G400" s="224"/>
      <c r="H400" s="224"/>
      <c r="I400" s="224"/>
      <c r="J400" s="224"/>
      <c r="K400" s="224"/>
      <c r="L400" s="224"/>
      <c r="M400" s="224"/>
      <c r="N400" s="224"/>
      <c r="O400" s="224"/>
      <c r="P400" s="224"/>
      <c r="Q400" s="224"/>
      <c r="R400" s="224"/>
      <c r="S400" s="224"/>
    </row>
    <row r="401" spans="1:19" x14ac:dyDescent="0.25">
      <c r="A401" s="223">
        <f t="shared" si="9"/>
        <v>44699.062499999985</v>
      </c>
      <c r="B401" s="224"/>
      <c r="C401" s="224"/>
      <c r="D401" s="224"/>
      <c r="E401" s="224"/>
      <c r="F401" s="224"/>
      <c r="G401" s="224"/>
      <c r="H401" s="224"/>
      <c r="I401" s="224"/>
      <c r="J401" s="224"/>
      <c r="K401" s="224"/>
      <c r="L401" s="224"/>
      <c r="M401" s="224"/>
      <c r="N401" s="224"/>
      <c r="O401" s="224"/>
      <c r="P401" s="224"/>
      <c r="Q401" s="224"/>
      <c r="R401" s="224"/>
      <c r="S401" s="224"/>
    </row>
    <row r="402" spans="1:19" x14ac:dyDescent="0.25">
      <c r="A402" s="223">
        <f t="shared" si="9"/>
        <v>44699.07291666665</v>
      </c>
      <c r="B402" s="224"/>
      <c r="C402" s="224"/>
      <c r="D402" s="224"/>
      <c r="E402" s="224"/>
      <c r="F402" s="224"/>
      <c r="G402" s="224"/>
      <c r="H402" s="224"/>
      <c r="I402" s="224"/>
      <c r="J402" s="224"/>
      <c r="K402" s="224"/>
      <c r="L402" s="224"/>
      <c r="M402" s="224"/>
      <c r="N402" s="224"/>
      <c r="O402" s="224"/>
      <c r="P402" s="224"/>
      <c r="Q402" s="224"/>
      <c r="R402" s="224"/>
      <c r="S402" s="224"/>
    </row>
    <row r="403" spans="1:19" x14ac:dyDescent="0.25">
      <c r="A403" s="223">
        <f t="shared" si="9"/>
        <v>44699.083333333314</v>
      </c>
      <c r="B403" s="224"/>
      <c r="C403" s="224"/>
      <c r="D403" s="224"/>
      <c r="E403" s="224"/>
      <c r="F403" s="224"/>
      <c r="G403" s="224"/>
      <c r="H403" s="224"/>
      <c r="I403" s="224"/>
      <c r="J403" s="224"/>
      <c r="K403" s="224"/>
      <c r="L403" s="224"/>
      <c r="M403" s="224"/>
      <c r="N403" s="224"/>
      <c r="O403" s="224"/>
      <c r="P403" s="224"/>
      <c r="Q403" s="224"/>
      <c r="R403" s="224"/>
      <c r="S403" s="224"/>
    </row>
    <row r="404" spans="1:19" x14ac:dyDescent="0.25">
      <c r="A404" s="223">
        <f t="shared" si="9"/>
        <v>44699.093749999978</v>
      </c>
      <c r="B404" s="224"/>
      <c r="C404" s="224"/>
      <c r="D404" s="224"/>
      <c r="E404" s="224"/>
      <c r="F404" s="224"/>
      <c r="G404" s="224"/>
      <c r="H404" s="224"/>
      <c r="I404" s="224"/>
      <c r="J404" s="224"/>
      <c r="K404" s="224"/>
      <c r="L404" s="224"/>
      <c r="M404" s="224"/>
      <c r="N404" s="224"/>
      <c r="O404" s="224"/>
      <c r="P404" s="224"/>
      <c r="Q404" s="224"/>
      <c r="R404" s="224"/>
      <c r="S404" s="224"/>
    </row>
    <row r="405" spans="1:19" x14ac:dyDescent="0.25">
      <c r="A405" s="223">
        <f t="shared" si="9"/>
        <v>44699.104166666642</v>
      </c>
      <c r="B405" s="224"/>
      <c r="C405" s="224"/>
      <c r="D405" s="224"/>
      <c r="E405" s="224"/>
      <c r="F405" s="224"/>
      <c r="G405" s="224"/>
      <c r="H405" s="224"/>
      <c r="I405" s="224"/>
      <c r="J405" s="224"/>
      <c r="K405" s="224"/>
      <c r="L405" s="224"/>
      <c r="M405" s="224"/>
      <c r="N405" s="224"/>
      <c r="O405" s="224"/>
      <c r="P405" s="224"/>
      <c r="Q405" s="224"/>
      <c r="R405" s="224"/>
      <c r="S405" s="224"/>
    </row>
    <row r="406" spans="1:19" x14ac:dyDescent="0.25">
      <c r="A406" s="223">
        <f t="shared" si="9"/>
        <v>44699.114583333307</v>
      </c>
      <c r="B406" s="224"/>
      <c r="C406" s="224"/>
      <c r="D406" s="224"/>
      <c r="E406" s="224"/>
      <c r="F406" s="224"/>
      <c r="G406" s="224"/>
      <c r="H406" s="224"/>
      <c r="I406" s="224"/>
      <c r="J406" s="224"/>
      <c r="K406" s="224"/>
      <c r="L406" s="224"/>
      <c r="M406" s="224"/>
      <c r="N406" s="224"/>
      <c r="O406" s="224"/>
      <c r="P406" s="224"/>
      <c r="Q406" s="224"/>
      <c r="R406" s="224"/>
      <c r="S406" s="224"/>
    </row>
    <row r="407" spans="1:19" x14ac:dyDescent="0.25">
      <c r="A407" s="223">
        <f t="shared" si="9"/>
        <v>44699.124999999971</v>
      </c>
      <c r="B407" s="224"/>
      <c r="C407" s="224"/>
      <c r="D407" s="224"/>
      <c r="E407" s="224"/>
      <c r="F407" s="224"/>
      <c r="G407" s="224"/>
      <c r="H407" s="224"/>
      <c r="I407" s="224"/>
      <c r="J407" s="224"/>
      <c r="K407" s="224"/>
      <c r="L407" s="224"/>
      <c r="M407" s="224"/>
      <c r="N407" s="224"/>
      <c r="O407" s="224"/>
      <c r="P407" s="224"/>
      <c r="Q407" s="224"/>
      <c r="R407" s="224"/>
      <c r="S407" s="224"/>
    </row>
    <row r="408" spans="1:19" x14ac:dyDescent="0.25">
      <c r="A408" s="223">
        <f t="shared" si="9"/>
        <v>44699.135416666635</v>
      </c>
      <c r="B408" s="224"/>
      <c r="C408" s="224"/>
      <c r="D408" s="224"/>
      <c r="E408" s="224"/>
      <c r="F408" s="224"/>
      <c r="G408" s="224"/>
      <c r="H408" s="224"/>
      <c r="I408" s="224"/>
      <c r="J408" s="224"/>
      <c r="K408" s="224"/>
      <c r="L408" s="224"/>
      <c r="M408" s="224"/>
      <c r="N408" s="224"/>
      <c r="O408" s="224"/>
      <c r="P408" s="224"/>
      <c r="Q408" s="224"/>
      <c r="R408" s="224"/>
      <c r="S408" s="224"/>
    </row>
    <row r="409" spans="1:19" x14ac:dyDescent="0.25">
      <c r="A409" s="223">
        <f t="shared" si="9"/>
        <v>44699.145833333299</v>
      </c>
      <c r="B409" s="224"/>
      <c r="C409" s="224"/>
      <c r="D409" s="224"/>
      <c r="E409" s="224"/>
      <c r="F409" s="224"/>
      <c r="G409" s="224"/>
      <c r="H409" s="224"/>
      <c r="I409" s="224"/>
      <c r="J409" s="224"/>
      <c r="K409" s="224"/>
      <c r="L409" s="224"/>
      <c r="M409" s="224"/>
      <c r="N409" s="224"/>
      <c r="O409" s="224"/>
      <c r="P409" s="224"/>
      <c r="Q409" s="224"/>
      <c r="R409" s="224"/>
      <c r="S409" s="224"/>
    </row>
    <row r="410" spans="1:19" x14ac:dyDescent="0.25">
      <c r="A410" s="223">
        <f t="shared" si="9"/>
        <v>44699.156249999964</v>
      </c>
      <c r="B410" s="224"/>
      <c r="C410" s="224"/>
      <c r="D410" s="224"/>
      <c r="E410" s="224"/>
      <c r="F410" s="224"/>
      <c r="G410" s="224"/>
      <c r="H410" s="224"/>
      <c r="I410" s="224"/>
      <c r="J410" s="224"/>
      <c r="K410" s="224"/>
      <c r="L410" s="224"/>
      <c r="M410" s="224"/>
      <c r="N410" s="224"/>
      <c r="O410" s="224"/>
      <c r="P410" s="224"/>
      <c r="Q410" s="224"/>
      <c r="R410" s="224"/>
      <c r="S410" s="224"/>
    </row>
    <row r="411" spans="1:19" x14ac:dyDescent="0.25">
      <c r="A411" s="223">
        <f t="shared" si="9"/>
        <v>44699.166666666628</v>
      </c>
      <c r="B411" s="224"/>
      <c r="C411" s="224"/>
      <c r="D411" s="224"/>
      <c r="E411" s="224"/>
      <c r="F411" s="224"/>
      <c r="G411" s="224"/>
      <c r="H411" s="224"/>
      <c r="I411" s="224"/>
      <c r="J411" s="224"/>
      <c r="K411" s="224"/>
      <c r="L411" s="224"/>
      <c r="M411" s="224"/>
      <c r="N411" s="224"/>
      <c r="O411" s="224"/>
      <c r="P411" s="224"/>
      <c r="Q411" s="224"/>
      <c r="R411" s="224"/>
      <c r="S411" s="224"/>
    </row>
    <row r="412" spans="1:19" x14ac:dyDescent="0.25">
      <c r="A412" s="223">
        <f t="shared" si="9"/>
        <v>44699.177083333292</v>
      </c>
      <c r="B412" s="224"/>
      <c r="C412" s="224"/>
      <c r="D412" s="224"/>
      <c r="E412" s="224"/>
      <c r="F412" s="224"/>
      <c r="G412" s="224"/>
      <c r="H412" s="224"/>
      <c r="I412" s="224"/>
      <c r="J412" s="224"/>
      <c r="K412" s="224"/>
      <c r="L412" s="224"/>
      <c r="M412" s="224"/>
      <c r="N412" s="224"/>
      <c r="O412" s="224"/>
      <c r="P412" s="224"/>
      <c r="Q412" s="224"/>
      <c r="R412" s="224"/>
      <c r="S412" s="224"/>
    </row>
    <row r="413" spans="1:19" x14ac:dyDescent="0.25">
      <c r="A413" s="223">
        <f t="shared" si="9"/>
        <v>44699.187499999956</v>
      </c>
      <c r="B413" s="224"/>
      <c r="C413" s="224"/>
      <c r="D413" s="224"/>
      <c r="E413" s="224"/>
      <c r="F413" s="224"/>
      <c r="G413" s="224"/>
      <c r="H413" s="224"/>
      <c r="I413" s="224"/>
      <c r="J413" s="224"/>
      <c r="K413" s="224"/>
      <c r="L413" s="224"/>
      <c r="M413" s="224"/>
      <c r="N413" s="224"/>
      <c r="O413" s="224"/>
      <c r="P413" s="224"/>
      <c r="Q413" s="224"/>
      <c r="R413" s="224"/>
      <c r="S413" s="224"/>
    </row>
    <row r="414" spans="1:19" x14ac:dyDescent="0.25">
      <c r="A414" s="223">
        <f t="shared" si="9"/>
        <v>44699.197916666621</v>
      </c>
      <c r="B414" s="224"/>
      <c r="C414" s="224"/>
      <c r="D414" s="224"/>
      <c r="E414" s="224"/>
      <c r="F414" s="224"/>
      <c r="G414" s="224"/>
      <c r="H414" s="224"/>
      <c r="I414" s="224"/>
      <c r="J414" s="224"/>
      <c r="K414" s="224"/>
      <c r="L414" s="224"/>
      <c r="M414" s="224"/>
      <c r="N414" s="224"/>
      <c r="O414" s="224"/>
      <c r="P414" s="224"/>
      <c r="Q414" s="224"/>
      <c r="R414" s="224"/>
      <c r="S414" s="224"/>
    </row>
    <row r="415" spans="1:19" x14ac:dyDescent="0.25">
      <c r="A415" s="223">
        <f t="shared" si="9"/>
        <v>44699.208333333285</v>
      </c>
      <c r="B415" s="224"/>
      <c r="C415" s="224"/>
      <c r="D415" s="224"/>
      <c r="E415" s="224"/>
      <c r="F415" s="224"/>
      <c r="G415" s="224"/>
      <c r="H415" s="224"/>
      <c r="I415" s="224"/>
      <c r="J415" s="224"/>
      <c r="K415" s="224"/>
      <c r="L415" s="224"/>
      <c r="M415" s="224"/>
      <c r="N415" s="224"/>
      <c r="O415" s="224"/>
      <c r="P415" s="224"/>
      <c r="Q415" s="224"/>
      <c r="R415" s="224"/>
      <c r="S415" s="224"/>
    </row>
    <row r="416" spans="1:19" x14ac:dyDescent="0.25">
      <c r="A416" s="223">
        <f t="shared" si="9"/>
        <v>44699.218749999949</v>
      </c>
      <c r="B416" s="224"/>
      <c r="C416" s="224"/>
      <c r="D416" s="224"/>
      <c r="E416" s="224"/>
      <c r="F416" s="224"/>
      <c r="G416" s="224"/>
      <c r="H416" s="224"/>
      <c r="I416" s="224"/>
      <c r="J416" s="224"/>
      <c r="K416" s="224"/>
      <c r="L416" s="224"/>
      <c r="M416" s="224"/>
      <c r="N416" s="224"/>
      <c r="O416" s="224"/>
      <c r="P416" s="224"/>
      <c r="Q416" s="224"/>
      <c r="R416" s="224"/>
      <c r="S416" s="224"/>
    </row>
    <row r="417" spans="1:19" x14ac:dyDescent="0.25">
      <c r="A417" s="223">
        <f t="shared" si="9"/>
        <v>44699.229166666613</v>
      </c>
      <c r="B417" s="224"/>
      <c r="C417" s="224"/>
      <c r="D417" s="224"/>
      <c r="E417" s="224"/>
      <c r="F417" s="224"/>
      <c r="G417" s="224"/>
      <c r="H417" s="224"/>
      <c r="I417" s="224"/>
      <c r="J417" s="224"/>
      <c r="K417" s="224"/>
      <c r="L417" s="224"/>
      <c r="M417" s="224"/>
      <c r="N417" s="224"/>
      <c r="O417" s="224"/>
      <c r="P417" s="224"/>
      <c r="Q417" s="224"/>
      <c r="R417" s="224"/>
      <c r="S417" s="224"/>
    </row>
    <row r="418" spans="1:19" x14ac:dyDescent="0.25">
      <c r="A418" s="223">
        <f t="shared" si="9"/>
        <v>44699.239583333278</v>
      </c>
      <c r="B418" s="224"/>
      <c r="C418" s="224"/>
      <c r="D418" s="224"/>
      <c r="E418" s="224"/>
      <c r="F418" s="224"/>
      <c r="G418" s="224"/>
      <c r="H418" s="224"/>
      <c r="I418" s="224"/>
      <c r="J418" s="224"/>
      <c r="K418" s="224"/>
      <c r="L418" s="224"/>
      <c r="M418" s="224"/>
      <c r="N418" s="224"/>
      <c r="O418" s="224"/>
      <c r="P418" s="224"/>
      <c r="Q418" s="224"/>
      <c r="R418" s="224"/>
      <c r="S418" s="224"/>
    </row>
    <row r="419" spans="1:19" x14ac:dyDescent="0.25">
      <c r="A419" s="223">
        <f t="shared" si="9"/>
        <v>44699.249999999942</v>
      </c>
      <c r="B419" s="224"/>
      <c r="C419" s="224"/>
      <c r="D419" s="224"/>
      <c r="E419" s="224"/>
      <c r="F419" s="224"/>
      <c r="G419" s="224"/>
      <c r="H419" s="224"/>
      <c r="I419" s="224"/>
      <c r="J419" s="224"/>
      <c r="K419" s="224"/>
      <c r="L419" s="224"/>
      <c r="M419" s="224"/>
      <c r="N419" s="224"/>
      <c r="O419" s="224"/>
      <c r="P419" s="224"/>
      <c r="Q419" s="224"/>
      <c r="R419" s="224"/>
      <c r="S419" s="224"/>
    </row>
    <row r="420" spans="1:19" x14ac:dyDescent="0.25">
      <c r="A420" s="223">
        <f t="shared" si="9"/>
        <v>44699.260416666606</v>
      </c>
      <c r="B420" s="224"/>
      <c r="C420" s="224"/>
      <c r="D420" s="224"/>
      <c r="E420" s="224"/>
      <c r="F420" s="224"/>
      <c r="G420" s="224"/>
      <c r="H420" s="224"/>
      <c r="I420" s="224"/>
      <c r="J420" s="224"/>
      <c r="K420" s="224"/>
      <c r="L420" s="224"/>
      <c r="M420" s="224"/>
      <c r="N420" s="224"/>
      <c r="O420" s="224"/>
      <c r="P420" s="224"/>
      <c r="Q420" s="224"/>
      <c r="R420" s="224"/>
      <c r="S420" s="224"/>
    </row>
    <row r="421" spans="1:19" x14ac:dyDescent="0.25">
      <c r="A421" s="223">
        <f t="shared" si="9"/>
        <v>44699.27083333327</v>
      </c>
      <c r="B421" s="224"/>
      <c r="C421" s="224"/>
      <c r="D421" s="224"/>
      <c r="E421" s="224"/>
      <c r="F421" s="224"/>
      <c r="G421" s="224"/>
      <c r="H421" s="224"/>
      <c r="I421" s="224"/>
      <c r="J421" s="224"/>
      <c r="K421" s="224"/>
      <c r="L421" s="224"/>
      <c r="M421" s="224"/>
      <c r="N421" s="224"/>
      <c r="O421" s="224"/>
      <c r="P421" s="224"/>
      <c r="Q421" s="224"/>
      <c r="R421" s="224"/>
      <c r="S421" s="224"/>
    </row>
    <row r="422" spans="1:19" x14ac:dyDescent="0.25">
      <c r="A422" s="223">
        <f t="shared" si="9"/>
        <v>44699.281249999935</v>
      </c>
      <c r="B422" s="224"/>
      <c r="C422" s="224"/>
      <c r="D422" s="224"/>
      <c r="E422" s="224"/>
      <c r="F422" s="224"/>
      <c r="G422" s="224"/>
      <c r="H422" s="224"/>
      <c r="I422" s="224"/>
      <c r="J422" s="224"/>
      <c r="K422" s="224"/>
      <c r="L422" s="224"/>
      <c r="M422" s="224"/>
      <c r="N422" s="224"/>
      <c r="O422" s="224"/>
      <c r="P422" s="224"/>
      <c r="Q422" s="224"/>
      <c r="R422" s="224"/>
      <c r="S422" s="224"/>
    </row>
    <row r="423" spans="1:19" x14ac:dyDescent="0.25">
      <c r="A423" s="223">
        <f t="shared" si="9"/>
        <v>44699.291666666599</v>
      </c>
      <c r="B423" s="224"/>
      <c r="C423" s="224"/>
      <c r="D423" s="224"/>
      <c r="E423" s="224"/>
      <c r="F423" s="224"/>
      <c r="G423" s="224"/>
      <c r="H423" s="224"/>
      <c r="I423" s="224"/>
      <c r="J423" s="224"/>
      <c r="K423" s="224"/>
      <c r="L423" s="224"/>
      <c r="M423" s="224"/>
      <c r="N423" s="224"/>
      <c r="O423" s="224"/>
      <c r="P423" s="224"/>
      <c r="Q423" s="224"/>
      <c r="R423" s="224"/>
      <c r="S423" s="224"/>
    </row>
    <row r="424" spans="1:19" x14ac:dyDescent="0.25">
      <c r="A424" s="223">
        <f t="shared" si="9"/>
        <v>44699.302083333263</v>
      </c>
      <c r="B424" s="224"/>
      <c r="C424" s="224"/>
      <c r="D424" s="224"/>
      <c r="E424" s="224"/>
      <c r="F424" s="224"/>
      <c r="G424" s="224"/>
      <c r="H424" s="224"/>
      <c r="I424" s="224"/>
      <c r="J424" s="224"/>
      <c r="K424" s="224"/>
      <c r="L424" s="224"/>
      <c r="M424" s="224"/>
      <c r="N424" s="224"/>
      <c r="O424" s="224"/>
      <c r="P424" s="224"/>
      <c r="Q424" s="224"/>
      <c r="R424" s="224"/>
      <c r="S424" s="224"/>
    </row>
    <row r="425" spans="1:19" x14ac:dyDescent="0.25">
      <c r="A425" s="223">
        <f t="shared" si="9"/>
        <v>44699.312499999927</v>
      </c>
      <c r="B425" s="224"/>
      <c r="C425" s="224"/>
      <c r="D425" s="224"/>
      <c r="E425" s="224"/>
      <c r="F425" s="224"/>
      <c r="G425" s="224"/>
      <c r="H425" s="224"/>
      <c r="I425" s="224"/>
      <c r="J425" s="224"/>
      <c r="K425" s="224"/>
      <c r="L425" s="224"/>
      <c r="M425" s="224"/>
      <c r="N425" s="224"/>
      <c r="O425" s="224"/>
      <c r="P425" s="224"/>
      <c r="Q425" s="224"/>
      <c r="R425" s="224"/>
      <c r="S425" s="224"/>
    </row>
    <row r="426" spans="1:19" x14ac:dyDescent="0.25">
      <c r="A426" s="223">
        <f t="shared" si="9"/>
        <v>44699.322916666591</v>
      </c>
      <c r="B426" s="224"/>
      <c r="C426" s="224"/>
      <c r="D426" s="224"/>
      <c r="E426" s="224"/>
      <c r="F426" s="224"/>
      <c r="G426" s="224"/>
      <c r="H426" s="224"/>
      <c r="I426" s="224"/>
      <c r="J426" s="224"/>
      <c r="K426" s="224"/>
      <c r="L426" s="224"/>
      <c r="M426" s="224"/>
      <c r="N426" s="224"/>
      <c r="O426" s="224"/>
      <c r="P426" s="224"/>
      <c r="Q426" s="224"/>
      <c r="R426" s="224"/>
      <c r="S426" s="224"/>
    </row>
    <row r="427" spans="1:19" x14ac:dyDescent="0.25">
      <c r="A427" s="223">
        <f t="shared" si="9"/>
        <v>44699.333333333256</v>
      </c>
      <c r="B427" s="224"/>
      <c r="C427" s="224"/>
      <c r="D427" s="224"/>
      <c r="E427" s="224"/>
      <c r="F427" s="224"/>
      <c r="G427" s="224"/>
      <c r="H427" s="224"/>
      <c r="I427" s="224"/>
      <c r="J427" s="224"/>
      <c r="K427" s="224"/>
      <c r="L427" s="224"/>
      <c r="M427" s="224"/>
      <c r="N427" s="224"/>
      <c r="O427" s="224"/>
      <c r="P427" s="224"/>
      <c r="Q427" s="224"/>
      <c r="R427" s="224"/>
      <c r="S427" s="224"/>
    </row>
    <row r="428" spans="1:19" x14ac:dyDescent="0.25">
      <c r="A428" s="223">
        <f t="shared" si="9"/>
        <v>44699.34374999992</v>
      </c>
      <c r="B428" s="224"/>
      <c r="C428" s="224"/>
      <c r="D428" s="224"/>
      <c r="E428" s="224"/>
      <c r="F428" s="224"/>
      <c r="G428" s="224"/>
      <c r="H428" s="224"/>
      <c r="I428" s="224"/>
      <c r="J428" s="224"/>
      <c r="K428" s="224"/>
      <c r="L428" s="224"/>
      <c r="M428" s="224"/>
      <c r="N428" s="224"/>
      <c r="O428" s="224"/>
      <c r="P428" s="224"/>
      <c r="Q428" s="224"/>
      <c r="R428" s="224"/>
      <c r="S428" s="224"/>
    </row>
    <row r="429" spans="1:19" x14ac:dyDescent="0.25">
      <c r="A429" s="223">
        <f t="shared" si="9"/>
        <v>44699.354166666584</v>
      </c>
      <c r="B429" s="224"/>
      <c r="C429" s="224"/>
      <c r="D429" s="224"/>
      <c r="E429" s="224"/>
      <c r="F429" s="224"/>
      <c r="G429" s="224"/>
      <c r="H429" s="224"/>
      <c r="I429" s="224"/>
      <c r="J429" s="224"/>
      <c r="K429" s="224"/>
      <c r="L429" s="224"/>
      <c r="M429" s="224"/>
      <c r="N429" s="224"/>
      <c r="O429" s="224"/>
      <c r="P429" s="224"/>
      <c r="Q429" s="224"/>
      <c r="R429" s="224"/>
      <c r="S429" s="224"/>
    </row>
    <row r="430" spans="1:19" x14ac:dyDescent="0.25">
      <c r="A430" s="223">
        <f t="shared" si="9"/>
        <v>44699.364583333248</v>
      </c>
      <c r="B430" s="224"/>
      <c r="C430" s="224"/>
      <c r="D430" s="224"/>
      <c r="E430" s="224"/>
      <c r="F430" s="224"/>
      <c r="G430" s="224"/>
      <c r="H430" s="224"/>
      <c r="I430" s="224"/>
      <c r="J430" s="224"/>
      <c r="K430" s="224"/>
      <c r="L430" s="224"/>
      <c r="M430" s="224"/>
      <c r="N430" s="224"/>
      <c r="O430" s="224"/>
      <c r="P430" s="224"/>
      <c r="Q430" s="224"/>
      <c r="R430" s="224"/>
      <c r="S430" s="224"/>
    </row>
    <row r="431" spans="1:19" x14ac:dyDescent="0.25">
      <c r="A431" s="223">
        <f t="shared" si="9"/>
        <v>44699.374999999913</v>
      </c>
      <c r="B431" s="224"/>
      <c r="C431" s="224"/>
      <c r="D431" s="224"/>
      <c r="E431" s="224"/>
      <c r="F431" s="224"/>
      <c r="G431" s="224"/>
      <c r="H431" s="224"/>
      <c r="I431" s="224"/>
      <c r="J431" s="224"/>
      <c r="K431" s="224"/>
      <c r="L431" s="224"/>
      <c r="M431" s="224"/>
      <c r="N431" s="224"/>
      <c r="O431" s="224"/>
      <c r="P431" s="224"/>
      <c r="Q431" s="224"/>
      <c r="R431" s="224"/>
      <c r="S431" s="224"/>
    </row>
    <row r="432" spans="1:19" x14ac:dyDescent="0.25">
      <c r="A432" s="223">
        <f t="shared" si="9"/>
        <v>44699.385416666577</v>
      </c>
      <c r="B432" s="224"/>
      <c r="C432" s="224"/>
      <c r="D432" s="224"/>
      <c r="E432" s="224"/>
      <c r="F432" s="224"/>
      <c r="G432" s="224"/>
      <c r="H432" s="224"/>
      <c r="I432" s="224"/>
      <c r="J432" s="224"/>
      <c r="K432" s="224"/>
      <c r="L432" s="224"/>
      <c r="M432" s="224"/>
      <c r="N432" s="224"/>
      <c r="O432" s="224"/>
      <c r="P432" s="224"/>
      <c r="Q432" s="224"/>
      <c r="R432" s="224"/>
      <c r="S432" s="224"/>
    </row>
    <row r="433" spans="1:19" x14ac:dyDescent="0.25">
      <c r="A433" s="223">
        <f t="shared" si="9"/>
        <v>44699.395833333241</v>
      </c>
      <c r="B433" s="224"/>
      <c r="C433" s="224"/>
      <c r="D433" s="224"/>
      <c r="E433" s="224"/>
      <c r="F433" s="224"/>
      <c r="G433" s="224"/>
      <c r="H433" s="224"/>
      <c r="I433" s="224"/>
      <c r="J433" s="224"/>
      <c r="K433" s="224"/>
      <c r="L433" s="224"/>
      <c r="M433" s="224"/>
      <c r="N433" s="224"/>
      <c r="O433" s="224"/>
      <c r="P433" s="224"/>
      <c r="Q433" s="224"/>
      <c r="R433" s="224"/>
      <c r="S433" s="224"/>
    </row>
    <row r="434" spans="1:19" x14ac:dyDescent="0.25">
      <c r="A434" s="223">
        <f t="shared" si="9"/>
        <v>44699.406249999905</v>
      </c>
      <c r="B434" s="224"/>
      <c r="C434" s="224"/>
      <c r="D434" s="224"/>
      <c r="E434" s="224"/>
      <c r="F434" s="224"/>
      <c r="G434" s="224"/>
      <c r="H434" s="224"/>
      <c r="I434" s="224"/>
      <c r="J434" s="224"/>
      <c r="K434" s="224"/>
      <c r="L434" s="224"/>
      <c r="M434" s="224"/>
      <c r="N434" s="224"/>
      <c r="O434" s="224"/>
      <c r="P434" s="224"/>
      <c r="Q434" s="224"/>
      <c r="R434" s="224"/>
      <c r="S434" s="224"/>
    </row>
    <row r="435" spans="1:19" x14ac:dyDescent="0.25">
      <c r="A435" s="223">
        <f t="shared" si="9"/>
        <v>44699.41666666657</v>
      </c>
      <c r="B435" s="224"/>
      <c r="C435" s="224"/>
      <c r="D435" s="224"/>
      <c r="E435" s="224"/>
      <c r="F435" s="224"/>
      <c r="G435" s="224"/>
      <c r="H435" s="224"/>
      <c r="I435" s="224"/>
      <c r="J435" s="224"/>
      <c r="K435" s="224"/>
      <c r="L435" s="224"/>
      <c r="M435" s="224"/>
      <c r="N435" s="224"/>
      <c r="O435" s="224"/>
      <c r="P435" s="224"/>
      <c r="Q435" s="224"/>
      <c r="R435" s="224"/>
      <c r="S435" s="224"/>
    </row>
    <row r="436" spans="1:19" x14ac:dyDescent="0.25">
      <c r="A436" s="223">
        <f t="shared" si="9"/>
        <v>44699.427083333234</v>
      </c>
      <c r="B436" s="224"/>
      <c r="C436" s="224"/>
      <c r="D436" s="224"/>
      <c r="E436" s="224"/>
      <c r="F436" s="224"/>
      <c r="G436" s="224"/>
      <c r="H436" s="224"/>
      <c r="I436" s="224"/>
      <c r="J436" s="224"/>
      <c r="K436" s="224"/>
      <c r="L436" s="224"/>
      <c r="M436" s="224"/>
      <c r="N436" s="224"/>
      <c r="O436" s="224"/>
      <c r="P436" s="224"/>
      <c r="Q436" s="224"/>
      <c r="R436" s="224"/>
      <c r="S436" s="224"/>
    </row>
    <row r="437" spans="1:19" x14ac:dyDescent="0.25">
      <c r="A437" s="223">
        <f t="shared" si="9"/>
        <v>44699.437499999898</v>
      </c>
      <c r="B437" s="224"/>
      <c r="C437" s="224"/>
      <c r="D437" s="224"/>
      <c r="E437" s="224"/>
      <c r="F437" s="224"/>
      <c r="G437" s="224"/>
      <c r="H437" s="224"/>
      <c r="I437" s="224"/>
      <c r="J437" s="224"/>
      <c r="K437" s="224"/>
      <c r="L437" s="224"/>
      <c r="M437" s="224"/>
      <c r="N437" s="224"/>
      <c r="O437" s="224"/>
      <c r="P437" s="224"/>
      <c r="Q437" s="224"/>
      <c r="R437" s="224"/>
      <c r="S437" s="224"/>
    </row>
    <row r="438" spans="1:19" x14ac:dyDescent="0.25">
      <c r="A438" s="223">
        <f t="shared" si="9"/>
        <v>44699.447916666562</v>
      </c>
      <c r="B438" s="224"/>
      <c r="C438" s="224"/>
      <c r="D438" s="224"/>
      <c r="E438" s="224"/>
      <c r="F438" s="224"/>
      <c r="G438" s="224"/>
      <c r="H438" s="224"/>
      <c r="I438" s="224"/>
      <c r="J438" s="224"/>
      <c r="K438" s="224"/>
      <c r="L438" s="224"/>
      <c r="M438" s="224"/>
      <c r="N438" s="224"/>
      <c r="O438" s="224"/>
      <c r="P438" s="224"/>
      <c r="Q438" s="224"/>
      <c r="R438" s="224"/>
      <c r="S438" s="224"/>
    </row>
    <row r="439" spans="1:19" x14ac:dyDescent="0.25">
      <c r="A439" s="223">
        <f t="shared" si="9"/>
        <v>44699.458333333227</v>
      </c>
      <c r="B439" s="224"/>
      <c r="C439" s="224"/>
      <c r="D439" s="224"/>
      <c r="E439" s="224"/>
      <c r="F439" s="224"/>
      <c r="G439" s="224"/>
      <c r="H439" s="224"/>
      <c r="I439" s="224"/>
      <c r="J439" s="224"/>
      <c r="K439" s="224"/>
      <c r="L439" s="224"/>
      <c r="M439" s="224"/>
      <c r="N439" s="224"/>
      <c r="O439" s="224"/>
      <c r="P439" s="224"/>
      <c r="Q439" s="224"/>
      <c r="R439" s="224"/>
      <c r="S439" s="224"/>
    </row>
    <row r="440" spans="1:19" x14ac:dyDescent="0.25">
      <c r="A440" s="223">
        <f t="shared" si="9"/>
        <v>44699.468749999891</v>
      </c>
      <c r="B440" s="224"/>
      <c r="C440" s="224"/>
      <c r="D440" s="224"/>
      <c r="E440" s="224"/>
      <c r="F440" s="224"/>
      <c r="G440" s="224"/>
      <c r="H440" s="224"/>
      <c r="I440" s="224"/>
      <c r="J440" s="224"/>
      <c r="K440" s="224"/>
      <c r="L440" s="224"/>
      <c r="M440" s="224"/>
      <c r="N440" s="224"/>
      <c r="O440" s="224"/>
      <c r="P440" s="224"/>
      <c r="Q440" s="224"/>
      <c r="R440" s="224"/>
      <c r="S440" s="224"/>
    </row>
    <row r="441" spans="1:19" x14ac:dyDescent="0.25">
      <c r="A441" s="223">
        <f t="shared" si="9"/>
        <v>44699.479166666555</v>
      </c>
      <c r="B441" s="224"/>
      <c r="C441" s="224"/>
      <c r="D441" s="224"/>
      <c r="E441" s="224"/>
      <c r="F441" s="224"/>
      <c r="G441" s="224"/>
      <c r="H441" s="224"/>
      <c r="I441" s="224"/>
      <c r="J441" s="224"/>
      <c r="K441" s="224"/>
      <c r="L441" s="224"/>
      <c r="M441" s="224"/>
      <c r="N441" s="224"/>
      <c r="O441" s="224"/>
      <c r="P441" s="224"/>
      <c r="Q441" s="224"/>
      <c r="R441" s="224"/>
      <c r="S441" s="224"/>
    </row>
    <row r="442" spans="1:19" x14ac:dyDescent="0.25">
      <c r="A442" s="223">
        <f t="shared" si="9"/>
        <v>44699.489583333219</v>
      </c>
      <c r="B442" s="224"/>
      <c r="C442" s="224"/>
      <c r="D442" s="224"/>
      <c r="E442" s="224"/>
      <c r="F442" s="224"/>
      <c r="G442" s="224"/>
      <c r="H442" s="224"/>
      <c r="I442" s="224"/>
      <c r="J442" s="224"/>
      <c r="K442" s="224"/>
      <c r="L442" s="224"/>
      <c r="M442" s="224"/>
      <c r="N442" s="224"/>
      <c r="O442" s="224"/>
      <c r="P442" s="224"/>
      <c r="Q442" s="224"/>
      <c r="R442" s="224"/>
      <c r="S442" s="224"/>
    </row>
    <row r="443" spans="1:19" x14ac:dyDescent="0.25">
      <c r="A443" s="223">
        <f t="shared" si="9"/>
        <v>44699.499999999884</v>
      </c>
      <c r="B443" s="224"/>
      <c r="C443" s="224"/>
      <c r="D443" s="224"/>
      <c r="E443" s="224"/>
      <c r="F443" s="224"/>
      <c r="G443" s="224"/>
      <c r="H443" s="224"/>
      <c r="I443" s="224"/>
      <c r="J443" s="224"/>
      <c r="K443" s="224"/>
      <c r="L443" s="224"/>
      <c r="M443" s="224"/>
      <c r="N443" s="224"/>
      <c r="O443" s="224"/>
      <c r="P443" s="224"/>
      <c r="Q443" s="224"/>
      <c r="R443" s="224"/>
      <c r="S443" s="224"/>
    </row>
    <row r="444" spans="1:19" x14ac:dyDescent="0.25">
      <c r="A444" s="223">
        <f t="shared" si="9"/>
        <v>44699.510416666548</v>
      </c>
      <c r="B444" s="224"/>
      <c r="C444" s="224"/>
      <c r="D444" s="224"/>
      <c r="E444" s="224"/>
      <c r="F444" s="224"/>
      <c r="G444" s="224"/>
      <c r="H444" s="224"/>
      <c r="I444" s="224"/>
      <c r="J444" s="224"/>
      <c r="K444" s="224"/>
      <c r="L444" s="224"/>
      <c r="M444" s="224"/>
      <c r="N444" s="224"/>
      <c r="O444" s="224"/>
      <c r="P444" s="224"/>
      <c r="Q444" s="224"/>
      <c r="R444" s="224"/>
      <c r="S444" s="224"/>
    </row>
    <row r="445" spans="1:19" x14ac:dyDescent="0.25">
      <c r="A445" s="223">
        <f t="shared" si="9"/>
        <v>44699.520833333212</v>
      </c>
      <c r="B445" s="224"/>
      <c r="C445" s="224"/>
      <c r="D445" s="224"/>
      <c r="E445" s="224"/>
      <c r="F445" s="224"/>
      <c r="G445" s="224"/>
      <c r="H445" s="224"/>
      <c r="I445" s="224"/>
      <c r="J445" s="224"/>
      <c r="K445" s="224"/>
      <c r="L445" s="224"/>
      <c r="M445" s="224"/>
      <c r="N445" s="224"/>
      <c r="O445" s="224"/>
      <c r="P445" s="224"/>
      <c r="Q445" s="224"/>
      <c r="R445" s="224"/>
      <c r="S445" s="224"/>
    </row>
    <row r="446" spans="1:19" x14ac:dyDescent="0.25">
      <c r="A446" s="223">
        <f t="shared" si="9"/>
        <v>44699.531249999876</v>
      </c>
      <c r="B446" s="224"/>
      <c r="C446" s="224"/>
      <c r="D446" s="224"/>
      <c r="E446" s="224"/>
      <c r="F446" s="224"/>
      <c r="G446" s="224"/>
      <c r="H446" s="224"/>
      <c r="I446" s="224"/>
      <c r="J446" s="224"/>
      <c r="K446" s="224"/>
      <c r="L446" s="224"/>
      <c r="M446" s="224"/>
      <c r="N446" s="224"/>
      <c r="O446" s="224"/>
      <c r="P446" s="224"/>
      <c r="Q446" s="224"/>
      <c r="R446" s="224"/>
      <c r="S446" s="224"/>
    </row>
    <row r="447" spans="1:19" x14ac:dyDescent="0.25">
      <c r="A447" s="223">
        <f t="shared" si="9"/>
        <v>44699.541666666541</v>
      </c>
      <c r="B447" s="224"/>
      <c r="C447" s="224"/>
      <c r="D447" s="224"/>
      <c r="E447" s="224"/>
      <c r="F447" s="224"/>
      <c r="G447" s="224"/>
      <c r="H447" s="224"/>
      <c r="I447" s="224"/>
      <c r="J447" s="224"/>
      <c r="K447" s="224"/>
      <c r="L447" s="224"/>
      <c r="M447" s="224"/>
      <c r="N447" s="224"/>
      <c r="O447" s="224"/>
      <c r="P447" s="224"/>
      <c r="Q447" s="224"/>
      <c r="R447" s="224"/>
      <c r="S447" s="224"/>
    </row>
    <row r="448" spans="1:19" x14ac:dyDescent="0.25">
      <c r="A448" s="223">
        <f t="shared" si="9"/>
        <v>44699.552083333205</v>
      </c>
      <c r="B448" s="224"/>
      <c r="C448" s="224"/>
      <c r="D448" s="224"/>
      <c r="E448" s="224"/>
      <c r="F448" s="224"/>
      <c r="G448" s="224"/>
      <c r="H448" s="224"/>
      <c r="I448" s="224"/>
      <c r="J448" s="224"/>
      <c r="K448" s="224"/>
      <c r="L448" s="224"/>
      <c r="M448" s="224"/>
      <c r="N448" s="224"/>
      <c r="O448" s="224"/>
      <c r="P448" s="224"/>
      <c r="Q448" s="224"/>
      <c r="R448" s="224"/>
      <c r="S448" s="224"/>
    </row>
    <row r="449" spans="1:19" x14ac:dyDescent="0.25">
      <c r="A449" s="223">
        <f t="shared" si="9"/>
        <v>44699.562499999869</v>
      </c>
      <c r="B449" s="224"/>
      <c r="C449" s="224"/>
      <c r="D449" s="224"/>
      <c r="E449" s="224"/>
      <c r="F449" s="224"/>
      <c r="G449" s="224"/>
      <c r="H449" s="224"/>
      <c r="I449" s="224"/>
      <c r="J449" s="224"/>
      <c r="K449" s="224"/>
      <c r="L449" s="224"/>
      <c r="M449" s="224"/>
      <c r="N449" s="224"/>
      <c r="O449" s="224"/>
      <c r="P449" s="224"/>
      <c r="Q449" s="224"/>
      <c r="R449" s="224"/>
      <c r="S449" s="224"/>
    </row>
    <row r="450" spans="1:19" x14ac:dyDescent="0.25">
      <c r="A450" s="223">
        <f t="shared" si="9"/>
        <v>44699.572916666533</v>
      </c>
      <c r="B450" s="224"/>
      <c r="C450" s="224"/>
      <c r="D450" s="224"/>
      <c r="E450" s="224"/>
      <c r="F450" s="224"/>
      <c r="G450" s="224"/>
      <c r="H450" s="224"/>
      <c r="I450" s="224"/>
      <c r="J450" s="224"/>
      <c r="K450" s="224"/>
      <c r="L450" s="224"/>
      <c r="M450" s="224"/>
      <c r="N450" s="224"/>
      <c r="O450" s="224"/>
      <c r="P450" s="224"/>
      <c r="Q450" s="224"/>
      <c r="R450" s="224"/>
      <c r="S450" s="224"/>
    </row>
    <row r="451" spans="1:19" x14ac:dyDescent="0.25">
      <c r="A451" s="223">
        <f t="shared" si="9"/>
        <v>44699.583333333198</v>
      </c>
      <c r="B451" s="224"/>
      <c r="C451" s="224"/>
      <c r="D451" s="224"/>
      <c r="E451" s="224"/>
      <c r="F451" s="224"/>
      <c r="G451" s="224"/>
      <c r="H451" s="224"/>
      <c r="I451" s="224"/>
      <c r="J451" s="224"/>
      <c r="K451" s="224"/>
      <c r="L451" s="224"/>
      <c r="M451" s="224"/>
      <c r="N451" s="224"/>
      <c r="O451" s="224"/>
      <c r="P451" s="224"/>
      <c r="Q451" s="224"/>
      <c r="R451" s="224"/>
      <c r="S451" s="224"/>
    </row>
    <row r="452" spans="1:19" x14ac:dyDescent="0.25">
      <c r="A452" s="223">
        <f t="shared" si="9"/>
        <v>44699.593749999862</v>
      </c>
      <c r="B452" s="224"/>
      <c r="C452" s="224"/>
      <c r="D452" s="224"/>
      <c r="E452" s="224"/>
      <c r="F452" s="224"/>
      <c r="G452" s="224"/>
      <c r="H452" s="224"/>
      <c r="I452" s="224"/>
      <c r="J452" s="224"/>
      <c r="K452" s="224"/>
      <c r="L452" s="224"/>
      <c r="M452" s="224"/>
      <c r="N452" s="224"/>
      <c r="O452" s="224"/>
      <c r="P452" s="224"/>
      <c r="Q452" s="224"/>
      <c r="R452" s="224"/>
      <c r="S452" s="224"/>
    </row>
    <row r="453" spans="1:19" x14ac:dyDescent="0.25">
      <c r="A453" s="223">
        <f t="shared" si="9"/>
        <v>44699.604166666526</v>
      </c>
      <c r="B453" s="224"/>
      <c r="C453" s="224"/>
      <c r="D453" s="224"/>
      <c r="E453" s="224"/>
      <c r="F453" s="224"/>
      <c r="G453" s="224"/>
      <c r="H453" s="224"/>
      <c r="I453" s="224"/>
      <c r="J453" s="224"/>
      <c r="K453" s="224"/>
      <c r="L453" s="224"/>
      <c r="M453" s="224"/>
      <c r="N453" s="224"/>
      <c r="O453" s="224"/>
      <c r="P453" s="224"/>
      <c r="Q453" s="224"/>
      <c r="R453" s="224"/>
      <c r="S453" s="224"/>
    </row>
    <row r="454" spans="1:19" x14ac:dyDescent="0.25">
      <c r="A454" s="223">
        <f t="shared" si="9"/>
        <v>44699.61458333319</v>
      </c>
      <c r="B454" s="224"/>
      <c r="C454" s="224"/>
      <c r="D454" s="224"/>
      <c r="E454" s="224"/>
      <c r="F454" s="224"/>
      <c r="G454" s="224"/>
      <c r="H454" s="224"/>
      <c r="I454" s="224"/>
      <c r="J454" s="224"/>
      <c r="K454" s="224"/>
      <c r="L454" s="224"/>
      <c r="M454" s="224"/>
      <c r="N454" s="224"/>
      <c r="O454" s="224"/>
      <c r="P454" s="224"/>
      <c r="Q454" s="224"/>
      <c r="R454" s="224"/>
      <c r="S454" s="224"/>
    </row>
    <row r="455" spans="1:19" x14ac:dyDescent="0.25">
      <c r="A455" s="223">
        <f t="shared" si="9"/>
        <v>44699.624999999854</v>
      </c>
      <c r="B455" s="224"/>
      <c r="C455" s="224"/>
      <c r="D455" s="224"/>
      <c r="E455" s="224"/>
      <c r="F455" s="224"/>
      <c r="G455" s="224"/>
      <c r="H455" s="224"/>
      <c r="I455" s="224"/>
      <c r="J455" s="224"/>
      <c r="K455" s="224"/>
      <c r="L455" s="224"/>
      <c r="M455" s="224"/>
      <c r="N455" s="224"/>
      <c r="O455" s="224"/>
      <c r="P455" s="224"/>
      <c r="Q455" s="224"/>
      <c r="R455" s="224"/>
      <c r="S455" s="224"/>
    </row>
    <row r="456" spans="1:19" x14ac:dyDescent="0.25">
      <c r="A456" s="223">
        <f t="shared" si="9"/>
        <v>44699.635416666519</v>
      </c>
      <c r="B456" s="224"/>
      <c r="C456" s="224"/>
      <c r="D456" s="224"/>
      <c r="E456" s="224"/>
      <c r="F456" s="224"/>
      <c r="G456" s="224"/>
      <c r="H456" s="224"/>
      <c r="I456" s="224"/>
      <c r="J456" s="224"/>
      <c r="K456" s="224"/>
      <c r="L456" s="224"/>
      <c r="M456" s="224"/>
      <c r="N456" s="224"/>
      <c r="O456" s="224"/>
      <c r="P456" s="224"/>
      <c r="Q456" s="224"/>
      <c r="R456" s="224"/>
      <c r="S456" s="224"/>
    </row>
    <row r="457" spans="1:19" x14ac:dyDescent="0.25">
      <c r="A457" s="223">
        <f t="shared" si="9"/>
        <v>44699.645833333183</v>
      </c>
      <c r="B457" s="224"/>
      <c r="C457" s="224"/>
      <c r="D457" s="224"/>
      <c r="E457" s="224"/>
      <c r="F457" s="224"/>
      <c r="G457" s="224"/>
      <c r="H457" s="224"/>
      <c r="I457" s="224"/>
      <c r="J457" s="224"/>
      <c r="K457" s="224"/>
      <c r="L457" s="224"/>
      <c r="M457" s="224"/>
      <c r="N457" s="224"/>
      <c r="O457" s="224"/>
      <c r="P457" s="224"/>
      <c r="Q457" s="224"/>
      <c r="R457" s="224"/>
      <c r="S457" s="224"/>
    </row>
    <row r="458" spans="1:19" x14ac:dyDescent="0.25">
      <c r="A458" s="223">
        <f t="shared" si="9"/>
        <v>44699.656249999847</v>
      </c>
      <c r="B458" s="224"/>
      <c r="C458" s="224"/>
      <c r="D458" s="224"/>
      <c r="E458" s="224"/>
      <c r="F458" s="224"/>
      <c r="G458" s="224"/>
      <c r="H458" s="224"/>
      <c r="I458" s="224"/>
      <c r="J458" s="224"/>
      <c r="K458" s="224"/>
      <c r="L458" s="224"/>
      <c r="M458" s="224"/>
      <c r="N458" s="224"/>
      <c r="O458" s="224"/>
      <c r="P458" s="224"/>
      <c r="Q458" s="224"/>
      <c r="R458" s="224"/>
      <c r="S458" s="224"/>
    </row>
    <row r="459" spans="1:19" x14ac:dyDescent="0.25">
      <c r="A459" s="223">
        <f t="shared" si="9"/>
        <v>44699.666666666511</v>
      </c>
      <c r="B459" s="224"/>
      <c r="C459" s="224"/>
      <c r="D459" s="224"/>
      <c r="E459" s="224"/>
      <c r="F459" s="224"/>
      <c r="G459" s="224"/>
      <c r="H459" s="224"/>
      <c r="I459" s="224"/>
      <c r="J459" s="224"/>
      <c r="K459" s="224"/>
      <c r="L459" s="224"/>
      <c r="M459" s="224"/>
      <c r="N459" s="224"/>
      <c r="O459" s="224"/>
      <c r="P459" s="224"/>
      <c r="Q459" s="224"/>
      <c r="R459" s="224"/>
      <c r="S459" s="224"/>
    </row>
    <row r="460" spans="1:19" x14ac:dyDescent="0.25">
      <c r="A460" s="223">
        <f t="shared" si="9"/>
        <v>44699.677083333176</v>
      </c>
      <c r="B460" s="224"/>
      <c r="C460" s="224"/>
      <c r="D460" s="224"/>
      <c r="E460" s="224"/>
      <c r="F460" s="224"/>
      <c r="G460" s="224"/>
      <c r="H460" s="224"/>
      <c r="I460" s="224"/>
      <c r="J460" s="224"/>
      <c r="K460" s="224"/>
      <c r="L460" s="224"/>
      <c r="M460" s="224"/>
      <c r="N460" s="224"/>
      <c r="O460" s="224"/>
      <c r="P460" s="224"/>
      <c r="Q460" s="224"/>
      <c r="R460" s="224"/>
      <c r="S460" s="224"/>
    </row>
    <row r="461" spans="1:19" x14ac:dyDescent="0.25">
      <c r="A461" s="223">
        <f t="shared" ref="A461:A490" si="10">A460+"0:15"</f>
        <v>44699.68749999984</v>
      </c>
      <c r="B461" s="224"/>
      <c r="C461" s="224"/>
      <c r="D461" s="224"/>
      <c r="E461" s="224"/>
      <c r="F461" s="224"/>
      <c r="G461" s="224"/>
      <c r="H461" s="224"/>
      <c r="I461" s="224"/>
      <c r="J461" s="224"/>
      <c r="K461" s="224"/>
      <c r="L461" s="224"/>
      <c r="M461" s="224"/>
      <c r="N461" s="224"/>
      <c r="O461" s="224"/>
      <c r="P461" s="224"/>
      <c r="Q461" s="224"/>
      <c r="R461" s="224"/>
      <c r="S461" s="224"/>
    </row>
    <row r="462" spans="1:19" x14ac:dyDescent="0.25">
      <c r="A462" s="223">
        <f t="shared" si="10"/>
        <v>44699.697916666504</v>
      </c>
      <c r="B462" s="224"/>
      <c r="C462" s="224"/>
      <c r="D462" s="224"/>
      <c r="E462" s="224"/>
      <c r="F462" s="224"/>
      <c r="G462" s="224"/>
      <c r="H462" s="224"/>
      <c r="I462" s="224"/>
      <c r="J462" s="224"/>
      <c r="K462" s="224"/>
      <c r="L462" s="224"/>
      <c r="M462" s="224"/>
      <c r="N462" s="224"/>
      <c r="O462" s="224"/>
      <c r="P462" s="224"/>
      <c r="Q462" s="224"/>
      <c r="R462" s="224"/>
      <c r="S462" s="224"/>
    </row>
    <row r="463" spans="1:19" x14ac:dyDescent="0.25">
      <c r="A463" s="223">
        <f t="shared" si="10"/>
        <v>44699.708333333168</v>
      </c>
      <c r="B463" s="224"/>
      <c r="C463" s="224"/>
      <c r="D463" s="224"/>
      <c r="E463" s="224"/>
      <c r="F463" s="224"/>
      <c r="G463" s="224"/>
      <c r="H463" s="224"/>
      <c r="I463" s="224"/>
      <c r="J463" s="224"/>
      <c r="K463" s="224"/>
      <c r="L463" s="224"/>
      <c r="M463" s="224"/>
      <c r="N463" s="224"/>
      <c r="O463" s="224"/>
      <c r="P463" s="224"/>
      <c r="Q463" s="224"/>
      <c r="R463" s="224"/>
      <c r="S463" s="224"/>
    </row>
    <row r="464" spans="1:19" x14ac:dyDescent="0.25">
      <c r="A464" s="223">
        <f t="shared" si="10"/>
        <v>44699.718749999833</v>
      </c>
      <c r="B464" s="224"/>
      <c r="C464" s="224"/>
      <c r="D464" s="224"/>
      <c r="E464" s="224"/>
      <c r="F464" s="224"/>
      <c r="G464" s="224"/>
      <c r="H464" s="224"/>
      <c r="I464" s="224"/>
      <c r="J464" s="224"/>
      <c r="K464" s="224"/>
      <c r="L464" s="224"/>
      <c r="M464" s="224"/>
      <c r="N464" s="224"/>
      <c r="O464" s="224"/>
      <c r="P464" s="224"/>
      <c r="Q464" s="224"/>
      <c r="R464" s="224"/>
      <c r="S464" s="224"/>
    </row>
    <row r="465" spans="1:19" x14ac:dyDescent="0.25">
      <c r="A465" s="223">
        <f t="shared" si="10"/>
        <v>44699.729166666497</v>
      </c>
      <c r="B465" s="224"/>
      <c r="C465" s="224"/>
      <c r="D465" s="224"/>
      <c r="E465" s="224"/>
      <c r="F465" s="224"/>
      <c r="G465" s="224"/>
      <c r="H465" s="224"/>
      <c r="I465" s="224"/>
      <c r="J465" s="224"/>
      <c r="K465" s="224"/>
      <c r="L465" s="224"/>
      <c r="M465" s="224"/>
      <c r="N465" s="224"/>
      <c r="O465" s="224"/>
      <c r="P465" s="224"/>
      <c r="Q465" s="224"/>
      <c r="R465" s="224"/>
      <c r="S465" s="224"/>
    </row>
    <row r="466" spans="1:19" x14ac:dyDescent="0.25">
      <c r="A466" s="223">
        <f t="shared" si="10"/>
        <v>44699.739583333161</v>
      </c>
      <c r="B466" s="224"/>
      <c r="C466" s="224"/>
      <c r="D466" s="224"/>
      <c r="E466" s="224"/>
      <c r="F466" s="224"/>
      <c r="G466" s="224"/>
      <c r="H466" s="224"/>
      <c r="I466" s="224"/>
      <c r="J466" s="224"/>
      <c r="K466" s="224"/>
      <c r="L466" s="224"/>
      <c r="M466" s="224"/>
      <c r="N466" s="224"/>
      <c r="O466" s="224"/>
      <c r="P466" s="224"/>
      <c r="Q466" s="224"/>
      <c r="R466" s="224"/>
      <c r="S466" s="224"/>
    </row>
    <row r="467" spans="1:19" x14ac:dyDescent="0.25">
      <c r="A467" s="223">
        <f t="shared" si="10"/>
        <v>44699.749999999825</v>
      </c>
      <c r="B467" s="224"/>
      <c r="C467" s="224"/>
      <c r="D467" s="224"/>
      <c r="E467" s="224"/>
      <c r="F467" s="224"/>
      <c r="G467" s="224"/>
      <c r="H467" s="224"/>
      <c r="I467" s="224"/>
      <c r="J467" s="224"/>
      <c r="K467" s="224"/>
      <c r="L467" s="224"/>
      <c r="M467" s="224"/>
      <c r="N467" s="224"/>
      <c r="O467" s="224"/>
      <c r="P467" s="224"/>
      <c r="Q467" s="224"/>
      <c r="R467" s="224"/>
      <c r="S467" s="224"/>
    </row>
    <row r="468" spans="1:19" x14ac:dyDescent="0.25">
      <c r="A468" s="223">
        <f t="shared" si="10"/>
        <v>44699.76041666649</v>
      </c>
      <c r="B468" s="224"/>
      <c r="C468" s="224"/>
      <c r="D468" s="224"/>
      <c r="E468" s="224"/>
      <c r="F468" s="224"/>
      <c r="G468" s="224"/>
      <c r="H468" s="224"/>
      <c r="I468" s="224"/>
      <c r="J468" s="224"/>
      <c r="K468" s="224"/>
      <c r="L468" s="224"/>
      <c r="M468" s="224"/>
      <c r="N468" s="224"/>
      <c r="O468" s="224"/>
      <c r="P468" s="224"/>
      <c r="Q468" s="224"/>
      <c r="R468" s="224"/>
      <c r="S468" s="224"/>
    </row>
    <row r="469" spans="1:19" x14ac:dyDescent="0.25">
      <c r="A469" s="223">
        <f t="shared" si="10"/>
        <v>44699.770833333154</v>
      </c>
      <c r="B469" s="224"/>
      <c r="C469" s="224"/>
      <c r="D469" s="224"/>
      <c r="E469" s="224"/>
      <c r="F469" s="224"/>
      <c r="G469" s="224"/>
      <c r="H469" s="224"/>
      <c r="I469" s="224"/>
      <c r="J469" s="224"/>
      <c r="K469" s="224"/>
      <c r="L469" s="224"/>
      <c r="M469" s="224"/>
      <c r="N469" s="224"/>
      <c r="O469" s="224"/>
      <c r="P469" s="224"/>
      <c r="Q469" s="224"/>
      <c r="R469" s="224"/>
      <c r="S469" s="224"/>
    </row>
    <row r="470" spans="1:19" x14ac:dyDescent="0.25">
      <c r="A470" s="223">
        <f t="shared" si="10"/>
        <v>44699.781249999818</v>
      </c>
      <c r="B470" s="224"/>
      <c r="C470" s="224"/>
      <c r="D470" s="224"/>
      <c r="E470" s="224"/>
      <c r="F470" s="224"/>
      <c r="G470" s="224"/>
      <c r="H470" s="224"/>
      <c r="I470" s="224"/>
      <c r="J470" s="224"/>
      <c r="K470" s="224"/>
      <c r="L470" s="224"/>
      <c r="M470" s="224"/>
      <c r="N470" s="224"/>
      <c r="O470" s="224"/>
      <c r="P470" s="224"/>
      <c r="Q470" s="224"/>
      <c r="R470" s="224"/>
      <c r="S470" s="224"/>
    </row>
    <row r="471" spans="1:19" x14ac:dyDescent="0.25">
      <c r="A471" s="223">
        <f t="shared" si="10"/>
        <v>44699.791666666482</v>
      </c>
      <c r="B471" s="224"/>
      <c r="C471" s="224"/>
      <c r="D471" s="224"/>
      <c r="E471" s="224"/>
      <c r="F471" s="224"/>
      <c r="G471" s="224"/>
      <c r="H471" s="224"/>
      <c r="I471" s="224"/>
      <c r="J471" s="224"/>
      <c r="K471" s="224"/>
      <c r="L471" s="224"/>
      <c r="M471" s="224"/>
      <c r="N471" s="224"/>
      <c r="O471" s="224"/>
      <c r="P471" s="224"/>
      <c r="Q471" s="224"/>
      <c r="R471" s="224"/>
      <c r="S471" s="224"/>
    </row>
    <row r="472" spans="1:19" x14ac:dyDescent="0.25">
      <c r="A472" s="223">
        <f t="shared" si="10"/>
        <v>44699.802083333147</v>
      </c>
      <c r="B472" s="224"/>
      <c r="C472" s="224"/>
      <c r="D472" s="224"/>
      <c r="E472" s="224"/>
      <c r="F472" s="224"/>
      <c r="G472" s="224"/>
      <c r="H472" s="224"/>
      <c r="I472" s="224"/>
      <c r="J472" s="224"/>
      <c r="K472" s="224"/>
      <c r="L472" s="224"/>
      <c r="M472" s="224"/>
      <c r="N472" s="224"/>
      <c r="O472" s="224"/>
      <c r="P472" s="224"/>
      <c r="Q472" s="224"/>
      <c r="R472" s="224"/>
      <c r="S472" s="224"/>
    </row>
    <row r="473" spans="1:19" x14ac:dyDescent="0.25">
      <c r="A473" s="223">
        <f t="shared" si="10"/>
        <v>44699.812499999811</v>
      </c>
      <c r="B473" s="224"/>
      <c r="C473" s="224"/>
      <c r="D473" s="224"/>
      <c r="E473" s="224"/>
      <c r="F473" s="224"/>
      <c r="G473" s="224"/>
      <c r="H473" s="224"/>
      <c r="I473" s="224"/>
      <c r="J473" s="224"/>
      <c r="K473" s="224"/>
      <c r="L473" s="224"/>
      <c r="M473" s="224"/>
      <c r="N473" s="224"/>
      <c r="O473" s="224"/>
      <c r="P473" s="224"/>
      <c r="Q473" s="224"/>
      <c r="R473" s="224"/>
      <c r="S473" s="224"/>
    </row>
    <row r="474" spans="1:19" x14ac:dyDescent="0.25">
      <c r="A474" s="223">
        <f t="shared" si="10"/>
        <v>44699.822916666475</v>
      </c>
      <c r="B474" s="224"/>
      <c r="C474" s="224"/>
      <c r="D474" s="224"/>
      <c r="E474" s="224"/>
      <c r="F474" s="224"/>
      <c r="G474" s="224"/>
      <c r="H474" s="224"/>
      <c r="I474" s="224"/>
      <c r="J474" s="224"/>
      <c r="K474" s="224"/>
      <c r="L474" s="224"/>
      <c r="M474" s="224"/>
      <c r="N474" s="224"/>
      <c r="O474" s="224"/>
      <c r="P474" s="224"/>
      <c r="Q474" s="224"/>
      <c r="R474" s="224"/>
      <c r="S474" s="224"/>
    </row>
    <row r="475" spans="1:19" x14ac:dyDescent="0.25">
      <c r="A475" s="223">
        <f t="shared" si="10"/>
        <v>44699.833333333139</v>
      </c>
      <c r="B475" s="224"/>
      <c r="C475" s="224"/>
      <c r="D475" s="224"/>
      <c r="E475" s="224"/>
      <c r="F475" s="224"/>
      <c r="G475" s="224"/>
      <c r="H475" s="224"/>
      <c r="I475" s="224"/>
      <c r="J475" s="224"/>
      <c r="K475" s="224"/>
      <c r="L475" s="224"/>
      <c r="M475" s="224"/>
      <c r="N475" s="224"/>
      <c r="O475" s="224"/>
      <c r="P475" s="224"/>
      <c r="Q475" s="224"/>
      <c r="R475" s="224"/>
      <c r="S475" s="224"/>
    </row>
    <row r="476" spans="1:19" x14ac:dyDescent="0.25">
      <c r="A476" s="223">
        <f t="shared" si="10"/>
        <v>44699.843749999804</v>
      </c>
      <c r="B476" s="224"/>
      <c r="C476" s="224"/>
      <c r="D476" s="224"/>
      <c r="E476" s="224"/>
      <c r="F476" s="224"/>
      <c r="G476" s="224"/>
      <c r="H476" s="224"/>
      <c r="I476" s="224"/>
      <c r="J476" s="224"/>
      <c r="K476" s="224"/>
      <c r="L476" s="224"/>
      <c r="M476" s="224"/>
      <c r="N476" s="224"/>
      <c r="O476" s="224"/>
      <c r="P476" s="224"/>
      <c r="Q476" s="224"/>
      <c r="R476" s="224"/>
      <c r="S476" s="224"/>
    </row>
    <row r="477" spans="1:19" x14ac:dyDescent="0.25">
      <c r="A477" s="223">
        <f t="shared" si="10"/>
        <v>44699.854166666468</v>
      </c>
      <c r="B477" s="224"/>
      <c r="C477" s="224"/>
      <c r="D477" s="224"/>
      <c r="E477" s="224"/>
      <c r="F477" s="224"/>
      <c r="G477" s="224"/>
      <c r="H477" s="224"/>
      <c r="I477" s="224"/>
      <c r="J477" s="224"/>
      <c r="K477" s="224"/>
      <c r="L477" s="224"/>
      <c r="M477" s="224"/>
      <c r="N477" s="224"/>
      <c r="O477" s="224"/>
      <c r="P477" s="224"/>
      <c r="Q477" s="224"/>
      <c r="R477" s="224"/>
      <c r="S477" s="224"/>
    </row>
    <row r="478" spans="1:19" x14ac:dyDescent="0.25">
      <c r="A478" s="223">
        <f t="shared" si="10"/>
        <v>44699.864583333132</v>
      </c>
      <c r="B478" s="224"/>
      <c r="C478" s="224"/>
      <c r="D478" s="224"/>
      <c r="E478" s="224"/>
      <c r="F478" s="224"/>
      <c r="G478" s="224"/>
      <c r="H478" s="224"/>
      <c r="I478" s="224"/>
      <c r="J478" s="224"/>
      <c r="K478" s="224"/>
      <c r="L478" s="224"/>
      <c r="M478" s="224"/>
      <c r="N478" s="224"/>
      <c r="O478" s="224"/>
      <c r="P478" s="224"/>
      <c r="Q478" s="224"/>
      <c r="R478" s="224"/>
      <c r="S478" s="224"/>
    </row>
    <row r="479" spans="1:19" x14ac:dyDescent="0.25">
      <c r="A479" s="223">
        <f t="shared" si="10"/>
        <v>44699.874999999796</v>
      </c>
      <c r="B479" s="224"/>
      <c r="C479" s="224"/>
      <c r="D479" s="224"/>
      <c r="E479" s="224"/>
      <c r="F479" s="224"/>
      <c r="G479" s="224"/>
      <c r="H479" s="224"/>
      <c r="I479" s="224"/>
      <c r="J479" s="224"/>
      <c r="K479" s="224"/>
      <c r="L479" s="224"/>
      <c r="M479" s="224"/>
      <c r="N479" s="224"/>
      <c r="O479" s="224"/>
      <c r="P479" s="224"/>
      <c r="Q479" s="224"/>
      <c r="R479" s="224"/>
      <c r="S479" s="224"/>
    </row>
    <row r="480" spans="1:19" x14ac:dyDescent="0.25">
      <c r="A480" s="223">
        <f t="shared" si="10"/>
        <v>44699.885416666461</v>
      </c>
      <c r="B480" s="224"/>
      <c r="C480" s="224"/>
      <c r="D480" s="224"/>
      <c r="E480" s="224"/>
      <c r="F480" s="224"/>
      <c r="G480" s="224"/>
      <c r="H480" s="224"/>
      <c r="I480" s="224"/>
      <c r="J480" s="224"/>
      <c r="K480" s="224"/>
      <c r="L480" s="224"/>
      <c r="M480" s="224"/>
      <c r="N480" s="224"/>
      <c r="O480" s="224"/>
      <c r="P480" s="224"/>
      <c r="Q480" s="224"/>
      <c r="R480" s="224"/>
      <c r="S480" s="224"/>
    </row>
    <row r="481" spans="1:19" x14ac:dyDescent="0.25">
      <c r="A481" s="223">
        <f t="shared" si="10"/>
        <v>44699.895833333125</v>
      </c>
      <c r="B481" s="224"/>
      <c r="C481" s="224"/>
      <c r="D481" s="224"/>
      <c r="E481" s="224"/>
      <c r="F481" s="224"/>
      <c r="G481" s="224"/>
      <c r="H481" s="224"/>
      <c r="I481" s="224"/>
      <c r="J481" s="224"/>
      <c r="K481" s="224"/>
      <c r="L481" s="224"/>
      <c r="M481" s="224"/>
      <c r="N481" s="224"/>
      <c r="O481" s="224"/>
      <c r="P481" s="224"/>
      <c r="Q481" s="224"/>
      <c r="R481" s="224"/>
      <c r="S481" s="224"/>
    </row>
    <row r="482" spans="1:19" x14ac:dyDescent="0.25">
      <c r="A482" s="223">
        <f t="shared" si="10"/>
        <v>44699.906249999789</v>
      </c>
      <c r="B482" s="224"/>
      <c r="C482" s="224"/>
      <c r="D482" s="224"/>
      <c r="E482" s="224"/>
      <c r="F482" s="224"/>
      <c r="G482" s="224"/>
      <c r="H482" s="224"/>
      <c r="I482" s="224"/>
      <c r="J482" s="224"/>
      <c r="K482" s="224"/>
      <c r="L482" s="224"/>
      <c r="M482" s="224"/>
      <c r="N482" s="224"/>
      <c r="O482" s="224"/>
      <c r="P482" s="224"/>
      <c r="Q482" s="224"/>
      <c r="R482" s="224"/>
      <c r="S482" s="224"/>
    </row>
    <row r="483" spans="1:19" x14ac:dyDescent="0.25">
      <c r="A483" s="223">
        <f t="shared" si="10"/>
        <v>44699.916666666453</v>
      </c>
      <c r="B483" s="224"/>
      <c r="C483" s="224"/>
      <c r="D483" s="224"/>
      <c r="E483" s="224"/>
      <c r="F483" s="224"/>
      <c r="G483" s="224"/>
      <c r="H483" s="224"/>
      <c r="I483" s="224"/>
      <c r="J483" s="224"/>
      <c r="K483" s="224"/>
      <c r="L483" s="224"/>
      <c r="M483" s="224"/>
      <c r="N483" s="224"/>
      <c r="O483" s="224"/>
      <c r="P483" s="224"/>
      <c r="Q483" s="224"/>
      <c r="R483" s="224"/>
      <c r="S483" s="224"/>
    </row>
    <row r="484" spans="1:19" x14ac:dyDescent="0.25">
      <c r="A484" s="223">
        <f t="shared" si="10"/>
        <v>44699.927083333117</v>
      </c>
      <c r="B484" s="224"/>
      <c r="C484" s="224"/>
      <c r="D484" s="224"/>
      <c r="E484" s="224"/>
      <c r="F484" s="224"/>
      <c r="G484" s="224"/>
      <c r="H484" s="224"/>
      <c r="I484" s="224"/>
      <c r="J484" s="224"/>
      <c r="K484" s="224"/>
      <c r="L484" s="224"/>
      <c r="M484" s="224"/>
      <c r="N484" s="224"/>
      <c r="O484" s="224"/>
      <c r="P484" s="224"/>
      <c r="Q484" s="224"/>
      <c r="R484" s="224"/>
      <c r="S484" s="224"/>
    </row>
    <row r="485" spans="1:19" x14ac:dyDescent="0.25">
      <c r="A485" s="223">
        <f t="shared" si="10"/>
        <v>44699.937499999782</v>
      </c>
      <c r="B485" s="224"/>
      <c r="C485" s="224"/>
      <c r="D485" s="224"/>
      <c r="E485" s="224"/>
      <c r="F485" s="224"/>
      <c r="G485" s="224"/>
      <c r="H485" s="224"/>
      <c r="I485" s="224"/>
      <c r="J485" s="224"/>
      <c r="K485" s="224"/>
      <c r="L485" s="224"/>
      <c r="M485" s="224"/>
      <c r="N485" s="224"/>
      <c r="O485" s="224"/>
      <c r="P485" s="224"/>
      <c r="Q485" s="224"/>
      <c r="R485" s="224"/>
      <c r="S485" s="224"/>
    </row>
    <row r="486" spans="1:19" x14ac:dyDescent="0.25">
      <c r="A486" s="223">
        <f t="shared" si="10"/>
        <v>44699.947916666446</v>
      </c>
      <c r="B486" s="224"/>
      <c r="C486" s="224"/>
      <c r="D486" s="224"/>
      <c r="E486" s="224"/>
      <c r="F486" s="224"/>
      <c r="G486" s="224"/>
      <c r="H486" s="224"/>
      <c r="I486" s="224"/>
      <c r="J486" s="224"/>
      <c r="K486" s="224"/>
      <c r="L486" s="224"/>
      <c r="M486" s="224"/>
      <c r="N486" s="224"/>
      <c r="O486" s="224"/>
      <c r="P486" s="224"/>
      <c r="Q486" s="224"/>
      <c r="R486" s="224"/>
      <c r="S486" s="224"/>
    </row>
    <row r="487" spans="1:19" x14ac:dyDescent="0.25">
      <c r="A487" s="223">
        <f t="shared" si="10"/>
        <v>44699.95833333311</v>
      </c>
      <c r="B487" s="224"/>
      <c r="C487" s="224"/>
      <c r="D487" s="224"/>
      <c r="E487" s="224"/>
      <c r="F487" s="224"/>
      <c r="G487" s="224"/>
      <c r="H487" s="224"/>
      <c r="I487" s="224"/>
      <c r="J487" s="224"/>
      <c r="K487" s="224"/>
      <c r="L487" s="224"/>
      <c r="M487" s="224"/>
      <c r="N487" s="224"/>
      <c r="O487" s="224"/>
      <c r="P487" s="224"/>
      <c r="Q487" s="224"/>
      <c r="R487" s="224"/>
      <c r="S487" s="224"/>
    </row>
    <row r="488" spans="1:19" x14ac:dyDescent="0.25">
      <c r="A488" s="223">
        <f t="shared" si="10"/>
        <v>44699.968749999774</v>
      </c>
      <c r="B488" s="224"/>
      <c r="C488" s="224"/>
      <c r="D488" s="224"/>
      <c r="E488" s="224"/>
      <c r="F488" s="224"/>
      <c r="G488" s="224"/>
      <c r="H488" s="224"/>
      <c r="I488" s="224"/>
      <c r="J488" s="224"/>
      <c r="K488" s="224"/>
      <c r="L488" s="224"/>
      <c r="M488" s="224"/>
      <c r="N488" s="224"/>
      <c r="O488" s="224"/>
      <c r="P488" s="224"/>
      <c r="Q488" s="224"/>
      <c r="R488" s="224"/>
      <c r="S488" s="224"/>
    </row>
    <row r="489" spans="1:19" x14ac:dyDescent="0.25">
      <c r="A489" s="223">
        <f t="shared" si="10"/>
        <v>44699.979166666439</v>
      </c>
      <c r="B489" s="224"/>
      <c r="C489" s="224"/>
      <c r="D489" s="224"/>
      <c r="E489" s="224"/>
      <c r="F489" s="224"/>
      <c r="G489" s="224"/>
      <c r="H489" s="224"/>
      <c r="I489" s="224"/>
      <c r="J489" s="224"/>
      <c r="K489" s="224"/>
      <c r="L489" s="224"/>
      <c r="M489" s="224"/>
      <c r="N489" s="224"/>
      <c r="O489" s="224"/>
      <c r="P489" s="224"/>
      <c r="Q489" s="224"/>
      <c r="R489" s="224"/>
      <c r="S489" s="224"/>
    </row>
    <row r="490" spans="1:19" x14ac:dyDescent="0.25">
      <c r="A490" s="225">
        <f t="shared" si="10"/>
        <v>44699.989583333103</v>
      </c>
      <c r="B490" s="226"/>
      <c r="C490" s="226"/>
      <c r="D490" s="226"/>
      <c r="E490" s="226"/>
      <c r="F490" s="226"/>
      <c r="G490" s="226"/>
      <c r="H490" s="226"/>
      <c r="I490" s="226"/>
      <c r="J490" s="226"/>
      <c r="K490" s="226"/>
      <c r="L490" s="226"/>
      <c r="M490" s="226"/>
      <c r="N490" s="226"/>
      <c r="O490" s="226"/>
      <c r="P490" s="226"/>
      <c r="Q490" s="226"/>
      <c r="R490" s="226"/>
      <c r="S490" s="226"/>
    </row>
    <row r="491" spans="1:19" x14ac:dyDescent="0.25">
      <c r="A491" s="221">
        <v>44727</v>
      </c>
      <c r="B491" s="224"/>
      <c r="C491" s="224"/>
      <c r="D491" s="224"/>
      <c r="E491" s="224"/>
      <c r="F491" s="224"/>
      <c r="G491" s="224"/>
      <c r="H491" s="224"/>
      <c r="I491" s="224"/>
      <c r="J491" s="224"/>
      <c r="K491" s="224"/>
      <c r="L491" s="224"/>
      <c r="M491" s="224"/>
      <c r="N491" s="224"/>
      <c r="O491" s="224"/>
      <c r="P491" s="224"/>
      <c r="Q491" s="224"/>
      <c r="R491" s="224"/>
      <c r="S491" s="224"/>
    </row>
    <row r="492" spans="1:19" x14ac:dyDescent="0.25">
      <c r="A492" s="223">
        <f>A491+"00:15"</f>
        <v>44727.010416666664</v>
      </c>
      <c r="B492" s="224"/>
      <c r="C492" s="224"/>
      <c r="D492" s="224"/>
      <c r="E492" s="224"/>
      <c r="F492" s="224"/>
      <c r="G492" s="224"/>
      <c r="H492" s="224"/>
      <c r="I492" s="224"/>
      <c r="J492" s="224"/>
      <c r="K492" s="224"/>
      <c r="L492" s="224"/>
      <c r="M492" s="224"/>
      <c r="N492" s="224"/>
      <c r="O492" s="224"/>
      <c r="P492" s="224"/>
      <c r="Q492" s="224"/>
      <c r="R492" s="224"/>
      <c r="S492" s="224"/>
    </row>
    <row r="493" spans="1:19" x14ac:dyDescent="0.25">
      <c r="A493" s="223">
        <f t="shared" ref="A493:A556" si="11">A492+"0:15"</f>
        <v>44727.020833333328</v>
      </c>
      <c r="B493" s="224"/>
      <c r="C493" s="224"/>
      <c r="D493" s="224"/>
      <c r="E493" s="224"/>
      <c r="F493" s="224"/>
      <c r="G493" s="224"/>
      <c r="H493" s="224"/>
      <c r="I493" s="224"/>
      <c r="J493" s="224"/>
      <c r="K493" s="224"/>
      <c r="L493" s="224"/>
      <c r="M493" s="224"/>
      <c r="N493" s="224"/>
      <c r="O493" s="224"/>
      <c r="P493" s="224"/>
      <c r="Q493" s="224"/>
      <c r="R493" s="224"/>
      <c r="S493" s="224"/>
    </row>
    <row r="494" spans="1:19" x14ac:dyDescent="0.25">
      <c r="A494" s="223">
        <f t="shared" si="11"/>
        <v>44727.031249999993</v>
      </c>
      <c r="B494" s="224"/>
      <c r="C494" s="224"/>
      <c r="D494" s="224"/>
      <c r="E494" s="224"/>
      <c r="F494" s="224"/>
      <c r="G494" s="224"/>
      <c r="H494" s="224"/>
      <c r="I494" s="224"/>
      <c r="J494" s="224"/>
      <c r="K494" s="224"/>
      <c r="L494" s="224"/>
      <c r="M494" s="224"/>
      <c r="N494" s="224"/>
      <c r="O494" s="224"/>
      <c r="P494" s="224"/>
      <c r="Q494" s="224"/>
      <c r="R494" s="224"/>
      <c r="S494" s="224"/>
    </row>
    <row r="495" spans="1:19" x14ac:dyDescent="0.25">
      <c r="A495" s="223">
        <f t="shared" si="11"/>
        <v>44727.041666666657</v>
      </c>
      <c r="B495" s="224"/>
      <c r="C495" s="224"/>
      <c r="D495" s="224"/>
      <c r="E495" s="224"/>
      <c r="F495" s="224"/>
      <c r="G495" s="224"/>
      <c r="H495" s="224"/>
      <c r="I495" s="224"/>
      <c r="J495" s="224"/>
      <c r="K495" s="224"/>
      <c r="L495" s="224"/>
      <c r="M495" s="224"/>
      <c r="N495" s="224"/>
      <c r="O495" s="224"/>
      <c r="P495" s="224"/>
      <c r="Q495" s="224"/>
      <c r="R495" s="224"/>
      <c r="S495" s="224"/>
    </row>
    <row r="496" spans="1:19" x14ac:dyDescent="0.25">
      <c r="A496" s="223">
        <f t="shared" si="11"/>
        <v>44727.052083333321</v>
      </c>
      <c r="B496" s="224"/>
      <c r="C496" s="224"/>
      <c r="D496" s="224"/>
      <c r="E496" s="224"/>
      <c r="F496" s="224"/>
      <c r="G496" s="224"/>
      <c r="H496" s="224"/>
      <c r="I496" s="224"/>
      <c r="J496" s="224"/>
      <c r="K496" s="224"/>
      <c r="L496" s="224"/>
      <c r="M496" s="224"/>
      <c r="N496" s="224"/>
      <c r="O496" s="224"/>
      <c r="P496" s="224"/>
      <c r="Q496" s="224"/>
      <c r="R496" s="224"/>
      <c r="S496" s="224"/>
    </row>
    <row r="497" spans="1:19" x14ac:dyDescent="0.25">
      <c r="A497" s="223">
        <f t="shared" si="11"/>
        <v>44727.062499999985</v>
      </c>
      <c r="B497" s="224"/>
      <c r="C497" s="224"/>
      <c r="D497" s="224"/>
      <c r="E497" s="224"/>
      <c r="F497" s="224"/>
      <c r="G497" s="224"/>
      <c r="H497" s="224"/>
      <c r="I497" s="224"/>
      <c r="J497" s="224"/>
      <c r="K497" s="224"/>
      <c r="L497" s="224"/>
      <c r="M497" s="224"/>
      <c r="N497" s="224"/>
      <c r="O497" s="224"/>
      <c r="P497" s="224"/>
      <c r="Q497" s="224"/>
      <c r="R497" s="224"/>
      <c r="S497" s="224"/>
    </row>
    <row r="498" spans="1:19" x14ac:dyDescent="0.25">
      <c r="A498" s="223">
        <f t="shared" si="11"/>
        <v>44727.07291666665</v>
      </c>
      <c r="B498" s="224"/>
      <c r="C498" s="224"/>
      <c r="D498" s="224"/>
      <c r="E498" s="224"/>
      <c r="F498" s="224"/>
      <c r="G498" s="224"/>
      <c r="H498" s="224"/>
      <c r="I498" s="224"/>
      <c r="J498" s="224"/>
      <c r="K498" s="224"/>
      <c r="L498" s="224"/>
      <c r="M498" s="224"/>
      <c r="N498" s="224"/>
      <c r="O498" s="224"/>
      <c r="P498" s="224"/>
      <c r="Q498" s="224"/>
      <c r="R498" s="224"/>
      <c r="S498" s="224"/>
    </row>
    <row r="499" spans="1:19" x14ac:dyDescent="0.25">
      <c r="A499" s="223">
        <f t="shared" si="11"/>
        <v>44727.083333333314</v>
      </c>
      <c r="B499" s="224"/>
      <c r="C499" s="224"/>
      <c r="D499" s="224"/>
      <c r="E499" s="224"/>
      <c r="F499" s="224"/>
      <c r="G499" s="224"/>
      <c r="H499" s="224"/>
      <c r="I499" s="224"/>
      <c r="J499" s="224"/>
      <c r="K499" s="224"/>
      <c r="L499" s="224"/>
      <c r="M499" s="224"/>
      <c r="N499" s="224"/>
      <c r="O499" s="224"/>
      <c r="P499" s="224"/>
      <c r="Q499" s="224"/>
      <c r="R499" s="224"/>
      <c r="S499" s="224"/>
    </row>
    <row r="500" spans="1:19" x14ac:dyDescent="0.25">
      <c r="A500" s="223">
        <f t="shared" si="11"/>
        <v>44727.093749999978</v>
      </c>
      <c r="B500" s="224"/>
      <c r="C500" s="224"/>
      <c r="D500" s="224"/>
      <c r="E500" s="224"/>
      <c r="F500" s="224"/>
      <c r="G500" s="224"/>
      <c r="H500" s="224"/>
      <c r="I500" s="224"/>
      <c r="J500" s="224"/>
      <c r="K500" s="224"/>
      <c r="L500" s="224"/>
      <c r="M500" s="224"/>
      <c r="N500" s="224"/>
      <c r="O500" s="224"/>
      <c r="P500" s="224"/>
      <c r="Q500" s="224"/>
      <c r="R500" s="224"/>
      <c r="S500" s="224"/>
    </row>
    <row r="501" spans="1:19" x14ac:dyDescent="0.25">
      <c r="A501" s="223">
        <f t="shared" si="11"/>
        <v>44727.104166666642</v>
      </c>
      <c r="B501" s="224"/>
      <c r="C501" s="224"/>
      <c r="D501" s="224"/>
      <c r="E501" s="224"/>
      <c r="F501" s="224"/>
      <c r="G501" s="224"/>
      <c r="H501" s="224"/>
      <c r="I501" s="224"/>
      <c r="J501" s="224"/>
      <c r="K501" s="224"/>
      <c r="L501" s="224"/>
      <c r="M501" s="224"/>
      <c r="N501" s="224"/>
      <c r="O501" s="224"/>
      <c r="P501" s="224"/>
      <c r="Q501" s="224"/>
      <c r="R501" s="224"/>
      <c r="S501" s="224"/>
    </row>
    <row r="502" spans="1:19" x14ac:dyDescent="0.25">
      <c r="A502" s="223">
        <f t="shared" si="11"/>
        <v>44727.114583333307</v>
      </c>
      <c r="B502" s="224"/>
      <c r="C502" s="224"/>
      <c r="D502" s="224"/>
      <c r="E502" s="224"/>
      <c r="F502" s="224"/>
      <c r="G502" s="224"/>
      <c r="H502" s="224"/>
      <c r="I502" s="224"/>
      <c r="J502" s="224"/>
      <c r="K502" s="224"/>
      <c r="L502" s="224"/>
      <c r="M502" s="224"/>
      <c r="N502" s="224"/>
      <c r="O502" s="224"/>
      <c r="P502" s="224"/>
      <c r="Q502" s="224"/>
      <c r="R502" s="224"/>
      <c r="S502" s="224"/>
    </row>
    <row r="503" spans="1:19" x14ac:dyDescent="0.25">
      <c r="A503" s="223">
        <f t="shared" si="11"/>
        <v>44727.124999999971</v>
      </c>
      <c r="B503" s="224"/>
      <c r="C503" s="224"/>
      <c r="D503" s="224"/>
      <c r="E503" s="224"/>
      <c r="F503" s="224"/>
      <c r="G503" s="224"/>
      <c r="H503" s="224"/>
      <c r="I503" s="224"/>
      <c r="J503" s="224"/>
      <c r="K503" s="224"/>
      <c r="L503" s="224"/>
      <c r="M503" s="224"/>
      <c r="N503" s="224"/>
      <c r="O503" s="224"/>
      <c r="P503" s="224"/>
      <c r="Q503" s="224"/>
      <c r="R503" s="224"/>
      <c r="S503" s="224"/>
    </row>
    <row r="504" spans="1:19" x14ac:dyDescent="0.25">
      <c r="A504" s="223">
        <f t="shared" si="11"/>
        <v>44727.135416666635</v>
      </c>
      <c r="B504" s="224"/>
      <c r="C504" s="224"/>
      <c r="D504" s="224"/>
      <c r="E504" s="224"/>
      <c r="F504" s="224"/>
      <c r="G504" s="224"/>
      <c r="H504" s="224"/>
      <c r="I504" s="224"/>
      <c r="J504" s="224"/>
      <c r="K504" s="224"/>
      <c r="L504" s="224"/>
      <c r="M504" s="224"/>
      <c r="N504" s="224"/>
      <c r="O504" s="224"/>
      <c r="P504" s="224"/>
      <c r="Q504" s="224"/>
      <c r="R504" s="224"/>
      <c r="S504" s="224"/>
    </row>
    <row r="505" spans="1:19" x14ac:dyDescent="0.25">
      <c r="A505" s="223">
        <f t="shared" si="11"/>
        <v>44727.145833333299</v>
      </c>
      <c r="B505" s="224"/>
      <c r="C505" s="224"/>
      <c r="D505" s="224"/>
      <c r="E505" s="224"/>
      <c r="F505" s="224"/>
      <c r="G505" s="224"/>
      <c r="H505" s="224"/>
      <c r="I505" s="224"/>
      <c r="J505" s="224"/>
      <c r="K505" s="224"/>
      <c r="L505" s="224"/>
      <c r="M505" s="224"/>
      <c r="N505" s="224"/>
      <c r="O505" s="224"/>
      <c r="P505" s="224"/>
      <c r="Q505" s="224"/>
      <c r="R505" s="224"/>
      <c r="S505" s="224"/>
    </row>
    <row r="506" spans="1:19" x14ac:dyDescent="0.25">
      <c r="A506" s="223">
        <f t="shared" si="11"/>
        <v>44727.156249999964</v>
      </c>
      <c r="B506" s="224"/>
      <c r="C506" s="224"/>
      <c r="D506" s="224"/>
      <c r="E506" s="224"/>
      <c r="F506" s="224"/>
      <c r="G506" s="224"/>
      <c r="H506" s="224"/>
      <c r="I506" s="224"/>
      <c r="J506" s="224"/>
      <c r="K506" s="224"/>
      <c r="L506" s="224"/>
      <c r="M506" s="224"/>
      <c r="N506" s="224"/>
      <c r="O506" s="224"/>
      <c r="P506" s="224"/>
      <c r="Q506" s="224"/>
      <c r="R506" s="224"/>
      <c r="S506" s="224"/>
    </row>
    <row r="507" spans="1:19" x14ac:dyDescent="0.25">
      <c r="A507" s="223">
        <f t="shared" si="11"/>
        <v>44727.166666666628</v>
      </c>
      <c r="B507" s="224"/>
      <c r="C507" s="224"/>
      <c r="D507" s="224"/>
      <c r="E507" s="224"/>
      <c r="F507" s="224"/>
      <c r="G507" s="224"/>
      <c r="H507" s="224"/>
      <c r="I507" s="224"/>
      <c r="J507" s="224"/>
      <c r="K507" s="224"/>
      <c r="L507" s="224"/>
      <c r="M507" s="224"/>
      <c r="N507" s="224"/>
      <c r="O507" s="224"/>
      <c r="P507" s="224"/>
      <c r="Q507" s="224"/>
      <c r="R507" s="224"/>
      <c r="S507" s="224"/>
    </row>
    <row r="508" spans="1:19" x14ac:dyDescent="0.25">
      <c r="A508" s="223">
        <f t="shared" si="11"/>
        <v>44727.177083333292</v>
      </c>
      <c r="B508" s="224"/>
      <c r="C508" s="224"/>
      <c r="D508" s="224"/>
      <c r="E508" s="224"/>
      <c r="F508" s="224"/>
      <c r="G508" s="224"/>
      <c r="H508" s="224"/>
      <c r="I508" s="224"/>
      <c r="J508" s="224"/>
      <c r="K508" s="224"/>
      <c r="L508" s="224"/>
      <c r="M508" s="224"/>
      <c r="N508" s="224"/>
      <c r="O508" s="224"/>
      <c r="P508" s="224"/>
      <c r="Q508" s="224"/>
      <c r="R508" s="224"/>
      <c r="S508" s="224"/>
    </row>
    <row r="509" spans="1:19" x14ac:dyDescent="0.25">
      <c r="A509" s="223">
        <f t="shared" si="11"/>
        <v>44727.187499999956</v>
      </c>
      <c r="B509" s="224"/>
      <c r="C509" s="224"/>
      <c r="D509" s="224"/>
      <c r="E509" s="224"/>
      <c r="F509" s="224"/>
      <c r="G509" s="224"/>
      <c r="H509" s="224"/>
      <c r="I509" s="224"/>
      <c r="J509" s="224"/>
      <c r="K509" s="224"/>
      <c r="L509" s="224"/>
      <c r="M509" s="224"/>
      <c r="N509" s="224"/>
      <c r="O509" s="224"/>
      <c r="P509" s="224"/>
      <c r="Q509" s="224"/>
      <c r="R509" s="224"/>
      <c r="S509" s="224"/>
    </row>
    <row r="510" spans="1:19" x14ac:dyDescent="0.25">
      <c r="A510" s="223">
        <f t="shared" si="11"/>
        <v>44727.197916666621</v>
      </c>
      <c r="B510" s="224"/>
      <c r="C510" s="224"/>
      <c r="D510" s="224"/>
      <c r="E510" s="224"/>
      <c r="F510" s="224"/>
      <c r="G510" s="224"/>
      <c r="H510" s="224"/>
      <c r="I510" s="224"/>
      <c r="J510" s="224"/>
      <c r="K510" s="224"/>
      <c r="L510" s="224"/>
      <c r="M510" s="224"/>
      <c r="N510" s="224"/>
      <c r="O510" s="224"/>
      <c r="P510" s="224"/>
      <c r="Q510" s="224"/>
      <c r="R510" s="224"/>
      <c r="S510" s="224"/>
    </row>
    <row r="511" spans="1:19" x14ac:dyDescent="0.25">
      <c r="A511" s="223">
        <f t="shared" si="11"/>
        <v>44727.208333333285</v>
      </c>
      <c r="B511" s="224"/>
      <c r="C511" s="224"/>
      <c r="D511" s="224"/>
      <c r="E511" s="224"/>
      <c r="F511" s="224"/>
      <c r="G511" s="224"/>
      <c r="H511" s="224"/>
      <c r="I511" s="224"/>
      <c r="J511" s="224"/>
      <c r="K511" s="224"/>
      <c r="L511" s="224"/>
      <c r="M511" s="224"/>
      <c r="N511" s="224"/>
      <c r="O511" s="224"/>
      <c r="P511" s="224"/>
      <c r="Q511" s="224"/>
      <c r="R511" s="224"/>
      <c r="S511" s="224"/>
    </row>
    <row r="512" spans="1:19" x14ac:dyDescent="0.25">
      <c r="A512" s="223">
        <f t="shared" si="11"/>
        <v>44727.218749999949</v>
      </c>
      <c r="B512" s="224"/>
      <c r="C512" s="224"/>
      <c r="D512" s="224"/>
      <c r="E512" s="224"/>
      <c r="F512" s="224"/>
      <c r="G512" s="224"/>
      <c r="H512" s="224"/>
      <c r="I512" s="224"/>
      <c r="J512" s="224"/>
      <c r="K512" s="224"/>
      <c r="L512" s="224"/>
      <c r="M512" s="224"/>
      <c r="N512" s="224"/>
      <c r="O512" s="224"/>
      <c r="P512" s="224"/>
      <c r="Q512" s="224"/>
      <c r="R512" s="224"/>
      <c r="S512" s="224"/>
    </row>
    <row r="513" spans="1:19" x14ac:dyDescent="0.25">
      <c r="A513" s="223">
        <f t="shared" si="11"/>
        <v>44727.229166666613</v>
      </c>
      <c r="B513" s="224"/>
      <c r="C513" s="224"/>
      <c r="D513" s="224"/>
      <c r="E513" s="224"/>
      <c r="F513" s="224"/>
      <c r="G513" s="224"/>
      <c r="H513" s="224"/>
      <c r="I513" s="224"/>
      <c r="J513" s="224"/>
      <c r="K513" s="224"/>
      <c r="L513" s="224"/>
      <c r="M513" s="224"/>
      <c r="N513" s="224"/>
      <c r="O513" s="224"/>
      <c r="P513" s="224"/>
      <c r="Q513" s="224"/>
      <c r="R513" s="224"/>
      <c r="S513" s="224"/>
    </row>
    <row r="514" spans="1:19" x14ac:dyDescent="0.25">
      <c r="A514" s="223">
        <f t="shared" si="11"/>
        <v>44727.239583333278</v>
      </c>
      <c r="B514" s="224"/>
      <c r="C514" s="224"/>
      <c r="D514" s="224"/>
      <c r="E514" s="224"/>
      <c r="F514" s="224"/>
      <c r="G514" s="224"/>
      <c r="H514" s="224"/>
      <c r="I514" s="224"/>
      <c r="J514" s="224"/>
      <c r="K514" s="224"/>
      <c r="L514" s="224"/>
      <c r="M514" s="224"/>
      <c r="N514" s="224"/>
      <c r="O514" s="224"/>
      <c r="P514" s="224"/>
      <c r="Q514" s="224"/>
      <c r="R514" s="224"/>
      <c r="S514" s="224"/>
    </row>
    <row r="515" spans="1:19" x14ac:dyDescent="0.25">
      <c r="A515" s="223">
        <f t="shared" si="11"/>
        <v>44727.249999999942</v>
      </c>
      <c r="B515" s="224"/>
      <c r="C515" s="224"/>
      <c r="D515" s="224"/>
      <c r="E515" s="224"/>
      <c r="F515" s="224"/>
      <c r="G515" s="224"/>
      <c r="H515" s="224"/>
      <c r="I515" s="224"/>
      <c r="J515" s="224"/>
      <c r="K515" s="224"/>
      <c r="L515" s="224"/>
      <c r="M515" s="224"/>
      <c r="N515" s="224"/>
      <c r="O515" s="224"/>
      <c r="P515" s="224"/>
      <c r="Q515" s="224"/>
      <c r="R515" s="224"/>
      <c r="S515" s="224"/>
    </row>
    <row r="516" spans="1:19" x14ac:dyDescent="0.25">
      <c r="A516" s="223">
        <f t="shared" si="11"/>
        <v>44727.260416666606</v>
      </c>
      <c r="B516" s="224"/>
      <c r="C516" s="224"/>
      <c r="D516" s="224"/>
      <c r="E516" s="224"/>
      <c r="F516" s="224"/>
      <c r="G516" s="224"/>
      <c r="H516" s="224"/>
      <c r="I516" s="224"/>
      <c r="J516" s="224"/>
      <c r="K516" s="224"/>
      <c r="L516" s="224"/>
      <c r="M516" s="224"/>
      <c r="N516" s="224"/>
      <c r="O516" s="224"/>
      <c r="P516" s="224"/>
      <c r="Q516" s="224"/>
      <c r="R516" s="224"/>
      <c r="S516" s="224"/>
    </row>
    <row r="517" spans="1:19" x14ac:dyDescent="0.25">
      <c r="A517" s="223">
        <f t="shared" si="11"/>
        <v>44727.27083333327</v>
      </c>
      <c r="B517" s="224"/>
      <c r="C517" s="224"/>
      <c r="D517" s="224"/>
      <c r="E517" s="224"/>
      <c r="F517" s="224"/>
      <c r="G517" s="224"/>
      <c r="H517" s="224"/>
      <c r="I517" s="224"/>
      <c r="J517" s="224"/>
      <c r="K517" s="224"/>
      <c r="L517" s="224"/>
      <c r="M517" s="224"/>
      <c r="N517" s="224"/>
      <c r="O517" s="224"/>
      <c r="P517" s="224"/>
      <c r="Q517" s="224"/>
      <c r="R517" s="224"/>
      <c r="S517" s="224"/>
    </row>
    <row r="518" spans="1:19" x14ac:dyDescent="0.25">
      <c r="A518" s="223">
        <f t="shared" si="11"/>
        <v>44727.281249999935</v>
      </c>
      <c r="B518" s="224"/>
      <c r="C518" s="224"/>
      <c r="D518" s="224"/>
      <c r="E518" s="224"/>
      <c r="F518" s="224"/>
      <c r="G518" s="224"/>
      <c r="H518" s="224"/>
      <c r="I518" s="224"/>
      <c r="J518" s="224"/>
      <c r="K518" s="224"/>
      <c r="L518" s="224"/>
      <c r="M518" s="224"/>
      <c r="N518" s="224"/>
      <c r="O518" s="224"/>
      <c r="P518" s="224"/>
      <c r="Q518" s="224"/>
      <c r="R518" s="224"/>
      <c r="S518" s="224"/>
    </row>
    <row r="519" spans="1:19" x14ac:dyDescent="0.25">
      <c r="A519" s="223">
        <f t="shared" si="11"/>
        <v>44727.291666666599</v>
      </c>
      <c r="B519" s="224"/>
      <c r="C519" s="224"/>
      <c r="D519" s="224"/>
      <c r="E519" s="224"/>
      <c r="F519" s="224"/>
      <c r="G519" s="224"/>
      <c r="H519" s="224"/>
      <c r="I519" s="224"/>
      <c r="J519" s="224"/>
      <c r="K519" s="224"/>
      <c r="L519" s="224"/>
      <c r="M519" s="224"/>
      <c r="N519" s="224"/>
      <c r="O519" s="224"/>
      <c r="P519" s="224"/>
      <c r="Q519" s="224"/>
      <c r="R519" s="224"/>
      <c r="S519" s="224"/>
    </row>
    <row r="520" spans="1:19" x14ac:dyDescent="0.25">
      <c r="A520" s="223">
        <f t="shared" si="11"/>
        <v>44727.302083333263</v>
      </c>
      <c r="B520" s="224"/>
      <c r="C520" s="224"/>
      <c r="D520" s="224"/>
      <c r="E520" s="224"/>
      <c r="F520" s="224"/>
      <c r="G520" s="224"/>
      <c r="H520" s="224"/>
      <c r="I520" s="224"/>
      <c r="J520" s="224"/>
      <c r="K520" s="224"/>
      <c r="L520" s="224"/>
      <c r="M520" s="224"/>
      <c r="N520" s="224"/>
      <c r="O520" s="224"/>
      <c r="P520" s="224"/>
      <c r="Q520" s="224"/>
      <c r="R520" s="224"/>
      <c r="S520" s="224"/>
    </row>
    <row r="521" spans="1:19" x14ac:dyDescent="0.25">
      <c r="A521" s="223">
        <f t="shared" si="11"/>
        <v>44727.312499999927</v>
      </c>
      <c r="B521" s="224"/>
      <c r="C521" s="224"/>
      <c r="D521" s="224"/>
      <c r="E521" s="224"/>
      <c r="F521" s="224"/>
      <c r="G521" s="224"/>
      <c r="H521" s="224"/>
      <c r="I521" s="224"/>
      <c r="J521" s="224"/>
      <c r="K521" s="224"/>
      <c r="L521" s="224"/>
      <c r="M521" s="224"/>
      <c r="N521" s="224"/>
      <c r="O521" s="224"/>
      <c r="P521" s="224"/>
      <c r="Q521" s="224"/>
      <c r="R521" s="224"/>
      <c r="S521" s="224"/>
    </row>
    <row r="522" spans="1:19" x14ac:dyDescent="0.25">
      <c r="A522" s="223">
        <f t="shared" si="11"/>
        <v>44727.322916666591</v>
      </c>
      <c r="B522" s="224"/>
      <c r="C522" s="224"/>
      <c r="D522" s="224"/>
      <c r="E522" s="224"/>
      <c r="F522" s="224"/>
      <c r="G522" s="224"/>
      <c r="H522" s="224"/>
      <c r="I522" s="224"/>
      <c r="J522" s="224"/>
      <c r="K522" s="224"/>
      <c r="L522" s="224"/>
      <c r="M522" s="224"/>
      <c r="N522" s="224"/>
      <c r="O522" s="224"/>
      <c r="P522" s="224"/>
      <c r="Q522" s="224"/>
      <c r="R522" s="224"/>
      <c r="S522" s="224"/>
    </row>
    <row r="523" spans="1:19" x14ac:dyDescent="0.25">
      <c r="A523" s="223">
        <f t="shared" si="11"/>
        <v>44727.333333333256</v>
      </c>
      <c r="B523" s="224"/>
      <c r="C523" s="224"/>
      <c r="D523" s="224"/>
      <c r="E523" s="224"/>
      <c r="F523" s="224"/>
      <c r="G523" s="224"/>
      <c r="H523" s="224"/>
      <c r="I523" s="224"/>
      <c r="J523" s="224"/>
      <c r="K523" s="224"/>
      <c r="L523" s="224"/>
      <c r="M523" s="224"/>
      <c r="N523" s="224"/>
      <c r="O523" s="224"/>
      <c r="P523" s="224"/>
      <c r="Q523" s="224"/>
      <c r="R523" s="224"/>
      <c r="S523" s="224"/>
    </row>
    <row r="524" spans="1:19" x14ac:dyDescent="0.25">
      <c r="A524" s="223">
        <f t="shared" si="11"/>
        <v>44727.34374999992</v>
      </c>
      <c r="B524" s="224"/>
      <c r="C524" s="224"/>
      <c r="D524" s="224"/>
      <c r="E524" s="224"/>
      <c r="F524" s="224"/>
      <c r="G524" s="224"/>
      <c r="H524" s="224"/>
      <c r="I524" s="224"/>
      <c r="J524" s="224"/>
      <c r="K524" s="224"/>
      <c r="L524" s="224"/>
      <c r="M524" s="224"/>
      <c r="N524" s="224"/>
      <c r="O524" s="224"/>
      <c r="P524" s="224"/>
      <c r="Q524" s="224"/>
      <c r="R524" s="224"/>
      <c r="S524" s="224"/>
    </row>
    <row r="525" spans="1:19" x14ac:dyDescent="0.25">
      <c r="A525" s="223">
        <f t="shared" si="11"/>
        <v>44727.354166666584</v>
      </c>
      <c r="B525" s="224"/>
      <c r="C525" s="224"/>
      <c r="D525" s="224"/>
      <c r="E525" s="224"/>
      <c r="F525" s="224"/>
      <c r="G525" s="224"/>
      <c r="H525" s="224"/>
      <c r="I525" s="224"/>
      <c r="J525" s="224"/>
      <c r="K525" s="224"/>
      <c r="L525" s="224"/>
      <c r="M525" s="224"/>
      <c r="N525" s="224"/>
      <c r="O525" s="224"/>
      <c r="P525" s="224"/>
      <c r="Q525" s="224"/>
      <c r="R525" s="224"/>
      <c r="S525" s="224"/>
    </row>
    <row r="526" spans="1:19" x14ac:dyDescent="0.25">
      <c r="A526" s="223">
        <f t="shared" si="11"/>
        <v>44727.364583333248</v>
      </c>
      <c r="B526" s="224"/>
      <c r="C526" s="224"/>
      <c r="D526" s="224"/>
      <c r="E526" s="224"/>
      <c r="F526" s="224"/>
      <c r="G526" s="224"/>
      <c r="H526" s="224"/>
      <c r="I526" s="224"/>
      <c r="J526" s="224"/>
      <c r="K526" s="224"/>
      <c r="L526" s="224"/>
      <c r="M526" s="224"/>
      <c r="N526" s="224"/>
      <c r="O526" s="224"/>
      <c r="P526" s="224"/>
      <c r="Q526" s="224"/>
      <c r="R526" s="224"/>
      <c r="S526" s="224"/>
    </row>
    <row r="527" spans="1:19" x14ac:dyDescent="0.25">
      <c r="A527" s="223">
        <f t="shared" si="11"/>
        <v>44727.374999999913</v>
      </c>
      <c r="B527" s="224"/>
      <c r="C527" s="224"/>
      <c r="D527" s="224"/>
      <c r="E527" s="224"/>
      <c r="F527" s="224"/>
      <c r="G527" s="224"/>
      <c r="H527" s="224"/>
      <c r="I527" s="224"/>
      <c r="J527" s="224"/>
      <c r="K527" s="224"/>
      <c r="L527" s="224"/>
      <c r="M527" s="224"/>
      <c r="N527" s="224"/>
      <c r="O527" s="224"/>
      <c r="P527" s="224"/>
      <c r="Q527" s="224"/>
      <c r="R527" s="224"/>
      <c r="S527" s="224"/>
    </row>
    <row r="528" spans="1:19" x14ac:dyDescent="0.25">
      <c r="A528" s="223">
        <f t="shared" si="11"/>
        <v>44727.385416666577</v>
      </c>
      <c r="B528" s="224"/>
      <c r="C528" s="224"/>
      <c r="D528" s="224"/>
      <c r="E528" s="224"/>
      <c r="F528" s="224"/>
      <c r="G528" s="224"/>
      <c r="H528" s="224"/>
      <c r="I528" s="224"/>
      <c r="J528" s="224"/>
      <c r="K528" s="224"/>
      <c r="L528" s="224"/>
      <c r="M528" s="224"/>
      <c r="N528" s="224"/>
      <c r="O528" s="224"/>
      <c r="P528" s="224"/>
      <c r="Q528" s="224"/>
      <c r="R528" s="224"/>
      <c r="S528" s="224"/>
    </row>
    <row r="529" spans="1:19" x14ac:dyDescent="0.25">
      <c r="A529" s="223">
        <f t="shared" si="11"/>
        <v>44727.395833333241</v>
      </c>
      <c r="B529" s="224"/>
      <c r="C529" s="224"/>
      <c r="D529" s="224"/>
      <c r="E529" s="224"/>
      <c r="F529" s="224"/>
      <c r="G529" s="224"/>
      <c r="H529" s="224"/>
      <c r="I529" s="224"/>
      <c r="J529" s="224"/>
      <c r="K529" s="224"/>
      <c r="L529" s="224"/>
      <c r="M529" s="224"/>
      <c r="N529" s="224"/>
      <c r="O529" s="224"/>
      <c r="P529" s="224"/>
      <c r="Q529" s="224"/>
      <c r="R529" s="224"/>
      <c r="S529" s="224"/>
    </row>
    <row r="530" spans="1:19" x14ac:dyDescent="0.25">
      <c r="A530" s="223">
        <f t="shared" si="11"/>
        <v>44727.406249999905</v>
      </c>
      <c r="B530" s="224"/>
      <c r="C530" s="224"/>
      <c r="D530" s="224"/>
      <c r="E530" s="224"/>
      <c r="F530" s="224"/>
      <c r="G530" s="224"/>
      <c r="H530" s="224"/>
      <c r="I530" s="224"/>
      <c r="J530" s="224"/>
      <c r="K530" s="224"/>
      <c r="L530" s="224"/>
      <c r="M530" s="224"/>
      <c r="N530" s="224"/>
      <c r="O530" s="224"/>
      <c r="P530" s="224"/>
      <c r="Q530" s="224"/>
      <c r="R530" s="224"/>
      <c r="S530" s="224"/>
    </row>
    <row r="531" spans="1:19" x14ac:dyDescent="0.25">
      <c r="A531" s="223">
        <f t="shared" si="11"/>
        <v>44727.41666666657</v>
      </c>
      <c r="B531" s="224"/>
      <c r="C531" s="224"/>
      <c r="D531" s="224"/>
      <c r="E531" s="224"/>
      <c r="F531" s="224"/>
      <c r="G531" s="224"/>
      <c r="H531" s="224"/>
      <c r="I531" s="224"/>
      <c r="J531" s="224"/>
      <c r="K531" s="224"/>
      <c r="L531" s="224"/>
      <c r="M531" s="224"/>
      <c r="N531" s="224"/>
      <c r="O531" s="224"/>
      <c r="P531" s="224"/>
      <c r="Q531" s="224"/>
      <c r="R531" s="224"/>
      <c r="S531" s="224"/>
    </row>
    <row r="532" spans="1:19" x14ac:dyDescent="0.25">
      <c r="A532" s="223">
        <f t="shared" si="11"/>
        <v>44727.427083333234</v>
      </c>
      <c r="B532" s="224"/>
      <c r="C532" s="224"/>
      <c r="D532" s="224"/>
      <c r="E532" s="224"/>
      <c r="F532" s="224"/>
      <c r="G532" s="224"/>
      <c r="H532" s="224"/>
      <c r="I532" s="224"/>
      <c r="J532" s="224"/>
      <c r="K532" s="224"/>
      <c r="L532" s="224"/>
      <c r="M532" s="224"/>
      <c r="N532" s="224"/>
      <c r="O532" s="224"/>
      <c r="P532" s="224"/>
      <c r="Q532" s="224"/>
      <c r="R532" s="224"/>
      <c r="S532" s="224"/>
    </row>
    <row r="533" spans="1:19" x14ac:dyDescent="0.25">
      <c r="A533" s="223">
        <f t="shared" si="11"/>
        <v>44727.437499999898</v>
      </c>
      <c r="B533" s="224"/>
      <c r="C533" s="224"/>
      <c r="D533" s="224"/>
      <c r="E533" s="224"/>
      <c r="F533" s="224"/>
      <c r="G533" s="224"/>
      <c r="H533" s="224"/>
      <c r="I533" s="224"/>
      <c r="J533" s="224"/>
      <c r="K533" s="224"/>
      <c r="L533" s="224"/>
      <c r="M533" s="224"/>
      <c r="N533" s="224"/>
      <c r="O533" s="224"/>
      <c r="P533" s="224"/>
      <c r="Q533" s="224"/>
      <c r="R533" s="224"/>
      <c r="S533" s="224"/>
    </row>
    <row r="534" spans="1:19" x14ac:dyDescent="0.25">
      <c r="A534" s="223">
        <f t="shared" si="11"/>
        <v>44727.447916666562</v>
      </c>
      <c r="B534" s="224"/>
      <c r="C534" s="224"/>
      <c r="D534" s="224"/>
      <c r="E534" s="224"/>
      <c r="F534" s="224"/>
      <c r="G534" s="224"/>
      <c r="H534" s="224"/>
      <c r="I534" s="224"/>
      <c r="J534" s="224"/>
      <c r="K534" s="224"/>
      <c r="L534" s="224"/>
      <c r="M534" s="224"/>
      <c r="N534" s="224"/>
      <c r="O534" s="224"/>
      <c r="P534" s="224"/>
      <c r="Q534" s="224"/>
      <c r="R534" s="224"/>
      <c r="S534" s="224"/>
    </row>
    <row r="535" spans="1:19" x14ac:dyDescent="0.25">
      <c r="A535" s="223">
        <f t="shared" si="11"/>
        <v>44727.458333333227</v>
      </c>
      <c r="B535" s="224"/>
      <c r="C535" s="224"/>
      <c r="D535" s="224"/>
      <c r="E535" s="224"/>
      <c r="F535" s="224"/>
      <c r="G535" s="224"/>
      <c r="H535" s="224"/>
      <c r="I535" s="224"/>
      <c r="J535" s="224"/>
      <c r="K535" s="224"/>
      <c r="L535" s="224"/>
      <c r="M535" s="224"/>
      <c r="N535" s="224"/>
      <c r="O535" s="224"/>
      <c r="P535" s="224"/>
      <c r="Q535" s="224"/>
      <c r="R535" s="224"/>
      <c r="S535" s="224"/>
    </row>
    <row r="536" spans="1:19" x14ac:dyDescent="0.25">
      <c r="A536" s="223">
        <f t="shared" si="11"/>
        <v>44727.468749999891</v>
      </c>
      <c r="B536" s="224"/>
      <c r="C536" s="224"/>
      <c r="D536" s="224"/>
      <c r="E536" s="224"/>
      <c r="F536" s="224"/>
      <c r="G536" s="224"/>
      <c r="H536" s="224"/>
      <c r="I536" s="224"/>
      <c r="J536" s="224"/>
      <c r="K536" s="224"/>
      <c r="L536" s="224"/>
      <c r="M536" s="224"/>
      <c r="N536" s="224"/>
      <c r="O536" s="224"/>
      <c r="P536" s="224"/>
      <c r="Q536" s="224"/>
      <c r="R536" s="224"/>
      <c r="S536" s="224"/>
    </row>
    <row r="537" spans="1:19" x14ac:dyDescent="0.25">
      <c r="A537" s="223">
        <f t="shared" si="11"/>
        <v>44727.479166666555</v>
      </c>
      <c r="B537" s="224"/>
      <c r="C537" s="224"/>
      <c r="D537" s="224"/>
      <c r="E537" s="224"/>
      <c r="F537" s="224"/>
      <c r="G537" s="224"/>
      <c r="H537" s="224"/>
      <c r="I537" s="224"/>
      <c r="J537" s="224"/>
      <c r="K537" s="224"/>
      <c r="L537" s="224"/>
      <c r="M537" s="224"/>
      <c r="N537" s="224"/>
      <c r="O537" s="224"/>
      <c r="P537" s="224"/>
      <c r="Q537" s="224"/>
      <c r="R537" s="224"/>
      <c r="S537" s="224"/>
    </row>
    <row r="538" spans="1:19" x14ac:dyDescent="0.25">
      <c r="A538" s="223">
        <f t="shared" si="11"/>
        <v>44727.489583333219</v>
      </c>
      <c r="B538" s="224"/>
      <c r="C538" s="224"/>
      <c r="D538" s="224"/>
      <c r="E538" s="224"/>
      <c r="F538" s="224"/>
      <c r="G538" s="224"/>
      <c r="H538" s="224"/>
      <c r="I538" s="224"/>
      <c r="J538" s="224"/>
      <c r="K538" s="224"/>
      <c r="L538" s="224"/>
      <c r="M538" s="224"/>
      <c r="N538" s="224"/>
      <c r="O538" s="224"/>
      <c r="P538" s="224"/>
      <c r="Q538" s="224"/>
      <c r="R538" s="224"/>
      <c r="S538" s="224"/>
    </row>
    <row r="539" spans="1:19" x14ac:dyDescent="0.25">
      <c r="A539" s="223">
        <f t="shared" si="11"/>
        <v>44727.499999999884</v>
      </c>
      <c r="B539" s="224"/>
      <c r="C539" s="224"/>
      <c r="D539" s="224"/>
      <c r="E539" s="224"/>
      <c r="F539" s="224"/>
      <c r="G539" s="224"/>
      <c r="H539" s="224"/>
      <c r="I539" s="224"/>
      <c r="J539" s="224"/>
      <c r="K539" s="224"/>
      <c r="L539" s="224"/>
      <c r="M539" s="224"/>
      <c r="N539" s="224"/>
      <c r="O539" s="224"/>
      <c r="P539" s="224"/>
      <c r="Q539" s="224"/>
      <c r="R539" s="224"/>
      <c r="S539" s="224"/>
    </row>
    <row r="540" spans="1:19" x14ac:dyDescent="0.25">
      <c r="A540" s="223">
        <f t="shared" si="11"/>
        <v>44727.510416666548</v>
      </c>
      <c r="B540" s="224"/>
      <c r="C540" s="224"/>
      <c r="D540" s="224"/>
      <c r="E540" s="224"/>
      <c r="F540" s="224"/>
      <c r="G540" s="224"/>
      <c r="H540" s="224"/>
      <c r="I540" s="224"/>
      <c r="J540" s="224"/>
      <c r="K540" s="224"/>
      <c r="L540" s="224"/>
      <c r="M540" s="224"/>
      <c r="N540" s="224"/>
      <c r="O540" s="224"/>
      <c r="P540" s="224"/>
      <c r="Q540" s="224"/>
      <c r="R540" s="224"/>
      <c r="S540" s="224"/>
    </row>
    <row r="541" spans="1:19" x14ac:dyDescent="0.25">
      <c r="A541" s="223">
        <f t="shared" si="11"/>
        <v>44727.520833333212</v>
      </c>
      <c r="B541" s="224"/>
      <c r="C541" s="224"/>
      <c r="D541" s="224"/>
      <c r="E541" s="224"/>
      <c r="F541" s="224"/>
      <c r="G541" s="224"/>
      <c r="H541" s="224"/>
      <c r="I541" s="224"/>
      <c r="J541" s="224"/>
      <c r="K541" s="224"/>
      <c r="L541" s="224"/>
      <c r="M541" s="224"/>
      <c r="N541" s="224"/>
      <c r="O541" s="224"/>
      <c r="P541" s="224"/>
      <c r="Q541" s="224"/>
      <c r="R541" s="224"/>
      <c r="S541" s="224"/>
    </row>
    <row r="542" spans="1:19" x14ac:dyDescent="0.25">
      <c r="A542" s="223">
        <f t="shared" si="11"/>
        <v>44727.531249999876</v>
      </c>
      <c r="B542" s="224"/>
      <c r="C542" s="224"/>
      <c r="D542" s="224"/>
      <c r="E542" s="224"/>
      <c r="F542" s="224"/>
      <c r="G542" s="224"/>
      <c r="H542" s="224"/>
      <c r="I542" s="224"/>
      <c r="J542" s="224"/>
      <c r="K542" s="224"/>
      <c r="L542" s="224"/>
      <c r="M542" s="224"/>
      <c r="N542" s="224"/>
      <c r="O542" s="224"/>
      <c r="P542" s="224"/>
      <c r="Q542" s="224"/>
      <c r="R542" s="224"/>
      <c r="S542" s="224"/>
    </row>
    <row r="543" spans="1:19" x14ac:dyDescent="0.25">
      <c r="A543" s="223">
        <f t="shared" si="11"/>
        <v>44727.541666666541</v>
      </c>
      <c r="B543" s="224"/>
      <c r="C543" s="224"/>
      <c r="D543" s="224"/>
      <c r="E543" s="224"/>
      <c r="F543" s="224"/>
      <c r="G543" s="224"/>
      <c r="H543" s="224"/>
      <c r="I543" s="224"/>
      <c r="J543" s="224"/>
      <c r="K543" s="224"/>
      <c r="L543" s="224"/>
      <c r="M543" s="224"/>
      <c r="N543" s="224"/>
      <c r="O543" s="224"/>
      <c r="P543" s="224"/>
      <c r="Q543" s="224"/>
      <c r="R543" s="224"/>
      <c r="S543" s="224"/>
    </row>
    <row r="544" spans="1:19" x14ac:dyDescent="0.25">
      <c r="A544" s="223">
        <f t="shared" si="11"/>
        <v>44727.552083333205</v>
      </c>
      <c r="B544" s="224"/>
      <c r="C544" s="224"/>
      <c r="D544" s="224"/>
      <c r="E544" s="224"/>
      <c r="F544" s="224"/>
      <c r="G544" s="224"/>
      <c r="H544" s="224"/>
      <c r="I544" s="224"/>
      <c r="J544" s="224"/>
      <c r="K544" s="224"/>
      <c r="L544" s="224"/>
      <c r="M544" s="224"/>
      <c r="N544" s="224"/>
      <c r="O544" s="224"/>
      <c r="P544" s="224"/>
      <c r="Q544" s="224"/>
      <c r="R544" s="224"/>
      <c r="S544" s="224"/>
    </row>
    <row r="545" spans="1:19" x14ac:dyDescent="0.25">
      <c r="A545" s="223">
        <f t="shared" si="11"/>
        <v>44727.562499999869</v>
      </c>
      <c r="B545" s="224"/>
      <c r="C545" s="224"/>
      <c r="D545" s="224"/>
      <c r="E545" s="224"/>
      <c r="F545" s="224"/>
      <c r="G545" s="224"/>
      <c r="H545" s="224"/>
      <c r="I545" s="224"/>
      <c r="J545" s="224"/>
      <c r="K545" s="224"/>
      <c r="L545" s="224"/>
      <c r="M545" s="224"/>
      <c r="N545" s="224"/>
      <c r="O545" s="224"/>
      <c r="P545" s="224"/>
      <c r="Q545" s="224"/>
      <c r="R545" s="224"/>
      <c r="S545" s="224"/>
    </row>
    <row r="546" spans="1:19" x14ac:dyDescent="0.25">
      <c r="A546" s="223">
        <f t="shared" si="11"/>
        <v>44727.572916666533</v>
      </c>
      <c r="B546" s="224"/>
      <c r="C546" s="224"/>
      <c r="D546" s="224"/>
      <c r="E546" s="224"/>
      <c r="F546" s="224"/>
      <c r="G546" s="224"/>
      <c r="H546" s="224"/>
      <c r="I546" s="224"/>
      <c r="J546" s="224"/>
      <c r="K546" s="224"/>
      <c r="L546" s="224"/>
      <c r="M546" s="224"/>
      <c r="N546" s="224"/>
      <c r="O546" s="224"/>
      <c r="P546" s="224"/>
      <c r="Q546" s="224"/>
      <c r="R546" s="224"/>
      <c r="S546" s="224"/>
    </row>
    <row r="547" spans="1:19" x14ac:dyDescent="0.25">
      <c r="A547" s="223">
        <f t="shared" si="11"/>
        <v>44727.583333333198</v>
      </c>
      <c r="B547" s="224"/>
      <c r="C547" s="224"/>
      <c r="D547" s="224"/>
      <c r="E547" s="224"/>
      <c r="F547" s="224"/>
      <c r="G547" s="224"/>
      <c r="H547" s="224"/>
      <c r="I547" s="224"/>
      <c r="J547" s="224"/>
      <c r="K547" s="224"/>
      <c r="L547" s="224"/>
      <c r="M547" s="224"/>
      <c r="N547" s="224"/>
      <c r="O547" s="224"/>
      <c r="P547" s="224"/>
      <c r="Q547" s="224"/>
      <c r="R547" s="224"/>
      <c r="S547" s="224"/>
    </row>
    <row r="548" spans="1:19" x14ac:dyDescent="0.25">
      <c r="A548" s="223">
        <f t="shared" si="11"/>
        <v>44727.593749999862</v>
      </c>
      <c r="B548" s="224"/>
      <c r="C548" s="224"/>
      <c r="D548" s="224"/>
      <c r="E548" s="224"/>
      <c r="F548" s="224"/>
      <c r="G548" s="224"/>
      <c r="H548" s="224"/>
      <c r="I548" s="224"/>
      <c r="J548" s="224"/>
      <c r="K548" s="224"/>
      <c r="L548" s="224"/>
      <c r="M548" s="224"/>
      <c r="N548" s="224"/>
      <c r="O548" s="224"/>
      <c r="P548" s="224"/>
      <c r="Q548" s="224"/>
      <c r="R548" s="224"/>
      <c r="S548" s="224"/>
    </row>
    <row r="549" spans="1:19" x14ac:dyDescent="0.25">
      <c r="A549" s="223">
        <f t="shared" si="11"/>
        <v>44727.604166666526</v>
      </c>
      <c r="B549" s="224"/>
      <c r="C549" s="224"/>
      <c r="D549" s="224"/>
      <c r="E549" s="224"/>
      <c r="F549" s="224"/>
      <c r="G549" s="224"/>
      <c r="H549" s="224"/>
      <c r="I549" s="224"/>
      <c r="J549" s="224"/>
      <c r="K549" s="224"/>
      <c r="L549" s="224"/>
      <c r="M549" s="224"/>
      <c r="N549" s="224"/>
      <c r="O549" s="224"/>
      <c r="P549" s="224"/>
      <c r="Q549" s="224"/>
      <c r="R549" s="224"/>
      <c r="S549" s="224"/>
    </row>
    <row r="550" spans="1:19" x14ac:dyDescent="0.25">
      <c r="A550" s="223">
        <f t="shared" si="11"/>
        <v>44727.61458333319</v>
      </c>
      <c r="B550" s="224"/>
      <c r="C550" s="224"/>
      <c r="D550" s="224"/>
      <c r="E550" s="224"/>
      <c r="F550" s="224"/>
      <c r="G550" s="224"/>
      <c r="H550" s="224"/>
      <c r="I550" s="224"/>
      <c r="J550" s="224"/>
      <c r="K550" s="224"/>
      <c r="L550" s="224"/>
      <c r="M550" s="224"/>
      <c r="N550" s="224"/>
      <c r="O550" s="224"/>
      <c r="P550" s="224"/>
      <c r="Q550" s="224"/>
      <c r="R550" s="224"/>
      <c r="S550" s="224"/>
    </row>
    <row r="551" spans="1:19" x14ac:dyDescent="0.25">
      <c r="A551" s="223">
        <f t="shared" si="11"/>
        <v>44727.624999999854</v>
      </c>
      <c r="B551" s="224"/>
      <c r="C551" s="224"/>
      <c r="D551" s="224"/>
      <c r="E551" s="224"/>
      <c r="F551" s="224"/>
      <c r="G551" s="224"/>
      <c r="H551" s="224"/>
      <c r="I551" s="224"/>
      <c r="J551" s="224"/>
      <c r="K551" s="224"/>
      <c r="L551" s="224"/>
      <c r="M551" s="224"/>
      <c r="N551" s="224"/>
      <c r="O551" s="224"/>
      <c r="P551" s="224"/>
      <c r="Q551" s="224"/>
      <c r="R551" s="224"/>
      <c r="S551" s="224"/>
    </row>
    <row r="552" spans="1:19" x14ac:dyDescent="0.25">
      <c r="A552" s="223">
        <f t="shared" si="11"/>
        <v>44727.635416666519</v>
      </c>
      <c r="B552" s="224"/>
      <c r="C552" s="224"/>
      <c r="D552" s="224"/>
      <c r="E552" s="224"/>
      <c r="F552" s="224"/>
      <c r="G552" s="224"/>
      <c r="H552" s="224"/>
      <c r="I552" s="224"/>
      <c r="J552" s="224"/>
      <c r="K552" s="224"/>
      <c r="L552" s="224"/>
      <c r="M552" s="224"/>
      <c r="N552" s="224"/>
      <c r="O552" s="224"/>
      <c r="P552" s="224"/>
      <c r="Q552" s="224"/>
      <c r="R552" s="224"/>
      <c r="S552" s="224"/>
    </row>
    <row r="553" spans="1:19" x14ac:dyDescent="0.25">
      <c r="A553" s="223">
        <f t="shared" si="11"/>
        <v>44727.645833333183</v>
      </c>
      <c r="B553" s="224"/>
      <c r="C553" s="224"/>
      <c r="D553" s="224"/>
      <c r="E553" s="224"/>
      <c r="F553" s="224"/>
      <c r="G553" s="224"/>
      <c r="H553" s="224"/>
      <c r="I553" s="224"/>
      <c r="J553" s="224"/>
      <c r="K553" s="224"/>
      <c r="L553" s="224"/>
      <c r="M553" s="224"/>
      <c r="N553" s="224"/>
      <c r="O553" s="224"/>
      <c r="P553" s="224"/>
      <c r="Q553" s="224"/>
      <c r="R553" s="224"/>
      <c r="S553" s="224"/>
    </row>
    <row r="554" spans="1:19" x14ac:dyDescent="0.25">
      <c r="A554" s="223">
        <f t="shared" si="11"/>
        <v>44727.656249999847</v>
      </c>
      <c r="B554" s="224"/>
      <c r="C554" s="224"/>
      <c r="D554" s="224"/>
      <c r="E554" s="224"/>
      <c r="F554" s="224"/>
      <c r="G554" s="224"/>
      <c r="H554" s="224"/>
      <c r="I554" s="224"/>
      <c r="J554" s="224"/>
      <c r="K554" s="224"/>
      <c r="L554" s="224"/>
      <c r="M554" s="224"/>
      <c r="N554" s="224"/>
      <c r="O554" s="224"/>
      <c r="P554" s="224"/>
      <c r="Q554" s="224"/>
      <c r="R554" s="224"/>
      <c r="S554" s="224"/>
    </row>
    <row r="555" spans="1:19" x14ac:dyDescent="0.25">
      <c r="A555" s="223">
        <f t="shared" si="11"/>
        <v>44727.666666666511</v>
      </c>
      <c r="B555" s="224"/>
      <c r="C555" s="224"/>
      <c r="D555" s="224"/>
      <c r="E555" s="224"/>
      <c r="F555" s="224"/>
      <c r="G555" s="224"/>
      <c r="H555" s="224"/>
      <c r="I555" s="224"/>
      <c r="J555" s="224"/>
      <c r="K555" s="224"/>
      <c r="L555" s="224"/>
      <c r="M555" s="224"/>
      <c r="N555" s="224"/>
      <c r="O555" s="224"/>
      <c r="P555" s="224"/>
      <c r="Q555" s="224"/>
      <c r="R555" s="224"/>
      <c r="S555" s="224"/>
    </row>
    <row r="556" spans="1:19" x14ac:dyDescent="0.25">
      <c r="A556" s="223">
        <f t="shared" si="11"/>
        <v>44727.677083333176</v>
      </c>
      <c r="B556" s="224"/>
      <c r="C556" s="224"/>
      <c r="D556" s="224"/>
      <c r="E556" s="224"/>
      <c r="F556" s="224"/>
      <c r="G556" s="224"/>
      <c r="H556" s="224"/>
      <c r="I556" s="224"/>
      <c r="J556" s="224"/>
      <c r="K556" s="224"/>
      <c r="L556" s="224"/>
      <c r="M556" s="224"/>
      <c r="N556" s="224"/>
      <c r="O556" s="224"/>
      <c r="P556" s="224"/>
      <c r="Q556" s="224"/>
      <c r="R556" s="224"/>
      <c r="S556" s="224"/>
    </row>
    <row r="557" spans="1:19" x14ac:dyDescent="0.25">
      <c r="A557" s="223">
        <f t="shared" ref="A557:A586" si="12">A556+"0:15"</f>
        <v>44727.68749999984</v>
      </c>
      <c r="B557" s="224"/>
      <c r="C557" s="224"/>
      <c r="D557" s="224"/>
      <c r="E557" s="224"/>
      <c r="F557" s="224"/>
      <c r="G557" s="224"/>
      <c r="H557" s="224"/>
      <c r="I557" s="224"/>
      <c r="J557" s="224"/>
      <c r="K557" s="224"/>
      <c r="L557" s="224"/>
      <c r="M557" s="224"/>
      <c r="N557" s="224"/>
      <c r="O557" s="224"/>
      <c r="P557" s="224"/>
      <c r="Q557" s="224"/>
      <c r="R557" s="224"/>
      <c r="S557" s="224"/>
    </row>
    <row r="558" spans="1:19" x14ac:dyDescent="0.25">
      <c r="A558" s="223">
        <f t="shared" si="12"/>
        <v>44727.697916666504</v>
      </c>
      <c r="B558" s="224"/>
      <c r="C558" s="224"/>
      <c r="D558" s="224"/>
      <c r="E558" s="224"/>
      <c r="F558" s="224"/>
      <c r="G558" s="224"/>
      <c r="H558" s="224"/>
      <c r="I558" s="224"/>
      <c r="J558" s="224"/>
      <c r="K558" s="224"/>
      <c r="L558" s="224"/>
      <c r="M558" s="224"/>
      <c r="N558" s="224"/>
      <c r="O558" s="224"/>
      <c r="P558" s="224"/>
      <c r="Q558" s="224"/>
      <c r="R558" s="224"/>
      <c r="S558" s="224"/>
    </row>
    <row r="559" spans="1:19" x14ac:dyDescent="0.25">
      <c r="A559" s="223">
        <f t="shared" si="12"/>
        <v>44727.708333333168</v>
      </c>
      <c r="B559" s="224"/>
      <c r="C559" s="224"/>
      <c r="D559" s="224"/>
      <c r="E559" s="224"/>
      <c r="F559" s="224"/>
      <c r="G559" s="224"/>
      <c r="H559" s="224"/>
      <c r="I559" s="224"/>
      <c r="J559" s="224"/>
      <c r="K559" s="224"/>
      <c r="L559" s="224"/>
      <c r="M559" s="224"/>
      <c r="N559" s="224"/>
      <c r="O559" s="224"/>
      <c r="P559" s="224"/>
      <c r="Q559" s="224"/>
      <c r="R559" s="224"/>
      <c r="S559" s="224"/>
    </row>
    <row r="560" spans="1:19" x14ac:dyDescent="0.25">
      <c r="A560" s="223">
        <f t="shared" si="12"/>
        <v>44727.718749999833</v>
      </c>
      <c r="B560" s="224"/>
      <c r="C560" s="224"/>
      <c r="D560" s="224"/>
      <c r="E560" s="224"/>
      <c r="F560" s="224"/>
      <c r="G560" s="224"/>
      <c r="H560" s="224"/>
      <c r="I560" s="224"/>
      <c r="J560" s="224"/>
      <c r="K560" s="224"/>
      <c r="L560" s="224"/>
      <c r="M560" s="224"/>
      <c r="N560" s="224"/>
      <c r="O560" s="224"/>
      <c r="P560" s="224"/>
      <c r="Q560" s="224"/>
      <c r="R560" s="224"/>
      <c r="S560" s="224"/>
    </row>
    <row r="561" spans="1:19" x14ac:dyDescent="0.25">
      <c r="A561" s="223">
        <f t="shared" si="12"/>
        <v>44727.729166666497</v>
      </c>
      <c r="B561" s="224"/>
      <c r="C561" s="224"/>
      <c r="D561" s="224"/>
      <c r="E561" s="224"/>
      <c r="F561" s="224"/>
      <c r="G561" s="224"/>
      <c r="H561" s="224"/>
      <c r="I561" s="224"/>
      <c r="J561" s="224"/>
      <c r="K561" s="224"/>
      <c r="L561" s="224"/>
      <c r="M561" s="224"/>
      <c r="N561" s="224"/>
      <c r="O561" s="224"/>
      <c r="P561" s="224"/>
      <c r="Q561" s="224"/>
      <c r="R561" s="224"/>
      <c r="S561" s="224"/>
    </row>
    <row r="562" spans="1:19" x14ac:dyDescent="0.25">
      <c r="A562" s="223">
        <f t="shared" si="12"/>
        <v>44727.739583333161</v>
      </c>
      <c r="B562" s="224"/>
      <c r="C562" s="224"/>
      <c r="D562" s="224"/>
      <c r="E562" s="224"/>
      <c r="F562" s="224"/>
      <c r="G562" s="224"/>
      <c r="H562" s="224"/>
      <c r="I562" s="224"/>
      <c r="J562" s="224"/>
      <c r="K562" s="224"/>
      <c r="L562" s="224"/>
      <c r="M562" s="224"/>
      <c r="N562" s="224"/>
      <c r="O562" s="224"/>
      <c r="P562" s="224"/>
      <c r="Q562" s="224"/>
      <c r="R562" s="224"/>
      <c r="S562" s="224"/>
    </row>
    <row r="563" spans="1:19" x14ac:dyDescent="0.25">
      <c r="A563" s="223">
        <f t="shared" si="12"/>
        <v>44727.749999999825</v>
      </c>
      <c r="B563" s="224"/>
      <c r="C563" s="224"/>
      <c r="D563" s="224"/>
      <c r="E563" s="224"/>
      <c r="F563" s="224"/>
      <c r="G563" s="224"/>
      <c r="H563" s="224"/>
      <c r="I563" s="224"/>
      <c r="J563" s="224"/>
      <c r="K563" s="224"/>
      <c r="L563" s="224"/>
      <c r="M563" s="224"/>
      <c r="N563" s="224"/>
      <c r="O563" s="224"/>
      <c r="P563" s="224"/>
      <c r="Q563" s="224"/>
      <c r="R563" s="224"/>
      <c r="S563" s="224"/>
    </row>
    <row r="564" spans="1:19" x14ac:dyDescent="0.25">
      <c r="A564" s="223">
        <f t="shared" si="12"/>
        <v>44727.76041666649</v>
      </c>
      <c r="B564" s="224"/>
      <c r="C564" s="224"/>
      <c r="D564" s="224"/>
      <c r="E564" s="224"/>
      <c r="F564" s="224"/>
      <c r="G564" s="224"/>
      <c r="H564" s="224"/>
      <c r="I564" s="224"/>
      <c r="J564" s="224"/>
      <c r="K564" s="224"/>
      <c r="L564" s="224"/>
      <c r="M564" s="224"/>
      <c r="N564" s="224"/>
      <c r="O564" s="224"/>
      <c r="P564" s="224"/>
      <c r="Q564" s="224"/>
      <c r="R564" s="224"/>
      <c r="S564" s="224"/>
    </row>
    <row r="565" spans="1:19" x14ac:dyDescent="0.25">
      <c r="A565" s="223">
        <f t="shared" si="12"/>
        <v>44727.770833333154</v>
      </c>
      <c r="B565" s="224"/>
      <c r="C565" s="224"/>
      <c r="D565" s="224"/>
      <c r="E565" s="224"/>
      <c r="F565" s="224"/>
      <c r="G565" s="224"/>
      <c r="H565" s="224"/>
      <c r="I565" s="224"/>
      <c r="J565" s="224"/>
      <c r="K565" s="224"/>
      <c r="L565" s="224"/>
      <c r="M565" s="224"/>
      <c r="N565" s="224"/>
      <c r="O565" s="224"/>
      <c r="P565" s="224"/>
      <c r="Q565" s="224"/>
      <c r="R565" s="224"/>
      <c r="S565" s="224"/>
    </row>
    <row r="566" spans="1:19" x14ac:dyDescent="0.25">
      <c r="A566" s="223">
        <f t="shared" si="12"/>
        <v>44727.781249999818</v>
      </c>
      <c r="B566" s="224"/>
      <c r="C566" s="224"/>
      <c r="D566" s="224"/>
      <c r="E566" s="224"/>
      <c r="F566" s="224"/>
      <c r="G566" s="224"/>
      <c r="H566" s="224"/>
      <c r="I566" s="224"/>
      <c r="J566" s="224"/>
      <c r="K566" s="224"/>
      <c r="L566" s="224"/>
      <c r="M566" s="224"/>
      <c r="N566" s="224"/>
      <c r="O566" s="224"/>
      <c r="P566" s="224"/>
      <c r="Q566" s="224"/>
      <c r="R566" s="224"/>
      <c r="S566" s="224"/>
    </row>
    <row r="567" spans="1:19" x14ac:dyDescent="0.25">
      <c r="A567" s="223">
        <f t="shared" si="12"/>
        <v>44727.791666666482</v>
      </c>
      <c r="B567" s="224"/>
      <c r="C567" s="224"/>
      <c r="D567" s="224"/>
      <c r="E567" s="224"/>
      <c r="F567" s="224"/>
      <c r="G567" s="224"/>
      <c r="H567" s="224"/>
      <c r="I567" s="224"/>
      <c r="J567" s="224"/>
      <c r="K567" s="224"/>
      <c r="L567" s="224"/>
      <c r="M567" s="224"/>
      <c r="N567" s="224"/>
      <c r="O567" s="224"/>
      <c r="P567" s="224"/>
      <c r="Q567" s="224"/>
      <c r="R567" s="224"/>
      <c r="S567" s="224"/>
    </row>
    <row r="568" spans="1:19" x14ac:dyDescent="0.25">
      <c r="A568" s="223">
        <f t="shared" si="12"/>
        <v>44727.802083333147</v>
      </c>
      <c r="B568" s="224"/>
      <c r="C568" s="224"/>
      <c r="D568" s="224"/>
      <c r="E568" s="224"/>
      <c r="F568" s="224"/>
      <c r="G568" s="224"/>
      <c r="H568" s="224"/>
      <c r="I568" s="224"/>
      <c r="J568" s="224"/>
      <c r="K568" s="224"/>
      <c r="L568" s="224"/>
      <c r="M568" s="224"/>
      <c r="N568" s="224"/>
      <c r="O568" s="224"/>
      <c r="P568" s="224"/>
      <c r="Q568" s="224"/>
      <c r="R568" s="224"/>
      <c r="S568" s="224"/>
    </row>
    <row r="569" spans="1:19" x14ac:dyDescent="0.25">
      <c r="A569" s="223">
        <f t="shared" si="12"/>
        <v>44727.812499999811</v>
      </c>
      <c r="B569" s="224"/>
      <c r="C569" s="224"/>
      <c r="D569" s="224"/>
      <c r="E569" s="224"/>
      <c r="F569" s="224"/>
      <c r="G569" s="224"/>
      <c r="H569" s="224"/>
      <c r="I569" s="224"/>
      <c r="J569" s="224"/>
      <c r="K569" s="224"/>
      <c r="L569" s="224"/>
      <c r="M569" s="224"/>
      <c r="N569" s="224"/>
      <c r="O569" s="224"/>
      <c r="P569" s="224"/>
      <c r="Q569" s="224"/>
      <c r="R569" s="224"/>
      <c r="S569" s="224"/>
    </row>
    <row r="570" spans="1:19" x14ac:dyDescent="0.25">
      <c r="A570" s="223">
        <f t="shared" si="12"/>
        <v>44727.822916666475</v>
      </c>
      <c r="B570" s="224"/>
      <c r="C570" s="224"/>
      <c r="D570" s="224"/>
      <c r="E570" s="224"/>
      <c r="F570" s="224"/>
      <c r="G570" s="224"/>
      <c r="H570" s="224"/>
      <c r="I570" s="224"/>
      <c r="J570" s="224"/>
      <c r="K570" s="224"/>
      <c r="L570" s="224"/>
      <c r="M570" s="224"/>
      <c r="N570" s="224"/>
      <c r="O570" s="224"/>
      <c r="P570" s="224"/>
      <c r="Q570" s="224"/>
      <c r="R570" s="224"/>
      <c r="S570" s="224"/>
    </row>
    <row r="571" spans="1:19" x14ac:dyDescent="0.25">
      <c r="A571" s="223">
        <f t="shared" si="12"/>
        <v>44727.833333333139</v>
      </c>
      <c r="B571" s="224"/>
      <c r="C571" s="224"/>
      <c r="D571" s="224"/>
      <c r="E571" s="224"/>
      <c r="F571" s="224"/>
      <c r="G571" s="224"/>
      <c r="H571" s="224"/>
      <c r="I571" s="224"/>
      <c r="J571" s="224"/>
      <c r="K571" s="224"/>
      <c r="L571" s="224"/>
      <c r="M571" s="224"/>
      <c r="N571" s="224"/>
      <c r="O571" s="224"/>
      <c r="P571" s="224"/>
      <c r="Q571" s="224"/>
      <c r="R571" s="224"/>
      <c r="S571" s="224"/>
    </row>
    <row r="572" spans="1:19" x14ac:dyDescent="0.25">
      <c r="A572" s="223">
        <f t="shared" si="12"/>
        <v>44727.843749999804</v>
      </c>
      <c r="B572" s="224"/>
      <c r="C572" s="224"/>
      <c r="D572" s="224"/>
      <c r="E572" s="224"/>
      <c r="F572" s="224"/>
      <c r="G572" s="224"/>
      <c r="H572" s="224"/>
      <c r="I572" s="224"/>
      <c r="J572" s="224"/>
      <c r="K572" s="224"/>
      <c r="L572" s="224"/>
      <c r="M572" s="224"/>
      <c r="N572" s="224"/>
      <c r="O572" s="224"/>
      <c r="P572" s="224"/>
      <c r="Q572" s="224"/>
      <c r="R572" s="224"/>
      <c r="S572" s="224"/>
    </row>
    <row r="573" spans="1:19" x14ac:dyDescent="0.25">
      <c r="A573" s="223">
        <f t="shared" si="12"/>
        <v>44727.854166666468</v>
      </c>
      <c r="B573" s="224"/>
      <c r="C573" s="224"/>
      <c r="D573" s="224"/>
      <c r="E573" s="224"/>
      <c r="F573" s="224"/>
      <c r="G573" s="224"/>
      <c r="H573" s="224"/>
      <c r="I573" s="224"/>
      <c r="J573" s="224"/>
      <c r="K573" s="224"/>
      <c r="L573" s="224"/>
      <c r="M573" s="224"/>
      <c r="N573" s="224"/>
      <c r="O573" s="224"/>
      <c r="P573" s="224"/>
      <c r="Q573" s="224"/>
      <c r="R573" s="224"/>
      <c r="S573" s="224"/>
    </row>
    <row r="574" spans="1:19" x14ac:dyDescent="0.25">
      <c r="A574" s="223">
        <f t="shared" si="12"/>
        <v>44727.864583333132</v>
      </c>
      <c r="B574" s="224"/>
      <c r="C574" s="224"/>
      <c r="D574" s="224"/>
      <c r="E574" s="224"/>
      <c r="F574" s="224"/>
      <c r="G574" s="224"/>
      <c r="H574" s="224"/>
      <c r="I574" s="224"/>
      <c r="J574" s="224"/>
      <c r="K574" s="224"/>
      <c r="L574" s="224"/>
      <c r="M574" s="224"/>
      <c r="N574" s="224"/>
      <c r="O574" s="224"/>
      <c r="P574" s="224"/>
      <c r="Q574" s="224"/>
      <c r="R574" s="224"/>
      <c r="S574" s="224"/>
    </row>
    <row r="575" spans="1:19" x14ac:dyDescent="0.25">
      <c r="A575" s="223">
        <f t="shared" si="12"/>
        <v>44727.874999999796</v>
      </c>
      <c r="B575" s="224"/>
      <c r="C575" s="224"/>
      <c r="D575" s="224"/>
      <c r="E575" s="224"/>
      <c r="F575" s="224"/>
      <c r="G575" s="224"/>
      <c r="H575" s="224"/>
      <c r="I575" s="224"/>
      <c r="J575" s="224"/>
      <c r="K575" s="224"/>
      <c r="L575" s="224"/>
      <c r="M575" s="224"/>
      <c r="N575" s="224"/>
      <c r="O575" s="224"/>
      <c r="P575" s="224"/>
      <c r="Q575" s="224"/>
      <c r="R575" s="224"/>
      <c r="S575" s="224"/>
    </row>
    <row r="576" spans="1:19" x14ac:dyDescent="0.25">
      <c r="A576" s="223">
        <f t="shared" si="12"/>
        <v>44727.885416666461</v>
      </c>
      <c r="B576" s="224"/>
      <c r="C576" s="224"/>
      <c r="D576" s="224"/>
      <c r="E576" s="224"/>
      <c r="F576" s="224"/>
      <c r="G576" s="224"/>
      <c r="H576" s="224"/>
      <c r="I576" s="224"/>
      <c r="J576" s="224"/>
      <c r="K576" s="224"/>
      <c r="L576" s="224"/>
      <c r="M576" s="224"/>
      <c r="N576" s="224"/>
      <c r="O576" s="224"/>
      <c r="P576" s="224"/>
      <c r="Q576" s="224"/>
      <c r="R576" s="224"/>
      <c r="S576" s="224"/>
    </row>
    <row r="577" spans="1:19" x14ac:dyDescent="0.25">
      <c r="A577" s="223">
        <f t="shared" si="12"/>
        <v>44727.895833333125</v>
      </c>
      <c r="B577" s="224"/>
      <c r="C577" s="224"/>
      <c r="D577" s="224"/>
      <c r="E577" s="224"/>
      <c r="F577" s="224"/>
      <c r="G577" s="224"/>
      <c r="H577" s="224"/>
      <c r="I577" s="224"/>
      <c r="J577" s="224"/>
      <c r="K577" s="224"/>
      <c r="L577" s="224"/>
      <c r="M577" s="224"/>
      <c r="N577" s="224"/>
      <c r="O577" s="224"/>
      <c r="P577" s="224"/>
      <c r="Q577" s="224"/>
      <c r="R577" s="224"/>
      <c r="S577" s="224"/>
    </row>
    <row r="578" spans="1:19" x14ac:dyDescent="0.25">
      <c r="A578" s="223">
        <f t="shared" si="12"/>
        <v>44727.906249999789</v>
      </c>
      <c r="B578" s="224"/>
      <c r="C578" s="224"/>
      <c r="D578" s="224"/>
      <c r="E578" s="224"/>
      <c r="F578" s="224"/>
      <c r="G578" s="224"/>
      <c r="H578" s="224"/>
      <c r="I578" s="224"/>
      <c r="J578" s="224"/>
      <c r="K578" s="224"/>
      <c r="L578" s="224"/>
      <c r="M578" s="224"/>
      <c r="N578" s="224"/>
      <c r="O578" s="224"/>
      <c r="P578" s="224"/>
      <c r="Q578" s="224"/>
      <c r="R578" s="224"/>
      <c r="S578" s="224"/>
    </row>
    <row r="579" spans="1:19" x14ac:dyDescent="0.25">
      <c r="A579" s="223">
        <f t="shared" si="12"/>
        <v>44727.916666666453</v>
      </c>
      <c r="B579" s="224"/>
      <c r="C579" s="224"/>
      <c r="D579" s="224"/>
      <c r="E579" s="224"/>
      <c r="F579" s="224"/>
      <c r="G579" s="224"/>
      <c r="H579" s="224"/>
      <c r="I579" s="224"/>
      <c r="J579" s="224"/>
      <c r="K579" s="224"/>
      <c r="L579" s="224"/>
      <c r="M579" s="224"/>
      <c r="N579" s="224"/>
      <c r="O579" s="224"/>
      <c r="P579" s="224"/>
      <c r="Q579" s="224"/>
      <c r="R579" s="224"/>
      <c r="S579" s="224"/>
    </row>
    <row r="580" spans="1:19" x14ac:dyDescent="0.25">
      <c r="A580" s="223">
        <f t="shared" si="12"/>
        <v>44727.927083333117</v>
      </c>
      <c r="B580" s="224"/>
      <c r="C580" s="224"/>
      <c r="D580" s="224"/>
      <c r="E580" s="224"/>
      <c r="F580" s="224"/>
      <c r="G580" s="224"/>
      <c r="H580" s="224"/>
      <c r="I580" s="224"/>
      <c r="J580" s="224"/>
      <c r="K580" s="224"/>
      <c r="L580" s="224"/>
      <c r="M580" s="224"/>
      <c r="N580" s="224"/>
      <c r="O580" s="224"/>
      <c r="P580" s="224"/>
      <c r="Q580" s="224"/>
      <c r="R580" s="224"/>
      <c r="S580" s="224"/>
    </row>
    <row r="581" spans="1:19" x14ac:dyDescent="0.25">
      <c r="A581" s="223">
        <f t="shared" si="12"/>
        <v>44727.937499999782</v>
      </c>
      <c r="B581" s="224"/>
      <c r="C581" s="224"/>
      <c r="D581" s="224"/>
      <c r="E581" s="224"/>
      <c r="F581" s="224"/>
      <c r="G581" s="224"/>
      <c r="H581" s="224"/>
      <c r="I581" s="224"/>
      <c r="J581" s="224"/>
      <c r="K581" s="224"/>
      <c r="L581" s="224"/>
      <c r="M581" s="224"/>
      <c r="N581" s="224"/>
      <c r="O581" s="224"/>
      <c r="P581" s="224"/>
      <c r="Q581" s="224"/>
      <c r="R581" s="224"/>
      <c r="S581" s="224"/>
    </row>
    <row r="582" spans="1:19" x14ac:dyDescent="0.25">
      <c r="A582" s="223">
        <f t="shared" si="12"/>
        <v>44727.947916666446</v>
      </c>
      <c r="B582" s="224"/>
      <c r="C582" s="224"/>
      <c r="D582" s="224"/>
      <c r="E582" s="224"/>
      <c r="F582" s="224"/>
      <c r="G582" s="224"/>
      <c r="H582" s="224"/>
      <c r="I582" s="224"/>
      <c r="J582" s="224"/>
      <c r="K582" s="224"/>
      <c r="L582" s="224"/>
      <c r="M582" s="224"/>
      <c r="N582" s="224"/>
      <c r="O582" s="224"/>
      <c r="P582" s="224"/>
      <c r="Q582" s="224"/>
      <c r="R582" s="224"/>
      <c r="S582" s="224"/>
    </row>
    <row r="583" spans="1:19" x14ac:dyDescent="0.25">
      <c r="A583" s="223">
        <f t="shared" si="12"/>
        <v>44727.95833333311</v>
      </c>
      <c r="B583" s="224"/>
      <c r="C583" s="224"/>
      <c r="D583" s="224"/>
      <c r="E583" s="224"/>
      <c r="F583" s="224"/>
      <c r="G583" s="224"/>
      <c r="H583" s="224"/>
      <c r="I583" s="224"/>
      <c r="J583" s="224"/>
      <c r="K583" s="224"/>
      <c r="L583" s="224"/>
      <c r="M583" s="224"/>
      <c r="N583" s="224"/>
      <c r="O583" s="224"/>
      <c r="P583" s="224"/>
      <c r="Q583" s="224"/>
      <c r="R583" s="224"/>
      <c r="S583" s="224"/>
    </row>
    <row r="584" spans="1:19" x14ac:dyDescent="0.25">
      <c r="A584" s="223">
        <f t="shared" si="12"/>
        <v>44727.968749999774</v>
      </c>
      <c r="B584" s="224"/>
      <c r="C584" s="224"/>
      <c r="D584" s="224"/>
      <c r="E584" s="224"/>
      <c r="F584" s="224"/>
      <c r="G584" s="224"/>
      <c r="H584" s="224"/>
      <c r="I584" s="224"/>
      <c r="J584" s="224"/>
      <c r="K584" s="224"/>
      <c r="L584" s="224"/>
      <c r="M584" s="224"/>
      <c r="N584" s="224"/>
      <c r="O584" s="224"/>
      <c r="P584" s="224"/>
      <c r="Q584" s="224"/>
      <c r="R584" s="224"/>
      <c r="S584" s="224"/>
    </row>
    <row r="585" spans="1:19" x14ac:dyDescent="0.25">
      <c r="A585" s="223">
        <f t="shared" si="12"/>
        <v>44727.979166666439</v>
      </c>
      <c r="B585" s="224"/>
      <c r="C585" s="224"/>
      <c r="D585" s="224"/>
      <c r="E585" s="224"/>
      <c r="F585" s="224"/>
      <c r="G585" s="224"/>
      <c r="H585" s="224"/>
      <c r="I585" s="224"/>
      <c r="J585" s="224"/>
      <c r="K585" s="224"/>
      <c r="L585" s="224"/>
      <c r="M585" s="224"/>
      <c r="N585" s="224"/>
      <c r="O585" s="224"/>
      <c r="P585" s="224"/>
      <c r="Q585" s="224"/>
      <c r="R585" s="224"/>
      <c r="S585" s="224"/>
    </row>
    <row r="586" spans="1:19" x14ac:dyDescent="0.25">
      <c r="A586" s="225">
        <f t="shared" si="12"/>
        <v>44727.989583333103</v>
      </c>
      <c r="B586" s="226"/>
      <c r="C586" s="226"/>
      <c r="D586" s="226"/>
      <c r="E586" s="226"/>
      <c r="F586" s="226"/>
      <c r="G586" s="226"/>
      <c r="H586" s="226"/>
      <c r="I586" s="226"/>
      <c r="J586" s="226"/>
      <c r="K586" s="226"/>
      <c r="L586" s="226"/>
      <c r="M586" s="226"/>
      <c r="N586" s="226"/>
      <c r="O586" s="226"/>
      <c r="P586" s="226"/>
      <c r="Q586" s="226"/>
      <c r="R586" s="226"/>
      <c r="S586" s="226"/>
    </row>
    <row r="587" spans="1:19" x14ac:dyDescent="0.25">
      <c r="A587" s="221">
        <v>44762</v>
      </c>
      <c r="B587" s="224"/>
      <c r="C587" s="224"/>
      <c r="D587" s="224"/>
      <c r="E587" s="224"/>
      <c r="F587" s="224"/>
      <c r="G587" s="224"/>
      <c r="H587" s="224"/>
      <c r="I587" s="224"/>
      <c r="J587" s="224"/>
      <c r="K587" s="224"/>
      <c r="L587" s="224"/>
      <c r="M587" s="224"/>
      <c r="N587" s="224"/>
      <c r="O587" s="224"/>
      <c r="P587" s="224"/>
      <c r="Q587" s="224"/>
      <c r="R587" s="224"/>
      <c r="S587" s="224"/>
    </row>
    <row r="588" spans="1:19" x14ac:dyDescent="0.25">
      <c r="A588" s="223">
        <f>A587+"00:15"</f>
        <v>44762.010416666664</v>
      </c>
      <c r="B588" s="224"/>
      <c r="C588" s="224"/>
      <c r="D588" s="224"/>
      <c r="E588" s="224"/>
      <c r="F588" s="224"/>
      <c r="G588" s="224"/>
      <c r="H588" s="224"/>
      <c r="I588" s="224"/>
      <c r="J588" s="224"/>
      <c r="K588" s="224"/>
      <c r="L588" s="224"/>
      <c r="M588" s="224"/>
      <c r="N588" s="224"/>
      <c r="O588" s="224"/>
      <c r="P588" s="224"/>
      <c r="Q588" s="224"/>
      <c r="R588" s="224"/>
      <c r="S588" s="224"/>
    </row>
    <row r="589" spans="1:19" x14ac:dyDescent="0.25">
      <c r="A589" s="223">
        <f t="shared" ref="A589:A652" si="13">A588+"0:15"</f>
        <v>44762.020833333328</v>
      </c>
      <c r="B589" s="224"/>
      <c r="C589" s="224"/>
      <c r="D589" s="224"/>
      <c r="E589" s="224"/>
      <c r="F589" s="224"/>
      <c r="G589" s="224"/>
      <c r="H589" s="224"/>
      <c r="I589" s="224"/>
      <c r="J589" s="224"/>
      <c r="K589" s="224"/>
      <c r="L589" s="224"/>
      <c r="M589" s="224"/>
      <c r="N589" s="224"/>
      <c r="O589" s="224"/>
      <c r="P589" s="224"/>
      <c r="Q589" s="224"/>
      <c r="R589" s="224"/>
      <c r="S589" s="224"/>
    </row>
    <row r="590" spans="1:19" x14ac:dyDescent="0.25">
      <c r="A590" s="223">
        <f t="shared" si="13"/>
        <v>44762.031249999993</v>
      </c>
      <c r="B590" s="224"/>
      <c r="C590" s="224"/>
      <c r="D590" s="224"/>
      <c r="E590" s="224"/>
      <c r="F590" s="224"/>
      <c r="G590" s="224"/>
      <c r="H590" s="224"/>
      <c r="I590" s="224"/>
      <c r="J590" s="224"/>
      <c r="K590" s="224"/>
      <c r="L590" s="224"/>
      <c r="M590" s="224"/>
      <c r="N590" s="224"/>
      <c r="O590" s="224"/>
      <c r="P590" s="224"/>
      <c r="Q590" s="224"/>
      <c r="R590" s="224"/>
      <c r="S590" s="224"/>
    </row>
    <row r="591" spans="1:19" x14ac:dyDescent="0.25">
      <c r="A591" s="223">
        <f t="shared" si="13"/>
        <v>44762.041666666657</v>
      </c>
      <c r="B591" s="224"/>
      <c r="C591" s="224"/>
      <c r="D591" s="224"/>
      <c r="E591" s="224"/>
      <c r="F591" s="224"/>
      <c r="G591" s="224"/>
      <c r="H591" s="224"/>
      <c r="I591" s="224"/>
      <c r="J591" s="224"/>
      <c r="K591" s="224"/>
      <c r="L591" s="224"/>
      <c r="M591" s="224"/>
      <c r="N591" s="224"/>
      <c r="O591" s="224"/>
      <c r="P591" s="224"/>
      <c r="Q591" s="224"/>
      <c r="R591" s="224"/>
      <c r="S591" s="224"/>
    </row>
    <row r="592" spans="1:19" x14ac:dyDescent="0.25">
      <c r="A592" s="223">
        <f t="shared" si="13"/>
        <v>44762.052083333321</v>
      </c>
      <c r="B592" s="224"/>
      <c r="C592" s="224"/>
      <c r="D592" s="224"/>
      <c r="E592" s="224"/>
      <c r="F592" s="224"/>
      <c r="G592" s="224"/>
      <c r="H592" s="224"/>
      <c r="I592" s="224"/>
      <c r="J592" s="224"/>
      <c r="K592" s="224"/>
      <c r="L592" s="224"/>
      <c r="M592" s="224"/>
      <c r="N592" s="224"/>
      <c r="O592" s="224"/>
      <c r="P592" s="224"/>
      <c r="Q592" s="224"/>
      <c r="R592" s="224"/>
      <c r="S592" s="224"/>
    </row>
    <row r="593" spans="1:19" x14ac:dyDescent="0.25">
      <c r="A593" s="223">
        <f t="shared" si="13"/>
        <v>44762.062499999985</v>
      </c>
      <c r="B593" s="224"/>
      <c r="C593" s="224"/>
      <c r="D593" s="224"/>
      <c r="E593" s="224"/>
      <c r="F593" s="224"/>
      <c r="G593" s="224"/>
      <c r="H593" s="224"/>
      <c r="I593" s="224"/>
      <c r="J593" s="224"/>
      <c r="K593" s="224"/>
      <c r="L593" s="224"/>
      <c r="M593" s="224"/>
      <c r="N593" s="224"/>
      <c r="O593" s="224"/>
      <c r="P593" s="224"/>
      <c r="Q593" s="224"/>
      <c r="R593" s="224"/>
      <c r="S593" s="224"/>
    </row>
    <row r="594" spans="1:19" x14ac:dyDescent="0.25">
      <c r="A594" s="223">
        <f t="shared" si="13"/>
        <v>44762.07291666665</v>
      </c>
      <c r="B594" s="224"/>
      <c r="C594" s="224"/>
      <c r="D594" s="224"/>
      <c r="E594" s="224"/>
      <c r="F594" s="224"/>
      <c r="G594" s="224"/>
      <c r="H594" s="224"/>
      <c r="I594" s="224"/>
      <c r="J594" s="224"/>
      <c r="K594" s="224"/>
      <c r="L594" s="224"/>
      <c r="M594" s="224"/>
      <c r="N594" s="224"/>
      <c r="O594" s="224"/>
      <c r="P594" s="224"/>
      <c r="Q594" s="224"/>
      <c r="R594" s="224"/>
      <c r="S594" s="224"/>
    </row>
    <row r="595" spans="1:19" x14ac:dyDescent="0.25">
      <c r="A595" s="223">
        <f t="shared" si="13"/>
        <v>44762.083333333314</v>
      </c>
      <c r="B595" s="224"/>
      <c r="C595" s="224"/>
      <c r="D595" s="224"/>
      <c r="E595" s="224"/>
      <c r="F595" s="224"/>
      <c r="G595" s="224"/>
      <c r="H595" s="224"/>
      <c r="I595" s="224"/>
      <c r="J595" s="224"/>
      <c r="K595" s="224"/>
      <c r="L595" s="224"/>
      <c r="M595" s="224"/>
      <c r="N595" s="224"/>
      <c r="O595" s="224"/>
      <c r="P595" s="224"/>
      <c r="Q595" s="224"/>
      <c r="R595" s="224"/>
      <c r="S595" s="224"/>
    </row>
    <row r="596" spans="1:19" x14ac:dyDescent="0.25">
      <c r="A596" s="223">
        <f t="shared" si="13"/>
        <v>44762.093749999978</v>
      </c>
      <c r="B596" s="224"/>
      <c r="C596" s="224"/>
      <c r="D596" s="224"/>
      <c r="E596" s="224"/>
      <c r="F596" s="224"/>
      <c r="G596" s="224"/>
      <c r="H596" s="224"/>
      <c r="I596" s="224"/>
      <c r="J596" s="224"/>
      <c r="K596" s="224"/>
      <c r="L596" s="224"/>
      <c r="M596" s="224"/>
      <c r="N596" s="224"/>
      <c r="O596" s="224"/>
      <c r="P596" s="224"/>
      <c r="Q596" s="224"/>
      <c r="R596" s="224"/>
      <c r="S596" s="224"/>
    </row>
    <row r="597" spans="1:19" x14ac:dyDescent="0.25">
      <c r="A597" s="223">
        <f t="shared" si="13"/>
        <v>44762.104166666642</v>
      </c>
      <c r="B597" s="224"/>
      <c r="C597" s="224"/>
      <c r="D597" s="224"/>
      <c r="E597" s="224"/>
      <c r="F597" s="224"/>
      <c r="G597" s="224"/>
      <c r="H597" s="224"/>
      <c r="I597" s="224"/>
      <c r="J597" s="224"/>
      <c r="K597" s="224"/>
      <c r="L597" s="224"/>
      <c r="M597" s="224"/>
      <c r="N597" s="224"/>
      <c r="O597" s="224"/>
      <c r="P597" s="224"/>
      <c r="Q597" s="224"/>
      <c r="R597" s="224"/>
      <c r="S597" s="224"/>
    </row>
    <row r="598" spans="1:19" x14ac:dyDescent="0.25">
      <c r="A598" s="223">
        <f t="shared" si="13"/>
        <v>44762.114583333307</v>
      </c>
      <c r="B598" s="224"/>
      <c r="C598" s="224"/>
      <c r="D598" s="224"/>
      <c r="E598" s="224"/>
      <c r="F598" s="224"/>
      <c r="G598" s="224"/>
      <c r="H598" s="224"/>
      <c r="I598" s="224"/>
      <c r="J598" s="224"/>
      <c r="K598" s="224"/>
      <c r="L598" s="224"/>
      <c r="M598" s="224"/>
      <c r="N598" s="224"/>
      <c r="O598" s="224"/>
      <c r="P598" s="224"/>
      <c r="Q598" s="224"/>
      <c r="R598" s="224"/>
      <c r="S598" s="224"/>
    </row>
    <row r="599" spans="1:19" x14ac:dyDescent="0.25">
      <c r="A599" s="223">
        <f t="shared" si="13"/>
        <v>44762.124999999971</v>
      </c>
      <c r="B599" s="224"/>
      <c r="C599" s="224"/>
      <c r="D599" s="224"/>
      <c r="E599" s="224"/>
      <c r="F599" s="224"/>
      <c r="G599" s="224"/>
      <c r="H599" s="224"/>
      <c r="I599" s="224"/>
      <c r="J599" s="224"/>
      <c r="K599" s="224"/>
      <c r="L599" s="224"/>
      <c r="M599" s="224"/>
      <c r="N599" s="224"/>
      <c r="O599" s="224"/>
      <c r="P599" s="224"/>
      <c r="Q599" s="224"/>
      <c r="R599" s="224"/>
      <c r="S599" s="224"/>
    </row>
    <row r="600" spans="1:19" x14ac:dyDescent="0.25">
      <c r="A600" s="223">
        <f t="shared" si="13"/>
        <v>44762.135416666635</v>
      </c>
      <c r="B600" s="224"/>
      <c r="C600" s="224"/>
      <c r="D600" s="224"/>
      <c r="E600" s="224"/>
      <c r="F600" s="224"/>
      <c r="G600" s="224"/>
      <c r="H600" s="224"/>
      <c r="I600" s="224"/>
      <c r="J600" s="224"/>
      <c r="K600" s="224"/>
      <c r="L600" s="224"/>
      <c r="M600" s="224"/>
      <c r="N600" s="224"/>
      <c r="O600" s="224"/>
      <c r="P600" s="224"/>
      <c r="Q600" s="224"/>
      <c r="R600" s="224"/>
      <c r="S600" s="224"/>
    </row>
    <row r="601" spans="1:19" x14ac:dyDescent="0.25">
      <c r="A601" s="223">
        <f t="shared" si="13"/>
        <v>44762.145833333299</v>
      </c>
      <c r="B601" s="224"/>
      <c r="C601" s="224"/>
      <c r="D601" s="224"/>
      <c r="E601" s="224"/>
      <c r="F601" s="224"/>
      <c r="G601" s="224"/>
      <c r="H601" s="224"/>
      <c r="I601" s="224"/>
      <c r="J601" s="224"/>
      <c r="K601" s="224"/>
      <c r="L601" s="224"/>
      <c r="M601" s="224"/>
      <c r="N601" s="224"/>
      <c r="O601" s="224"/>
      <c r="P601" s="224"/>
      <c r="Q601" s="224"/>
      <c r="R601" s="224"/>
      <c r="S601" s="224"/>
    </row>
    <row r="602" spans="1:19" x14ac:dyDescent="0.25">
      <c r="A602" s="223">
        <f t="shared" si="13"/>
        <v>44762.156249999964</v>
      </c>
      <c r="B602" s="224"/>
      <c r="C602" s="224"/>
      <c r="D602" s="224"/>
      <c r="E602" s="224"/>
      <c r="F602" s="224"/>
      <c r="G602" s="224"/>
      <c r="H602" s="224"/>
      <c r="I602" s="224"/>
      <c r="J602" s="224"/>
      <c r="K602" s="224"/>
      <c r="L602" s="224"/>
      <c r="M602" s="224"/>
      <c r="N602" s="224"/>
      <c r="O602" s="224"/>
      <c r="P602" s="224"/>
      <c r="Q602" s="224"/>
      <c r="R602" s="224"/>
      <c r="S602" s="224"/>
    </row>
    <row r="603" spans="1:19" x14ac:dyDescent="0.25">
      <c r="A603" s="223">
        <f t="shared" si="13"/>
        <v>44762.166666666628</v>
      </c>
      <c r="B603" s="224"/>
      <c r="C603" s="224"/>
      <c r="D603" s="224"/>
      <c r="E603" s="224"/>
      <c r="F603" s="224"/>
      <c r="G603" s="224"/>
      <c r="H603" s="224"/>
      <c r="I603" s="224"/>
      <c r="J603" s="224"/>
      <c r="K603" s="224"/>
      <c r="L603" s="224"/>
      <c r="M603" s="224"/>
      <c r="N603" s="224"/>
      <c r="O603" s="224"/>
      <c r="P603" s="224"/>
      <c r="Q603" s="224"/>
      <c r="R603" s="224"/>
      <c r="S603" s="224"/>
    </row>
    <row r="604" spans="1:19" x14ac:dyDescent="0.25">
      <c r="A604" s="223">
        <f t="shared" si="13"/>
        <v>44762.177083333292</v>
      </c>
      <c r="B604" s="224"/>
      <c r="C604" s="224"/>
      <c r="D604" s="224"/>
      <c r="E604" s="224"/>
      <c r="F604" s="224"/>
      <c r="G604" s="224"/>
      <c r="H604" s="224"/>
      <c r="I604" s="224"/>
      <c r="J604" s="224"/>
      <c r="K604" s="224"/>
      <c r="L604" s="224"/>
      <c r="M604" s="224"/>
      <c r="N604" s="224"/>
      <c r="O604" s="224"/>
      <c r="P604" s="224"/>
      <c r="Q604" s="224"/>
      <c r="R604" s="224"/>
      <c r="S604" s="224"/>
    </row>
    <row r="605" spans="1:19" x14ac:dyDescent="0.25">
      <c r="A605" s="223">
        <f t="shared" si="13"/>
        <v>44762.187499999956</v>
      </c>
      <c r="B605" s="224"/>
      <c r="C605" s="224"/>
      <c r="D605" s="224"/>
      <c r="E605" s="224"/>
      <c r="F605" s="224"/>
      <c r="G605" s="224"/>
      <c r="H605" s="224"/>
      <c r="I605" s="224"/>
      <c r="J605" s="224"/>
      <c r="K605" s="224"/>
      <c r="L605" s="224"/>
      <c r="M605" s="224"/>
      <c r="N605" s="224"/>
      <c r="O605" s="224"/>
      <c r="P605" s="224"/>
      <c r="Q605" s="224"/>
      <c r="R605" s="224"/>
      <c r="S605" s="224"/>
    </row>
    <row r="606" spans="1:19" x14ac:dyDescent="0.25">
      <c r="A606" s="223">
        <f t="shared" si="13"/>
        <v>44762.197916666621</v>
      </c>
      <c r="B606" s="224"/>
      <c r="C606" s="224"/>
      <c r="D606" s="224"/>
      <c r="E606" s="224"/>
      <c r="F606" s="224"/>
      <c r="G606" s="224"/>
      <c r="H606" s="224"/>
      <c r="I606" s="224"/>
      <c r="J606" s="224"/>
      <c r="K606" s="224"/>
      <c r="L606" s="224"/>
      <c r="M606" s="224"/>
      <c r="N606" s="224"/>
      <c r="O606" s="224"/>
      <c r="P606" s="224"/>
      <c r="Q606" s="224"/>
      <c r="R606" s="224"/>
      <c r="S606" s="224"/>
    </row>
    <row r="607" spans="1:19" x14ac:dyDescent="0.25">
      <c r="A607" s="223">
        <f t="shared" si="13"/>
        <v>44762.208333333285</v>
      </c>
      <c r="B607" s="224"/>
      <c r="C607" s="224"/>
      <c r="D607" s="224"/>
      <c r="E607" s="224"/>
      <c r="F607" s="224"/>
      <c r="G607" s="224"/>
      <c r="H607" s="224"/>
      <c r="I607" s="224"/>
      <c r="J607" s="224"/>
      <c r="K607" s="224"/>
      <c r="L607" s="224"/>
      <c r="M607" s="224"/>
      <c r="N607" s="224"/>
      <c r="O607" s="224"/>
      <c r="P607" s="224"/>
      <c r="Q607" s="224"/>
      <c r="R607" s="224"/>
      <c r="S607" s="224"/>
    </row>
    <row r="608" spans="1:19" x14ac:dyDescent="0.25">
      <c r="A608" s="223">
        <f t="shared" si="13"/>
        <v>44762.218749999949</v>
      </c>
      <c r="B608" s="224"/>
      <c r="C608" s="224"/>
      <c r="D608" s="224"/>
      <c r="E608" s="224"/>
      <c r="F608" s="224"/>
      <c r="G608" s="224"/>
      <c r="H608" s="224"/>
      <c r="I608" s="224"/>
      <c r="J608" s="224"/>
      <c r="K608" s="224"/>
      <c r="L608" s="224"/>
      <c r="M608" s="224"/>
      <c r="N608" s="224"/>
      <c r="O608" s="224"/>
      <c r="P608" s="224"/>
      <c r="Q608" s="224"/>
      <c r="R608" s="224"/>
      <c r="S608" s="224"/>
    </row>
    <row r="609" spans="1:19" x14ac:dyDescent="0.25">
      <c r="A609" s="223">
        <f t="shared" si="13"/>
        <v>44762.229166666613</v>
      </c>
      <c r="B609" s="224"/>
      <c r="C609" s="224"/>
      <c r="D609" s="224"/>
      <c r="E609" s="224"/>
      <c r="F609" s="224"/>
      <c r="G609" s="224"/>
      <c r="H609" s="224"/>
      <c r="I609" s="224"/>
      <c r="J609" s="224"/>
      <c r="K609" s="224"/>
      <c r="L609" s="224"/>
      <c r="M609" s="224"/>
      <c r="N609" s="224"/>
      <c r="O609" s="224"/>
      <c r="P609" s="224"/>
      <c r="Q609" s="224"/>
      <c r="R609" s="224"/>
      <c r="S609" s="224"/>
    </row>
    <row r="610" spans="1:19" x14ac:dyDescent="0.25">
      <c r="A610" s="223">
        <f t="shared" si="13"/>
        <v>44762.239583333278</v>
      </c>
      <c r="B610" s="224"/>
      <c r="C610" s="224"/>
      <c r="D610" s="224"/>
      <c r="E610" s="224"/>
      <c r="F610" s="224"/>
      <c r="G610" s="224"/>
      <c r="H610" s="224"/>
      <c r="I610" s="224"/>
      <c r="J610" s="224"/>
      <c r="K610" s="224"/>
      <c r="L610" s="224"/>
      <c r="M610" s="224"/>
      <c r="N610" s="224"/>
      <c r="O610" s="224"/>
      <c r="P610" s="224"/>
      <c r="Q610" s="224"/>
      <c r="R610" s="224"/>
      <c r="S610" s="224"/>
    </row>
    <row r="611" spans="1:19" x14ac:dyDescent="0.25">
      <c r="A611" s="223">
        <f t="shared" si="13"/>
        <v>44762.249999999942</v>
      </c>
      <c r="B611" s="224"/>
      <c r="C611" s="224"/>
      <c r="D611" s="224"/>
      <c r="E611" s="224"/>
      <c r="F611" s="224"/>
      <c r="G611" s="224"/>
      <c r="H611" s="224"/>
      <c r="I611" s="224"/>
      <c r="J611" s="224"/>
      <c r="K611" s="224"/>
      <c r="L611" s="224"/>
      <c r="M611" s="224"/>
      <c r="N611" s="224"/>
      <c r="O611" s="224"/>
      <c r="P611" s="224"/>
      <c r="Q611" s="224"/>
      <c r="R611" s="224"/>
      <c r="S611" s="224"/>
    </row>
    <row r="612" spans="1:19" x14ac:dyDescent="0.25">
      <c r="A612" s="223">
        <f t="shared" si="13"/>
        <v>44762.260416666606</v>
      </c>
      <c r="B612" s="224"/>
      <c r="C612" s="224"/>
      <c r="D612" s="224"/>
      <c r="E612" s="224"/>
      <c r="F612" s="224"/>
      <c r="G612" s="224"/>
      <c r="H612" s="224"/>
      <c r="I612" s="224"/>
      <c r="J612" s="224"/>
      <c r="K612" s="224"/>
      <c r="L612" s="224"/>
      <c r="M612" s="224"/>
      <c r="N612" s="224"/>
      <c r="O612" s="224"/>
      <c r="P612" s="224"/>
      <c r="Q612" s="224"/>
      <c r="R612" s="224"/>
      <c r="S612" s="224"/>
    </row>
    <row r="613" spans="1:19" x14ac:dyDescent="0.25">
      <c r="A613" s="223">
        <f t="shared" si="13"/>
        <v>44762.27083333327</v>
      </c>
      <c r="B613" s="224"/>
      <c r="C613" s="224"/>
      <c r="D613" s="224"/>
      <c r="E613" s="224"/>
      <c r="F613" s="224"/>
      <c r="G613" s="224"/>
      <c r="H613" s="224"/>
      <c r="I613" s="224"/>
      <c r="J613" s="224"/>
      <c r="K613" s="224"/>
      <c r="L613" s="224"/>
      <c r="M613" s="224"/>
      <c r="N613" s="224"/>
      <c r="O613" s="224"/>
      <c r="P613" s="224"/>
      <c r="Q613" s="224"/>
      <c r="R613" s="224"/>
      <c r="S613" s="224"/>
    </row>
    <row r="614" spans="1:19" x14ac:dyDescent="0.25">
      <c r="A614" s="223">
        <f t="shared" si="13"/>
        <v>44762.281249999935</v>
      </c>
      <c r="B614" s="224"/>
      <c r="C614" s="224"/>
      <c r="D614" s="224"/>
      <c r="E614" s="224"/>
      <c r="F614" s="224"/>
      <c r="G614" s="224"/>
      <c r="H614" s="224"/>
      <c r="I614" s="224"/>
      <c r="J614" s="224"/>
      <c r="K614" s="224"/>
      <c r="L614" s="224"/>
      <c r="M614" s="224"/>
      <c r="N614" s="224"/>
      <c r="O614" s="224"/>
      <c r="P614" s="224"/>
      <c r="Q614" s="224"/>
      <c r="R614" s="224"/>
      <c r="S614" s="224"/>
    </row>
    <row r="615" spans="1:19" x14ac:dyDescent="0.25">
      <c r="A615" s="223">
        <f t="shared" si="13"/>
        <v>44762.291666666599</v>
      </c>
      <c r="B615" s="224"/>
      <c r="C615" s="224"/>
      <c r="D615" s="224"/>
      <c r="E615" s="224"/>
      <c r="F615" s="224"/>
      <c r="G615" s="224"/>
      <c r="H615" s="224"/>
      <c r="I615" s="224"/>
      <c r="J615" s="224"/>
      <c r="K615" s="224"/>
      <c r="L615" s="224"/>
      <c r="M615" s="224"/>
      <c r="N615" s="224"/>
      <c r="O615" s="224"/>
      <c r="P615" s="224"/>
      <c r="Q615" s="224"/>
      <c r="R615" s="224"/>
      <c r="S615" s="224"/>
    </row>
    <row r="616" spans="1:19" x14ac:dyDescent="0.25">
      <c r="A616" s="223">
        <f t="shared" si="13"/>
        <v>44762.302083333263</v>
      </c>
      <c r="B616" s="224"/>
      <c r="C616" s="224"/>
      <c r="D616" s="224"/>
      <c r="E616" s="224"/>
      <c r="F616" s="224"/>
      <c r="G616" s="224"/>
      <c r="H616" s="224"/>
      <c r="I616" s="224"/>
      <c r="J616" s="224"/>
      <c r="K616" s="224"/>
      <c r="L616" s="224"/>
      <c r="M616" s="224"/>
      <c r="N616" s="224"/>
      <c r="O616" s="224"/>
      <c r="P616" s="224"/>
      <c r="Q616" s="224"/>
      <c r="R616" s="224"/>
      <c r="S616" s="224"/>
    </row>
    <row r="617" spans="1:19" x14ac:dyDescent="0.25">
      <c r="A617" s="223">
        <f t="shared" si="13"/>
        <v>44762.312499999927</v>
      </c>
      <c r="B617" s="224"/>
      <c r="C617" s="224"/>
      <c r="D617" s="224"/>
      <c r="E617" s="224"/>
      <c r="F617" s="224"/>
      <c r="G617" s="224"/>
      <c r="H617" s="224"/>
      <c r="I617" s="224"/>
      <c r="J617" s="224"/>
      <c r="K617" s="224"/>
      <c r="L617" s="224"/>
      <c r="M617" s="224"/>
      <c r="N617" s="224"/>
      <c r="O617" s="224"/>
      <c r="P617" s="224"/>
      <c r="Q617" s="224"/>
      <c r="R617" s="224"/>
      <c r="S617" s="224"/>
    </row>
    <row r="618" spans="1:19" x14ac:dyDescent="0.25">
      <c r="A618" s="223">
        <f t="shared" si="13"/>
        <v>44762.322916666591</v>
      </c>
      <c r="B618" s="224"/>
      <c r="C618" s="224"/>
      <c r="D618" s="224"/>
      <c r="E618" s="224"/>
      <c r="F618" s="224"/>
      <c r="G618" s="224"/>
      <c r="H618" s="224"/>
      <c r="I618" s="224"/>
      <c r="J618" s="224"/>
      <c r="K618" s="224"/>
      <c r="L618" s="224"/>
      <c r="M618" s="224"/>
      <c r="N618" s="224"/>
      <c r="O618" s="224"/>
      <c r="P618" s="224"/>
      <c r="Q618" s="224"/>
      <c r="R618" s="224"/>
      <c r="S618" s="224"/>
    </row>
    <row r="619" spans="1:19" x14ac:dyDescent="0.25">
      <c r="A619" s="223">
        <f t="shared" si="13"/>
        <v>44762.333333333256</v>
      </c>
      <c r="B619" s="224"/>
      <c r="C619" s="224"/>
      <c r="D619" s="224"/>
      <c r="E619" s="224"/>
      <c r="F619" s="224"/>
      <c r="G619" s="224"/>
      <c r="H619" s="224"/>
      <c r="I619" s="224"/>
      <c r="J619" s="224"/>
      <c r="K619" s="224"/>
      <c r="L619" s="224"/>
      <c r="M619" s="224"/>
      <c r="N619" s="224"/>
      <c r="O619" s="224"/>
      <c r="P619" s="224"/>
      <c r="Q619" s="224"/>
      <c r="R619" s="224"/>
      <c r="S619" s="224"/>
    </row>
    <row r="620" spans="1:19" x14ac:dyDescent="0.25">
      <c r="A620" s="223">
        <f t="shared" si="13"/>
        <v>44762.34374999992</v>
      </c>
      <c r="B620" s="224"/>
      <c r="C620" s="224"/>
      <c r="D620" s="224"/>
      <c r="E620" s="224"/>
      <c r="F620" s="224"/>
      <c r="G620" s="224"/>
      <c r="H620" s="224"/>
      <c r="I620" s="224"/>
      <c r="J620" s="224"/>
      <c r="K620" s="224"/>
      <c r="L620" s="224"/>
      <c r="M620" s="224"/>
      <c r="N620" s="224"/>
      <c r="O620" s="224"/>
      <c r="P620" s="224"/>
      <c r="Q620" s="224"/>
      <c r="R620" s="224"/>
      <c r="S620" s="224"/>
    </row>
    <row r="621" spans="1:19" x14ac:dyDescent="0.25">
      <c r="A621" s="223">
        <f t="shared" si="13"/>
        <v>44762.354166666584</v>
      </c>
      <c r="B621" s="224"/>
      <c r="C621" s="224"/>
      <c r="D621" s="224"/>
      <c r="E621" s="224"/>
      <c r="F621" s="224"/>
      <c r="G621" s="224"/>
      <c r="H621" s="224"/>
      <c r="I621" s="224"/>
      <c r="J621" s="224"/>
      <c r="K621" s="224"/>
      <c r="L621" s="224"/>
      <c r="M621" s="224"/>
      <c r="N621" s="224"/>
      <c r="O621" s="224"/>
      <c r="P621" s="224"/>
      <c r="Q621" s="224"/>
      <c r="R621" s="224"/>
      <c r="S621" s="224"/>
    </row>
    <row r="622" spans="1:19" x14ac:dyDescent="0.25">
      <c r="A622" s="223">
        <f t="shared" si="13"/>
        <v>44762.364583333248</v>
      </c>
      <c r="B622" s="224"/>
      <c r="C622" s="224"/>
      <c r="D622" s="224"/>
      <c r="E622" s="224"/>
      <c r="F622" s="224"/>
      <c r="G622" s="224"/>
      <c r="H622" s="224"/>
      <c r="I622" s="224"/>
      <c r="J622" s="224"/>
      <c r="K622" s="224"/>
      <c r="L622" s="224"/>
      <c r="M622" s="224"/>
      <c r="N622" s="224"/>
      <c r="O622" s="224"/>
      <c r="P622" s="224"/>
      <c r="Q622" s="224"/>
      <c r="R622" s="224"/>
      <c r="S622" s="224"/>
    </row>
    <row r="623" spans="1:19" x14ac:dyDescent="0.25">
      <c r="A623" s="223">
        <f t="shared" si="13"/>
        <v>44762.374999999913</v>
      </c>
      <c r="B623" s="224"/>
      <c r="C623" s="224"/>
      <c r="D623" s="224"/>
      <c r="E623" s="224"/>
      <c r="F623" s="224"/>
      <c r="G623" s="224"/>
      <c r="H623" s="224"/>
      <c r="I623" s="224"/>
      <c r="J623" s="224"/>
      <c r="K623" s="224"/>
      <c r="L623" s="224"/>
      <c r="M623" s="224"/>
      <c r="N623" s="224"/>
      <c r="O623" s="224"/>
      <c r="P623" s="224"/>
      <c r="Q623" s="224"/>
      <c r="R623" s="224"/>
      <c r="S623" s="224"/>
    </row>
    <row r="624" spans="1:19" x14ac:dyDescent="0.25">
      <c r="A624" s="223">
        <f t="shared" si="13"/>
        <v>44762.385416666577</v>
      </c>
      <c r="B624" s="224"/>
      <c r="C624" s="224"/>
      <c r="D624" s="224"/>
      <c r="E624" s="224"/>
      <c r="F624" s="224"/>
      <c r="G624" s="224"/>
      <c r="H624" s="224"/>
      <c r="I624" s="224"/>
      <c r="J624" s="224"/>
      <c r="K624" s="224"/>
      <c r="L624" s="224"/>
      <c r="M624" s="224"/>
      <c r="N624" s="224"/>
      <c r="O624" s="224"/>
      <c r="P624" s="224"/>
      <c r="Q624" s="224"/>
      <c r="R624" s="224"/>
      <c r="S624" s="224"/>
    </row>
    <row r="625" spans="1:19" x14ac:dyDescent="0.25">
      <c r="A625" s="223">
        <f t="shared" si="13"/>
        <v>44762.395833333241</v>
      </c>
      <c r="B625" s="224"/>
      <c r="C625" s="224"/>
      <c r="D625" s="224"/>
      <c r="E625" s="224"/>
      <c r="F625" s="224"/>
      <c r="G625" s="224"/>
      <c r="H625" s="224"/>
      <c r="I625" s="224"/>
      <c r="J625" s="224"/>
      <c r="K625" s="224"/>
      <c r="L625" s="224"/>
      <c r="M625" s="224"/>
      <c r="N625" s="224"/>
      <c r="O625" s="224"/>
      <c r="P625" s="224"/>
      <c r="Q625" s="224"/>
      <c r="R625" s="224"/>
      <c r="S625" s="224"/>
    </row>
    <row r="626" spans="1:19" x14ac:dyDescent="0.25">
      <c r="A626" s="223">
        <f t="shared" si="13"/>
        <v>44762.406249999905</v>
      </c>
      <c r="B626" s="224"/>
      <c r="C626" s="224"/>
      <c r="D626" s="224"/>
      <c r="E626" s="224"/>
      <c r="F626" s="224"/>
      <c r="G626" s="224"/>
      <c r="H626" s="224"/>
      <c r="I626" s="224"/>
      <c r="J626" s="224"/>
      <c r="K626" s="224"/>
      <c r="L626" s="224"/>
      <c r="M626" s="224"/>
      <c r="N626" s="224"/>
      <c r="O626" s="224"/>
      <c r="P626" s="224"/>
      <c r="Q626" s="224"/>
      <c r="R626" s="224"/>
      <c r="S626" s="224"/>
    </row>
    <row r="627" spans="1:19" x14ac:dyDescent="0.25">
      <c r="A627" s="223">
        <f t="shared" si="13"/>
        <v>44762.41666666657</v>
      </c>
      <c r="B627" s="224"/>
      <c r="C627" s="224"/>
      <c r="D627" s="224"/>
      <c r="E627" s="224"/>
      <c r="F627" s="224"/>
      <c r="G627" s="224"/>
      <c r="H627" s="224"/>
      <c r="I627" s="224"/>
      <c r="J627" s="224"/>
      <c r="K627" s="224"/>
      <c r="L627" s="224"/>
      <c r="M627" s="224"/>
      <c r="N627" s="224"/>
      <c r="O627" s="224"/>
      <c r="P627" s="224"/>
      <c r="Q627" s="224"/>
      <c r="R627" s="224"/>
      <c r="S627" s="224"/>
    </row>
    <row r="628" spans="1:19" x14ac:dyDescent="0.25">
      <c r="A628" s="223">
        <f t="shared" si="13"/>
        <v>44762.427083333234</v>
      </c>
      <c r="B628" s="224"/>
      <c r="C628" s="224"/>
      <c r="D628" s="224"/>
      <c r="E628" s="224"/>
      <c r="F628" s="224"/>
      <c r="G628" s="224"/>
      <c r="H628" s="224"/>
      <c r="I628" s="224"/>
      <c r="J628" s="224"/>
      <c r="K628" s="224"/>
      <c r="L628" s="224"/>
      <c r="M628" s="224"/>
      <c r="N628" s="224"/>
      <c r="O628" s="224"/>
      <c r="P628" s="224"/>
      <c r="Q628" s="224"/>
      <c r="R628" s="224"/>
      <c r="S628" s="224"/>
    </row>
    <row r="629" spans="1:19" x14ac:dyDescent="0.25">
      <c r="A629" s="223">
        <f t="shared" si="13"/>
        <v>44762.437499999898</v>
      </c>
      <c r="B629" s="224"/>
      <c r="C629" s="224"/>
      <c r="D629" s="224"/>
      <c r="E629" s="224"/>
      <c r="F629" s="224"/>
      <c r="G629" s="224"/>
      <c r="H629" s="224"/>
      <c r="I629" s="224"/>
      <c r="J629" s="224"/>
      <c r="K629" s="224"/>
      <c r="L629" s="224"/>
      <c r="M629" s="224"/>
      <c r="N629" s="224"/>
      <c r="O629" s="224"/>
      <c r="P629" s="224"/>
      <c r="Q629" s="224"/>
      <c r="R629" s="224"/>
      <c r="S629" s="224"/>
    </row>
    <row r="630" spans="1:19" x14ac:dyDescent="0.25">
      <c r="A630" s="223">
        <f t="shared" si="13"/>
        <v>44762.447916666562</v>
      </c>
      <c r="B630" s="224"/>
      <c r="C630" s="224"/>
      <c r="D630" s="224"/>
      <c r="E630" s="224"/>
      <c r="F630" s="224"/>
      <c r="G630" s="224"/>
      <c r="H630" s="224"/>
      <c r="I630" s="224"/>
      <c r="J630" s="224"/>
      <c r="K630" s="224"/>
      <c r="L630" s="224"/>
      <c r="M630" s="224"/>
      <c r="N630" s="224"/>
      <c r="O630" s="224"/>
      <c r="P630" s="224"/>
      <c r="Q630" s="224"/>
      <c r="R630" s="224"/>
      <c r="S630" s="224"/>
    </row>
    <row r="631" spans="1:19" x14ac:dyDescent="0.25">
      <c r="A631" s="223">
        <f t="shared" si="13"/>
        <v>44762.458333333227</v>
      </c>
      <c r="B631" s="224"/>
      <c r="C631" s="224"/>
      <c r="D631" s="224"/>
      <c r="E631" s="224"/>
      <c r="F631" s="224"/>
      <c r="G631" s="224"/>
      <c r="H631" s="224"/>
      <c r="I631" s="224"/>
      <c r="J631" s="224"/>
      <c r="K631" s="224"/>
      <c r="L631" s="224"/>
      <c r="M631" s="224"/>
      <c r="N631" s="224"/>
      <c r="O631" s="224"/>
      <c r="P631" s="224"/>
      <c r="Q631" s="224"/>
      <c r="R631" s="224"/>
      <c r="S631" s="224"/>
    </row>
    <row r="632" spans="1:19" x14ac:dyDescent="0.25">
      <c r="A632" s="223">
        <f t="shared" si="13"/>
        <v>44762.468749999891</v>
      </c>
      <c r="B632" s="224"/>
      <c r="C632" s="224"/>
      <c r="D632" s="224"/>
      <c r="E632" s="224"/>
      <c r="F632" s="224"/>
      <c r="G632" s="224"/>
      <c r="H632" s="224"/>
      <c r="I632" s="224"/>
      <c r="J632" s="224"/>
      <c r="K632" s="224"/>
      <c r="L632" s="224"/>
      <c r="M632" s="224"/>
      <c r="N632" s="224"/>
      <c r="O632" s="224"/>
      <c r="P632" s="224"/>
      <c r="Q632" s="224"/>
      <c r="R632" s="224"/>
      <c r="S632" s="224"/>
    </row>
    <row r="633" spans="1:19" x14ac:dyDescent="0.25">
      <c r="A633" s="223">
        <f t="shared" si="13"/>
        <v>44762.479166666555</v>
      </c>
      <c r="B633" s="224"/>
      <c r="C633" s="224"/>
      <c r="D633" s="224"/>
      <c r="E633" s="224"/>
      <c r="F633" s="224"/>
      <c r="G633" s="224"/>
      <c r="H633" s="224"/>
      <c r="I633" s="224"/>
      <c r="J633" s="224"/>
      <c r="K633" s="224"/>
      <c r="L633" s="224"/>
      <c r="M633" s="224"/>
      <c r="N633" s="224"/>
      <c r="O633" s="224"/>
      <c r="P633" s="224"/>
      <c r="Q633" s="224"/>
      <c r="R633" s="224"/>
      <c r="S633" s="224"/>
    </row>
    <row r="634" spans="1:19" x14ac:dyDescent="0.25">
      <c r="A634" s="223">
        <f t="shared" si="13"/>
        <v>44762.489583333219</v>
      </c>
      <c r="B634" s="224"/>
      <c r="C634" s="224"/>
      <c r="D634" s="224"/>
      <c r="E634" s="224"/>
      <c r="F634" s="224"/>
      <c r="G634" s="224"/>
      <c r="H634" s="224"/>
      <c r="I634" s="224"/>
      <c r="J634" s="224"/>
      <c r="K634" s="224"/>
      <c r="L634" s="224"/>
      <c r="M634" s="224"/>
      <c r="N634" s="224"/>
      <c r="O634" s="224"/>
      <c r="P634" s="224"/>
      <c r="Q634" s="224"/>
      <c r="R634" s="224"/>
      <c r="S634" s="224"/>
    </row>
    <row r="635" spans="1:19" x14ac:dyDescent="0.25">
      <c r="A635" s="223">
        <f t="shared" si="13"/>
        <v>44762.499999999884</v>
      </c>
      <c r="B635" s="224"/>
      <c r="C635" s="224"/>
      <c r="D635" s="224"/>
      <c r="E635" s="224"/>
      <c r="F635" s="224"/>
      <c r="G635" s="224"/>
      <c r="H635" s="224"/>
      <c r="I635" s="224"/>
      <c r="J635" s="224"/>
      <c r="K635" s="224"/>
      <c r="L635" s="224"/>
      <c r="M635" s="224"/>
      <c r="N635" s="224"/>
      <c r="O635" s="224"/>
      <c r="P635" s="224"/>
      <c r="Q635" s="224"/>
      <c r="R635" s="224"/>
      <c r="S635" s="224"/>
    </row>
    <row r="636" spans="1:19" x14ac:dyDescent="0.25">
      <c r="A636" s="223">
        <f t="shared" si="13"/>
        <v>44762.510416666548</v>
      </c>
      <c r="B636" s="224"/>
      <c r="C636" s="224"/>
      <c r="D636" s="224"/>
      <c r="E636" s="224"/>
      <c r="F636" s="224"/>
      <c r="G636" s="224"/>
      <c r="H636" s="224"/>
      <c r="I636" s="224"/>
      <c r="J636" s="224"/>
      <c r="K636" s="224"/>
      <c r="L636" s="224"/>
      <c r="M636" s="224"/>
      <c r="N636" s="224"/>
      <c r="O636" s="224"/>
      <c r="P636" s="224"/>
      <c r="Q636" s="224"/>
      <c r="R636" s="224"/>
      <c r="S636" s="224"/>
    </row>
    <row r="637" spans="1:19" x14ac:dyDescent="0.25">
      <c r="A637" s="223">
        <f t="shared" si="13"/>
        <v>44762.520833333212</v>
      </c>
      <c r="B637" s="224"/>
      <c r="C637" s="224"/>
      <c r="D637" s="224"/>
      <c r="E637" s="224"/>
      <c r="F637" s="224"/>
      <c r="G637" s="224"/>
      <c r="H637" s="224"/>
      <c r="I637" s="224"/>
      <c r="J637" s="224"/>
      <c r="K637" s="224"/>
      <c r="L637" s="224"/>
      <c r="M637" s="224"/>
      <c r="N637" s="224"/>
      <c r="O637" s="224"/>
      <c r="P637" s="224"/>
      <c r="Q637" s="224"/>
      <c r="R637" s="224"/>
      <c r="S637" s="224"/>
    </row>
    <row r="638" spans="1:19" x14ac:dyDescent="0.25">
      <c r="A638" s="223">
        <f t="shared" si="13"/>
        <v>44762.531249999876</v>
      </c>
      <c r="B638" s="224"/>
      <c r="C638" s="224"/>
      <c r="D638" s="224"/>
      <c r="E638" s="224"/>
      <c r="F638" s="224"/>
      <c r="G638" s="224"/>
      <c r="H638" s="224"/>
      <c r="I638" s="224"/>
      <c r="J638" s="224"/>
      <c r="K638" s="224"/>
      <c r="L638" s="224"/>
      <c r="M638" s="224"/>
      <c r="N638" s="224"/>
      <c r="O638" s="224"/>
      <c r="P638" s="224"/>
      <c r="Q638" s="224"/>
      <c r="R638" s="224"/>
      <c r="S638" s="224"/>
    </row>
    <row r="639" spans="1:19" x14ac:dyDescent="0.25">
      <c r="A639" s="223">
        <f t="shared" si="13"/>
        <v>44762.541666666541</v>
      </c>
      <c r="B639" s="224"/>
      <c r="C639" s="224"/>
      <c r="D639" s="224"/>
      <c r="E639" s="224"/>
      <c r="F639" s="224"/>
      <c r="G639" s="224"/>
      <c r="H639" s="224"/>
      <c r="I639" s="224"/>
      <c r="J639" s="224"/>
      <c r="K639" s="224"/>
      <c r="L639" s="224"/>
      <c r="M639" s="224"/>
      <c r="N639" s="224"/>
      <c r="O639" s="224"/>
      <c r="P639" s="224"/>
      <c r="Q639" s="224"/>
      <c r="R639" s="224"/>
      <c r="S639" s="224"/>
    </row>
    <row r="640" spans="1:19" x14ac:dyDescent="0.25">
      <c r="A640" s="223">
        <f t="shared" si="13"/>
        <v>44762.552083333205</v>
      </c>
      <c r="B640" s="224"/>
      <c r="C640" s="224"/>
      <c r="D640" s="224"/>
      <c r="E640" s="224"/>
      <c r="F640" s="224"/>
      <c r="G640" s="224"/>
      <c r="H640" s="224"/>
      <c r="I640" s="224"/>
      <c r="J640" s="224"/>
      <c r="K640" s="224"/>
      <c r="L640" s="224"/>
      <c r="M640" s="224"/>
      <c r="N640" s="224"/>
      <c r="O640" s="224"/>
      <c r="P640" s="224"/>
      <c r="Q640" s="224"/>
      <c r="R640" s="224"/>
      <c r="S640" s="224"/>
    </row>
    <row r="641" spans="1:19" x14ac:dyDescent="0.25">
      <c r="A641" s="223">
        <f t="shared" si="13"/>
        <v>44762.562499999869</v>
      </c>
      <c r="B641" s="224"/>
      <c r="C641" s="224"/>
      <c r="D641" s="224"/>
      <c r="E641" s="224"/>
      <c r="F641" s="224"/>
      <c r="G641" s="224"/>
      <c r="H641" s="224"/>
      <c r="I641" s="224"/>
      <c r="J641" s="224"/>
      <c r="K641" s="224"/>
      <c r="L641" s="224"/>
      <c r="M641" s="224"/>
      <c r="N641" s="224"/>
      <c r="O641" s="224"/>
      <c r="P641" s="224"/>
      <c r="Q641" s="224"/>
      <c r="R641" s="224"/>
      <c r="S641" s="224"/>
    </row>
    <row r="642" spans="1:19" x14ac:dyDescent="0.25">
      <c r="A642" s="223">
        <f t="shared" si="13"/>
        <v>44762.572916666533</v>
      </c>
      <c r="B642" s="224"/>
      <c r="C642" s="224"/>
      <c r="D642" s="224"/>
      <c r="E642" s="224"/>
      <c r="F642" s="224"/>
      <c r="G642" s="224"/>
      <c r="H642" s="224"/>
      <c r="I642" s="224"/>
      <c r="J642" s="224"/>
      <c r="K642" s="224"/>
      <c r="L642" s="224"/>
      <c r="M642" s="224"/>
      <c r="N642" s="224"/>
      <c r="O642" s="224"/>
      <c r="P642" s="224"/>
      <c r="Q642" s="224"/>
      <c r="R642" s="224"/>
      <c r="S642" s="224"/>
    </row>
    <row r="643" spans="1:19" x14ac:dyDescent="0.25">
      <c r="A643" s="223">
        <f t="shared" si="13"/>
        <v>44762.583333333198</v>
      </c>
      <c r="B643" s="224"/>
      <c r="C643" s="224"/>
      <c r="D643" s="224"/>
      <c r="E643" s="224"/>
      <c r="F643" s="224"/>
      <c r="G643" s="224"/>
      <c r="H643" s="224"/>
      <c r="I643" s="224"/>
      <c r="J643" s="224"/>
      <c r="K643" s="224"/>
      <c r="L643" s="224"/>
      <c r="M643" s="224"/>
      <c r="N643" s="224"/>
      <c r="O643" s="224"/>
      <c r="P643" s="224"/>
      <c r="Q643" s="224"/>
      <c r="R643" s="224"/>
      <c r="S643" s="224"/>
    </row>
    <row r="644" spans="1:19" x14ac:dyDescent="0.25">
      <c r="A644" s="223">
        <f t="shared" si="13"/>
        <v>44762.593749999862</v>
      </c>
      <c r="B644" s="224"/>
      <c r="C644" s="224"/>
      <c r="D644" s="224"/>
      <c r="E644" s="224"/>
      <c r="F644" s="224"/>
      <c r="G644" s="224"/>
      <c r="H644" s="224"/>
      <c r="I644" s="224"/>
      <c r="J644" s="224"/>
      <c r="K644" s="224"/>
      <c r="L644" s="224"/>
      <c r="M644" s="224"/>
      <c r="N644" s="224"/>
      <c r="O644" s="224"/>
      <c r="P644" s="224"/>
      <c r="Q644" s="224"/>
      <c r="R644" s="224"/>
      <c r="S644" s="224"/>
    </row>
    <row r="645" spans="1:19" x14ac:dyDescent="0.25">
      <c r="A645" s="223">
        <f t="shared" si="13"/>
        <v>44762.604166666526</v>
      </c>
      <c r="B645" s="224"/>
      <c r="C645" s="224"/>
      <c r="D645" s="224"/>
      <c r="E645" s="224"/>
      <c r="F645" s="224"/>
      <c r="G645" s="224"/>
      <c r="H645" s="224"/>
      <c r="I645" s="224"/>
      <c r="J645" s="224"/>
      <c r="K645" s="224"/>
      <c r="L645" s="224"/>
      <c r="M645" s="224"/>
      <c r="N645" s="224"/>
      <c r="O645" s="224"/>
      <c r="P645" s="224"/>
      <c r="Q645" s="224"/>
      <c r="R645" s="224"/>
      <c r="S645" s="224"/>
    </row>
    <row r="646" spans="1:19" x14ac:dyDescent="0.25">
      <c r="A646" s="223">
        <f t="shared" si="13"/>
        <v>44762.61458333319</v>
      </c>
      <c r="B646" s="224"/>
      <c r="C646" s="224"/>
      <c r="D646" s="224"/>
      <c r="E646" s="224"/>
      <c r="F646" s="224"/>
      <c r="G646" s="224"/>
      <c r="H646" s="224"/>
      <c r="I646" s="224"/>
      <c r="J646" s="224"/>
      <c r="K646" s="224"/>
      <c r="L646" s="224"/>
      <c r="M646" s="224"/>
      <c r="N646" s="224"/>
      <c r="O646" s="224"/>
      <c r="P646" s="224"/>
      <c r="Q646" s="224"/>
      <c r="R646" s="224"/>
      <c r="S646" s="224"/>
    </row>
    <row r="647" spans="1:19" x14ac:dyDescent="0.25">
      <c r="A647" s="223">
        <f t="shared" si="13"/>
        <v>44762.624999999854</v>
      </c>
      <c r="B647" s="224"/>
      <c r="C647" s="224"/>
      <c r="D647" s="224"/>
      <c r="E647" s="224"/>
      <c r="F647" s="224"/>
      <c r="G647" s="224"/>
      <c r="H647" s="224"/>
      <c r="I647" s="224"/>
      <c r="J647" s="224"/>
      <c r="K647" s="224"/>
      <c r="L647" s="224"/>
      <c r="M647" s="224"/>
      <c r="N647" s="224"/>
      <c r="O647" s="224"/>
      <c r="P647" s="224"/>
      <c r="Q647" s="224"/>
      <c r="R647" s="224"/>
      <c r="S647" s="224"/>
    </row>
    <row r="648" spans="1:19" x14ac:dyDescent="0.25">
      <c r="A648" s="223">
        <f t="shared" si="13"/>
        <v>44762.635416666519</v>
      </c>
      <c r="B648" s="224"/>
      <c r="C648" s="224"/>
      <c r="D648" s="224"/>
      <c r="E648" s="224"/>
      <c r="F648" s="224"/>
      <c r="G648" s="224"/>
      <c r="H648" s="224"/>
      <c r="I648" s="224"/>
      <c r="J648" s="224"/>
      <c r="K648" s="224"/>
      <c r="L648" s="224"/>
      <c r="M648" s="224"/>
      <c r="N648" s="224"/>
      <c r="O648" s="224"/>
      <c r="P648" s="224"/>
      <c r="Q648" s="224"/>
      <c r="R648" s="224"/>
      <c r="S648" s="224"/>
    </row>
    <row r="649" spans="1:19" x14ac:dyDescent="0.25">
      <c r="A649" s="223">
        <f t="shared" si="13"/>
        <v>44762.645833333183</v>
      </c>
      <c r="B649" s="224"/>
      <c r="C649" s="224"/>
      <c r="D649" s="224"/>
      <c r="E649" s="224"/>
      <c r="F649" s="224"/>
      <c r="G649" s="224"/>
      <c r="H649" s="224"/>
      <c r="I649" s="224"/>
      <c r="J649" s="224"/>
      <c r="K649" s="224"/>
      <c r="L649" s="224"/>
      <c r="M649" s="224"/>
      <c r="N649" s="224"/>
      <c r="O649" s="224"/>
      <c r="P649" s="224"/>
      <c r="Q649" s="224"/>
      <c r="R649" s="224"/>
      <c r="S649" s="224"/>
    </row>
    <row r="650" spans="1:19" x14ac:dyDescent="0.25">
      <c r="A650" s="223">
        <f t="shared" si="13"/>
        <v>44762.656249999847</v>
      </c>
      <c r="B650" s="224"/>
      <c r="C650" s="224"/>
      <c r="D650" s="224"/>
      <c r="E650" s="224"/>
      <c r="F650" s="224"/>
      <c r="G650" s="224"/>
      <c r="H650" s="224"/>
      <c r="I650" s="224"/>
      <c r="J650" s="224"/>
      <c r="K650" s="224"/>
      <c r="L650" s="224"/>
      <c r="M650" s="224"/>
      <c r="N650" s="224"/>
      <c r="O650" s="224"/>
      <c r="P650" s="224"/>
      <c r="Q650" s="224"/>
      <c r="R650" s="224"/>
      <c r="S650" s="224"/>
    </row>
    <row r="651" spans="1:19" x14ac:dyDescent="0.25">
      <c r="A651" s="223">
        <f t="shared" si="13"/>
        <v>44762.666666666511</v>
      </c>
      <c r="B651" s="224"/>
      <c r="C651" s="224"/>
      <c r="D651" s="224"/>
      <c r="E651" s="224"/>
      <c r="F651" s="224"/>
      <c r="G651" s="224"/>
      <c r="H651" s="224"/>
      <c r="I651" s="224"/>
      <c r="J651" s="224"/>
      <c r="K651" s="224"/>
      <c r="L651" s="224"/>
      <c r="M651" s="224"/>
      <c r="N651" s="224"/>
      <c r="O651" s="224"/>
      <c r="P651" s="224"/>
      <c r="Q651" s="224"/>
      <c r="R651" s="224"/>
      <c r="S651" s="224"/>
    </row>
    <row r="652" spans="1:19" x14ac:dyDescent="0.25">
      <c r="A652" s="223">
        <f t="shared" si="13"/>
        <v>44762.677083333176</v>
      </c>
      <c r="B652" s="224"/>
      <c r="C652" s="224"/>
      <c r="D652" s="224"/>
      <c r="E652" s="224"/>
      <c r="F652" s="224"/>
      <c r="G652" s="224"/>
      <c r="H652" s="224"/>
      <c r="I652" s="224"/>
      <c r="J652" s="224"/>
      <c r="K652" s="224"/>
      <c r="L652" s="224"/>
      <c r="M652" s="224"/>
      <c r="N652" s="224"/>
      <c r="O652" s="224"/>
      <c r="P652" s="224"/>
      <c r="Q652" s="224"/>
      <c r="R652" s="224"/>
      <c r="S652" s="224"/>
    </row>
    <row r="653" spans="1:19" x14ac:dyDescent="0.25">
      <c r="A653" s="223">
        <f t="shared" ref="A653:A682" si="14">A652+"0:15"</f>
        <v>44762.68749999984</v>
      </c>
      <c r="B653" s="224"/>
      <c r="C653" s="224"/>
      <c r="D653" s="224"/>
      <c r="E653" s="224"/>
      <c r="F653" s="224"/>
      <c r="G653" s="224"/>
      <c r="H653" s="224"/>
      <c r="I653" s="224"/>
      <c r="J653" s="224"/>
      <c r="K653" s="224"/>
      <c r="L653" s="224"/>
      <c r="M653" s="224"/>
      <c r="N653" s="224"/>
      <c r="O653" s="224"/>
      <c r="P653" s="224"/>
      <c r="Q653" s="224"/>
      <c r="R653" s="224"/>
      <c r="S653" s="224"/>
    </row>
    <row r="654" spans="1:19" x14ac:dyDescent="0.25">
      <c r="A654" s="223">
        <f t="shared" si="14"/>
        <v>44762.697916666504</v>
      </c>
      <c r="B654" s="224"/>
      <c r="C654" s="224"/>
      <c r="D654" s="224"/>
      <c r="E654" s="224"/>
      <c r="F654" s="224"/>
      <c r="G654" s="224"/>
      <c r="H654" s="224"/>
      <c r="I654" s="224"/>
      <c r="J654" s="224"/>
      <c r="K654" s="224"/>
      <c r="L654" s="224"/>
      <c r="M654" s="224"/>
      <c r="N654" s="224"/>
      <c r="O654" s="224"/>
      <c r="P654" s="224"/>
      <c r="Q654" s="224"/>
      <c r="R654" s="224"/>
      <c r="S654" s="224"/>
    </row>
    <row r="655" spans="1:19" x14ac:dyDescent="0.25">
      <c r="A655" s="223">
        <f t="shared" si="14"/>
        <v>44762.708333333168</v>
      </c>
      <c r="B655" s="224"/>
      <c r="C655" s="224"/>
      <c r="D655" s="224"/>
      <c r="E655" s="224"/>
      <c r="F655" s="224"/>
      <c r="G655" s="224"/>
      <c r="H655" s="224"/>
      <c r="I655" s="224"/>
      <c r="J655" s="224"/>
      <c r="K655" s="224"/>
      <c r="L655" s="224"/>
      <c r="M655" s="224"/>
      <c r="N655" s="224"/>
      <c r="O655" s="224"/>
      <c r="P655" s="224"/>
      <c r="Q655" s="224"/>
      <c r="R655" s="224"/>
      <c r="S655" s="224"/>
    </row>
    <row r="656" spans="1:19" x14ac:dyDescent="0.25">
      <c r="A656" s="223">
        <f t="shared" si="14"/>
        <v>44762.718749999833</v>
      </c>
      <c r="B656" s="224"/>
      <c r="C656" s="224"/>
      <c r="D656" s="224"/>
      <c r="E656" s="224"/>
      <c r="F656" s="224"/>
      <c r="G656" s="224"/>
      <c r="H656" s="224"/>
      <c r="I656" s="224"/>
      <c r="J656" s="224"/>
      <c r="K656" s="224"/>
      <c r="L656" s="224"/>
      <c r="M656" s="224"/>
      <c r="N656" s="224"/>
      <c r="O656" s="224"/>
      <c r="P656" s="224"/>
      <c r="Q656" s="224"/>
      <c r="R656" s="224"/>
      <c r="S656" s="224"/>
    </row>
    <row r="657" spans="1:19" x14ac:dyDescent="0.25">
      <c r="A657" s="223">
        <f t="shared" si="14"/>
        <v>44762.729166666497</v>
      </c>
      <c r="B657" s="224"/>
      <c r="C657" s="224"/>
      <c r="D657" s="224"/>
      <c r="E657" s="224"/>
      <c r="F657" s="224"/>
      <c r="G657" s="224"/>
      <c r="H657" s="224"/>
      <c r="I657" s="224"/>
      <c r="J657" s="224"/>
      <c r="K657" s="224"/>
      <c r="L657" s="224"/>
      <c r="M657" s="224"/>
      <c r="N657" s="224"/>
      <c r="O657" s="224"/>
      <c r="P657" s="224"/>
      <c r="Q657" s="224"/>
      <c r="R657" s="224"/>
      <c r="S657" s="224"/>
    </row>
    <row r="658" spans="1:19" x14ac:dyDescent="0.25">
      <c r="A658" s="223">
        <f t="shared" si="14"/>
        <v>44762.739583333161</v>
      </c>
      <c r="B658" s="224"/>
      <c r="C658" s="224"/>
      <c r="D658" s="224"/>
      <c r="E658" s="224"/>
      <c r="F658" s="224"/>
      <c r="G658" s="224"/>
      <c r="H658" s="224"/>
      <c r="I658" s="224"/>
      <c r="J658" s="224"/>
      <c r="K658" s="224"/>
      <c r="L658" s="224"/>
      <c r="M658" s="224"/>
      <c r="N658" s="224"/>
      <c r="O658" s="224"/>
      <c r="P658" s="224"/>
      <c r="Q658" s="224"/>
      <c r="R658" s="224"/>
      <c r="S658" s="224"/>
    </row>
    <row r="659" spans="1:19" x14ac:dyDescent="0.25">
      <c r="A659" s="223">
        <f t="shared" si="14"/>
        <v>44762.749999999825</v>
      </c>
      <c r="B659" s="224"/>
      <c r="C659" s="224"/>
      <c r="D659" s="224"/>
      <c r="E659" s="224"/>
      <c r="F659" s="224"/>
      <c r="G659" s="224"/>
      <c r="H659" s="224"/>
      <c r="I659" s="224"/>
      <c r="J659" s="224"/>
      <c r="K659" s="224"/>
      <c r="L659" s="224"/>
      <c r="M659" s="224"/>
      <c r="N659" s="224"/>
      <c r="O659" s="224"/>
      <c r="P659" s="224"/>
      <c r="Q659" s="224"/>
      <c r="R659" s="224"/>
      <c r="S659" s="224"/>
    </row>
    <row r="660" spans="1:19" x14ac:dyDescent="0.25">
      <c r="A660" s="223">
        <f t="shared" si="14"/>
        <v>44762.76041666649</v>
      </c>
      <c r="B660" s="224"/>
      <c r="C660" s="224"/>
      <c r="D660" s="224"/>
      <c r="E660" s="224"/>
      <c r="F660" s="224"/>
      <c r="G660" s="224"/>
      <c r="H660" s="224"/>
      <c r="I660" s="224"/>
      <c r="J660" s="224"/>
      <c r="K660" s="224"/>
      <c r="L660" s="224"/>
      <c r="M660" s="224"/>
      <c r="N660" s="224"/>
      <c r="O660" s="224"/>
      <c r="P660" s="224"/>
      <c r="Q660" s="224"/>
      <c r="R660" s="224"/>
      <c r="S660" s="224"/>
    </row>
    <row r="661" spans="1:19" x14ac:dyDescent="0.25">
      <c r="A661" s="223">
        <f t="shared" si="14"/>
        <v>44762.770833333154</v>
      </c>
      <c r="B661" s="224"/>
      <c r="C661" s="224"/>
      <c r="D661" s="224"/>
      <c r="E661" s="224"/>
      <c r="F661" s="224"/>
      <c r="G661" s="224"/>
      <c r="H661" s="224"/>
      <c r="I661" s="224"/>
      <c r="J661" s="224"/>
      <c r="K661" s="224"/>
      <c r="L661" s="224"/>
      <c r="M661" s="224"/>
      <c r="N661" s="224"/>
      <c r="O661" s="224"/>
      <c r="P661" s="224"/>
      <c r="Q661" s="224"/>
      <c r="R661" s="224"/>
      <c r="S661" s="224"/>
    </row>
    <row r="662" spans="1:19" x14ac:dyDescent="0.25">
      <c r="A662" s="223">
        <f t="shared" si="14"/>
        <v>44762.781249999818</v>
      </c>
      <c r="B662" s="224"/>
      <c r="C662" s="224"/>
      <c r="D662" s="224"/>
      <c r="E662" s="224"/>
      <c r="F662" s="224"/>
      <c r="G662" s="224"/>
      <c r="H662" s="224"/>
      <c r="I662" s="224"/>
      <c r="J662" s="224"/>
      <c r="K662" s="224"/>
      <c r="L662" s="224"/>
      <c r="M662" s="224"/>
      <c r="N662" s="224"/>
      <c r="O662" s="224"/>
      <c r="P662" s="224"/>
      <c r="Q662" s="224"/>
      <c r="R662" s="224"/>
      <c r="S662" s="224"/>
    </row>
    <row r="663" spans="1:19" x14ac:dyDescent="0.25">
      <c r="A663" s="223">
        <f t="shared" si="14"/>
        <v>44762.791666666482</v>
      </c>
      <c r="B663" s="224"/>
      <c r="C663" s="224"/>
      <c r="D663" s="224"/>
      <c r="E663" s="224"/>
      <c r="F663" s="224"/>
      <c r="G663" s="224"/>
      <c r="H663" s="224"/>
      <c r="I663" s="224"/>
      <c r="J663" s="224"/>
      <c r="K663" s="224"/>
      <c r="L663" s="224"/>
      <c r="M663" s="224"/>
      <c r="N663" s="224"/>
      <c r="O663" s="224"/>
      <c r="P663" s="224"/>
      <c r="Q663" s="224"/>
      <c r="R663" s="224"/>
      <c r="S663" s="224"/>
    </row>
    <row r="664" spans="1:19" x14ac:dyDescent="0.25">
      <c r="A664" s="223">
        <f t="shared" si="14"/>
        <v>44762.802083333147</v>
      </c>
      <c r="B664" s="224"/>
      <c r="C664" s="224"/>
      <c r="D664" s="224"/>
      <c r="E664" s="224"/>
      <c r="F664" s="224"/>
      <c r="G664" s="224"/>
      <c r="H664" s="224"/>
      <c r="I664" s="224"/>
      <c r="J664" s="224"/>
      <c r="K664" s="224"/>
      <c r="L664" s="224"/>
      <c r="M664" s="224"/>
      <c r="N664" s="224"/>
      <c r="O664" s="224"/>
      <c r="P664" s="224"/>
      <c r="Q664" s="224"/>
      <c r="R664" s="224"/>
      <c r="S664" s="224"/>
    </row>
    <row r="665" spans="1:19" x14ac:dyDescent="0.25">
      <c r="A665" s="223">
        <f t="shared" si="14"/>
        <v>44762.812499999811</v>
      </c>
      <c r="B665" s="224"/>
      <c r="C665" s="224"/>
      <c r="D665" s="224"/>
      <c r="E665" s="224"/>
      <c r="F665" s="224"/>
      <c r="G665" s="224"/>
      <c r="H665" s="224"/>
      <c r="I665" s="224"/>
      <c r="J665" s="224"/>
      <c r="K665" s="224"/>
      <c r="L665" s="224"/>
      <c r="M665" s="224"/>
      <c r="N665" s="224"/>
      <c r="O665" s="224"/>
      <c r="P665" s="224"/>
      <c r="Q665" s="224"/>
      <c r="R665" s="224"/>
      <c r="S665" s="224"/>
    </row>
    <row r="666" spans="1:19" x14ac:dyDescent="0.25">
      <c r="A666" s="223">
        <f t="shared" si="14"/>
        <v>44762.822916666475</v>
      </c>
      <c r="B666" s="224"/>
      <c r="C666" s="224"/>
      <c r="D666" s="224"/>
      <c r="E666" s="224"/>
      <c r="F666" s="224"/>
      <c r="G666" s="224"/>
      <c r="H666" s="224"/>
      <c r="I666" s="224"/>
      <c r="J666" s="224"/>
      <c r="K666" s="224"/>
      <c r="L666" s="224"/>
      <c r="M666" s="224"/>
      <c r="N666" s="224"/>
      <c r="O666" s="224"/>
      <c r="P666" s="224"/>
      <c r="Q666" s="224"/>
      <c r="R666" s="224"/>
      <c r="S666" s="224"/>
    </row>
    <row r="667" spans="1:19" x14ac:dyDescent="0.25">
      <c r="A667" s="223">
        <f t="shared" si="14"/>
        <v>44762.833333333139</v>
      </c>
      <c r="B667" s="224"/>
      <c r="C667" s="224"/>
      <c r="D667" s="224"/>
      <c r="E667" s="224"/>
      <c r="F667" s="224"/>
      <c r="G667" s="224"/>
      <c r="H667" s="224"/>
      <c r="I667" s="224"/>
      <c r="J667" s="224"/>
      <c r="K667" s="224"/>
      <c r="L667" s="224"/>
      <c r="M667" s="224"/>
      <c r="N667" s="224"/>
      <c r="O667" s="224"/>
      <c r="P667" s="224"/>
      <c r="Q667" s="224"/>
      <c r="R667" s="224"/>
      <c r="S667" s="224"/>
    </row>
    <row r="668" spans="1:19" x14ac:dyDescent="0.25">
      <c r="A668" s="223">
        <f t="shared" si="14"/>
        <v>44762.843749999804</v>
      </c>
      <c r="B668" s="224"/>
      <c r="C668" s="224"/>
      <c r="D668" s="224"/>
      <c r="E668" s="224"/>
      <c r="F668" s="224"/>
      <c r="G668" s="224"/>
      <c r="H668" s="224"/>
      <c r="I668" s="224"/>
      <c r="J668" s="224"/>
      <c r="K668" s="224"/>
      <c r="L668" s="224"/>
      <c r="M668" s="224"/>
      <c r="N668" s="224"/>
      <c r="O668" s="224"/>
      <c r="P668" s="224"/>
      <c r="Q668" s="224"/>
      <c r="R668" s="224"/>
      <c r="S668" s="224"/>
    </row>
    <row r="669" spans="1:19" x14ac:dyDescent="0.25">
      <c r="A669" s="223">
        <f t="shared" si="14"/>
        <v>44762.854166666468</v>
      </c>
      <c r="B669" s="224"/>
      <c r="C669" s="224"/>
      <c r="D669" s="224"/>
      <c r="E669" s="224"/>
      <c r="F669" s="224"/>
      <c r="G669" s="224"/>
      <c r="H669" s="224"/>
      <c r="I669" s="224"/>
      <c r="J669" s="224"/>
      <c r="K669" s="224"/>
      <c r="L669" s="224"/>
      <c r="M669" s="224"/>
      <c r="N669" s="224"/>
      <c r="O669" s="224"/>
      <c r="P669" s="224"/>
      <c r="Q669" s="224"/>
      <c r="R669" s="224"/>
      <c r="S669" s="224"/>
    </row>
    <row r="670" spans="1:19" x14ac:dyDescent="0.25">
      <c r="A670" s="223">
        <f t="shared" si="14"/>
        <v>44762.864583333132</v>
      </c>
      <c r="B670" s="224"/>
      <c r="C670" s="224"/>
      <c r="D670" s="224"/>
      <c r="E670" s="224"/>
      <c r="F670" s="224"/>
      <c r="G670" s="224"/>
      <c r="H670" s="224"/>
      <c r="I670" s="224"/>
      <c r="J670" s="224"/>
      <c r="K670" s="224"/>
      <c r="L670" s="224"/>
      <c r="M670" s="224"/>
      <c r="N670" s="224"/>
      <c r="O670" s="224"/>
      <c r="P670" s="224"/>
      <c r="Q670" s="224"/>
      <c r="R670" s="224"/>
      <c r="S670" s="224"/>
    </row>
    <row r="671" spans="1:19" x14ac:dyDescent="0.25">
      <c r="A671" s="223">
        <f t="shared" si="14"/>
        <v>44762.874999999796</v>
      </c>
      <c r="B671" s="224"/>
      <c r="C671" s="224"/>
      <c r="D671" s="224"/>
      <c r="E671" s="224"/>
      <c r="F671" s="224"/>
      <c r="G671" s="224"/>
      <c r="H671" s="224"/>
      <c r="I671" s="224"/>
      <c r="J671" s="224"/>
      <c r="K671" s="224"/>
      <c r="L671" s="224"/>
      <c r="M671" s="224"/>
      <c r="N671" s="224"/>
      <c r="O671" s="224"/>
      <c r="P671" s="224"/>
      <c r="Q671" s="224"/>
      <c r="R671" s="224"/>
      <c r="S671" s="224"/>
    </row>
    <row r="672" spans="1:19" x14ac:dyDescent="0.25">
      <c r="A672" s="223">
        <f t="shared" si="14"/>
        <v>44762.885416666461</v>
      </c>
      <c r="B672" s="224"/>
      <c r="C672" s="224"/>
      <c r="D672" s="224"/>
      <c r="E672" s="224"/>
      <c r="F672" s="224"/>
      <c r="G672" s="224"/>
      <c r="H672" s="224"/>
      <c r="I672" s="224"/>
      <c r="J672" s="224"/>
      <c r="K672" s="224"/>
      <c r="L672" s="224"/>
      <c r="M672" s="224"/>
      <c r="N672" s="224"/>
      <c r="O672" s="224"/>
      <c r="P672" s="224"/>
      <c r="Q672" s="224"/>
      <c r="R672" s="224"/>
      <c r="S672" s="224"/>
    </row>
    <row r="673" spans="1:19" x14ac:dyDescent="0.25">
      <c r="A673" s="223">
        <f t="shared" si="14"/>
        <v>44762.895833333125</v>
      </c>
      <c r="B673" s="224"/>
      <c r="C673" s="224"/>
      <c r="D673" s="224"/>
      <c r="E673" s="224"/>
      <c r="F673" s="224"/>
      <c r="G673" s="224"/>
      <c r="H673" s="224"/>
      <c r="I673" s="224"/>
      <c r="J673" s="224"/>
      <c r="K673" s="224"/>
      <c r="L673" s="224"/>
      <c r="M673" s="224"/>
      <c r="N673" s="224"/>
      <c r="O673" s="224"/>
      <c r="P673" s="224"/>
      <c r="Q673" s="224"/>
      <c r="R673" s="224"/>
      <c r="S673" s="224"/>
    </row>
    <row r="674" spans="1:19" x14ac:dyDescent="0.25">
      <c r="A674" s="223">
        <f t="shared" si="14"/>
        <v>44762.906249999789</v>
      </c>
      <c r="B674" s="224"/>
      <c r="C674" s="224"/>
      <c r="D674" s="224"/>
      <c r="E674" s="224"/>
      <c r="F674" s="224"/>
      <c r="G674" s="224"/>
      <c r="H674" s="224"/>
      <c r="I674" s="224"/>
      <c r="J674" s="224"/>
      <c r="K674" s="224"/>
      <c r="L674" s="224"/>
      <c r="M674" s="224"/>
      <c r="N674" s="224"/>
      <c r="O674" s="224"/>
      <c r="P674" s="224"/>
      <c r="Q674" s="224"/>
      <c r="R674" s="224"/>
      <c r="S674" s="224"/>
    </row>
    <row r="675" spans="1:19" x14ac:dyDescent="0.25">
      <c r="A675" s="223">
        <f t="shared" si="14"/>
        <v>44762.916666666453</v>
      </c>
      <c r="B675" s="224"/>
      <c r="C675" s="224"/>
      <c r="D675" s="224"/>
      <c r="E675" s="224"/>
      <c r="F675" s="224"/>
      <c r="G675" s="224"/>
      <c r="H675" s="224"/>
      <c r="I675" s="224"/>
      <c r="J675" s="224"/>
      <c r="K675" s="224"/>
      <c r="L675" s="224"/>
      <c r="M675" s="224"/>
      <c r="N675" s="224"/>
      <c r="O675" s="224"/>
      <c r="P675" s="224"/>
      <c r="Q675" s="224"/>
      <c r="R675" s="224"/>
      <c r="S675" s="224"/>
    </row>
    <row r="676" spans="1:19" x14ac:dyDescent="0.25">
      <c r="A676" s="223">
        <f t="shared" si="14"/>
        <v>44762.927083333117</v>
      </c>
      <c r="B676" s="224"/>
      <c r="C676" s="224"/>
      <c r="D676" s="224"/>
      <c r="E676" s="224"/>
      <c r="F676" s="224"/>
      <c r="G676" s="224"/>
      <c r="H676" s="224"/>
      <c r="I676" s="224"/>
      <c r="J676" s="224"/>
      <c r="K676" s="224"/>
      <c r="L676" s="224"/>
      <c r="M676" s="224"/>
      <c r="N676" s="224"/>
      <c r="O676" s="224"/>
      <c r="P676" s="224"/>
      <c r="Q676" s="224"/>
      <c r="R676" s="224"/>
      <c r="S676" s="224"/>
    </row>
    <row r="677" spans="1:19" x14ac:dyDescent="0.25">
      <c r="A677" s="223">
        <f t="shared" si="14"/>
        <v>44762.937499999782</v>
      </c>
      <c r="B677" s="224"/>
      <c r="C677" s="224"/>
      <c r="D677" s="224"/>
      <c r="E677" s="224"/>
      <c r="F677" s="224"/>
      <c r="G677" s="224"/>
      <c r="H677" s="224"/>
      <c r="I677" s="224"/>
      <c r="J677" s="224"/>
      <c r="K677" s="224"/>
      <c r="L677" s="224"/>
      <c r="M677" s="224"/>
      <c r="N677" s="224"/>
      <c r="O677" s="224"/>
      <c r="P677" s="224"/>
      <c r="Q677" s="224"/>
      <c r="R677" s="224"/>
      <c r="S677" s="224"/>
    </row>
    <row r="678" spans="1:19" x14ac:dyDescent="0.25">
      <c r="A678" s="223">
        <f t="shared" si="14"/>
        <v>44762.947916666446</v>
      </c>
      <c r="B678" s="224"/>
      <c r="C678" s="224"/>
      <c r="D678" s="224"/>
      <c r="E678" s="224"/>
      <c r="F678" s="224"/>
      <c r="G678" s="224"/>
      <c r="H678" s="224"/>
      <c r="I678" s="224"/>
      <c r="J678" s="224"/>
      <c r="K678" s="224"/>
      <c r="L678" s="224"/>
      <c r="M678" s="224"/>
      <c r="N678" s="224"/>
      <c r="O678" s="224"/>
      <c r="P678" s="224"/>
      <c r="Q678" s="224"/>
      <c r="R678" s="224"/>
      <c r="S678" s="224"/>
    </row>
    <row r="679" spans="1:19" x14ac:dyDescent="0.25">
      <c r="A679" s="223">
        <f t="shared" si="14"/>
        <v>44762.95833333311</v>
      </c>
      <c r="B679" s="224"/>
      <c r="C679" s="224"/>
      <c r="D679" s="224"/>
      <c r="E679" s="224"/>
      <c r="F679" s="224"/>
      <c r="G679" s="224"/>
      <c r="H679" s="224"/>
      <c r="I679" s="224"/>
      <c r="J679" s="224"/>
      <c r="K679" s="224"/>
      <c r="L679" s="224"/>
      <c r="M679" s="224"/>
      <c r="N679" s="224"/>
      <c r="O679" s="224"/>
      <c r="P679" s="224"/>
      <c r="Q679" s="224"/>
      <c r="R679" s="224"/>
      <c r="S679" s="224"/>
    </row>
    <row r="680" spans="1:19" x14ac:dyDescent="0.25">
      <c r="A680" s="223">
        <f t="shared" si="14"/>
        <v>44762.968749999774</v>
      </c>
      <c r="B680" s="224"/>
      <c r="C680" s="224"/>
      <c r="D680" s="224"/>
      <c r="E680" s="224"/>
      <c r="F680" s="224"/>
      <c r="G680" s="224"/>
      <c r="H680" s="224"/>
      <c r="I680" s="224"/>
      <c r="J680" s="224"/>
      <c r="K680" s="224"/>
      <c r="L680" s="224"/>
      <c r="M680" s="224"/>
      <c r="N680" s="224"/>
      <c r="O680" s="224"/>
      <c r="P680" s="224"/>
      <c r="Q680" s="224"/>
      <c r="R680" s="224"/>
      <c r="S680" s="224"/>
    </row>
    <row r="681" spans="1:19" x14ac:dyDescent="0.25">
      <c r="A681" s="223">
        <f t="shared" si="14"/>
        <v>44762.979166666439</v>
      </c>
      <c r="B681" s="224"/>
      <c r="C681" s="224"/>
      <c r="D681" s="224"/>
      <c r="E681" s="224"/>
      <c r="F681" s="224"/>
      <c r="G681" s="224"/>
      <c r="H681" s="224"/>
      <c r="I681" s="224"/>
      <c r="J681" s="224"/>
      <c r="K681" s="224"/>
      <c r="L681" s="224"/>
      <c r="M681" s="224"/>
      <c r="N681" s="224"/>
      <c r="O681" s="224"/>
      <c r="P681" s="224"/>
      <c r="Q681" s="224"/>
      <c r="R681" s="224"/>
      <c r="S681" s="224"/>
    </row>
    <row r="682" spans="1:19" x14ac:dyDescent="0.25">
      <c r="A682" s="225">
        <f t="shared" si="14"/>
        <v>44762.989583333103</v>
      </c>
      <c r="B682" s="226"/>
      <c r="C682" s="226"/>
      <c r="D682" s="226"/>
      <c r="E682" s="226"/>
      <c r="F682" s="226"/>
      <c r="G682" s="226"/>
      <c r="H682" s="226"/>
      <c r="I682" s="226"/>
      <c r="J682" s="226"/>
      <c r="K682" s="226"/>
      <c r="L682" s="226"/>
      <c r="M682" s="226"/>
      <c r="N682" s="226"/>
      <c r="O682" s="226"/>
      <c r="P682" s="226"/>
      <c r="Q682" s="226"/>
      <c r="R682" s="226"/>
      <c r="S682" s="226"/>
    </row>
    <row r="683" spans="1:19" x14ac:dyDescent="0.25">
      <c r="A683" s="221">
        <v>44790</v>
      </c>
      <c r="B683" s="224"/>
      <c r="C683" s="224"/>
      <c r="D683" s="224"/>
      <c r="E683" s="224"/>
      <c r="F683" s="224"/>
      <c r="G683" s="224"/>
      <c r="H683" s="224"/>
      <c r="I683" s="224"/>
      <c r="J683" s="224"/>
      <c r="K683" s="224"/>
      <c r="L683" s="224"/>
      <c r="M683" s="224"/>
      <c r="N683" s="224"/>
      <c r="O683" s="224"/>
      <c r="P683" s="224"/>
      <c r="Q683" s="224"/>
      <c r="R683" s="224"/>
      <c r="S683" s="224"/>
    </row>
    <row r="684" spans="1:19" x14ac:dyDescent="0.25">
      <c r="A684" s="223">
        <f>A683+"00:15"</f>
        <v>44790.010416666664</v>
      </c>
      <c r="B684" s="224"/>
      <c r="C684" s="224"/>
      <c r="D684" s="224"/>
      <c r="E684" s="224"/>
      <c r="F684" s="224"/>
      <c r="G684" s="224"/>
      <c r="H684" s="224"/>
      <c r="I684" s="224"/>
      <c r="J684" s="224"/>
      <c r="K684" s="224"/>
      <c r="L684" s="224"/>
      <c r="M684" s="224"/>
      <c r="N684" s="224"/>
      <c r="O684" s="224"/>
      <c r="P684" s="224"/>
      <c r="Q684" s="224"/>
      <c r="R684" s="224"/>
      <c r="S684" s="224"/>
    </row>
    <row r="685" spans="1:19" x14ac:dyDescent="0.25">
      <c r="A685" s="223">
        <f t="shared" ref="A685:A748" si="15">A684+"0:15"</f>
        <v>44790.020833333328</v>
      </c>
      <c r="B685" s="224"/>
      <c r="C685" s="224"/>
      <c r="D685" s="224"/>
      <c r="E685" s="224"/>
      <c r="F685" s="224"/>
      <c r="G685" s="224"/>
      <c r="H685" s="224"/>
      <c r="I685" s="224"/>
      <c r="J685" s="224"/>
      <c r="K685" s="224"/>
      <c r="L685" s="224"/>
      <c r="M685" s="224"/>
      <c r="N685" s="224"/>
      <c r="O685" s="224"/>
      <c r="P685" s="224"/>
      <c r="Q685" s="224"/>
      <c r="R685" s="224"/>
      <c r="S685" s="224"/>
    </row>
    <row r="686" spans="1:19" x14ac:dyDescent="0.25">
      <c r="A686" s="223">
        <f t="shared" si="15"/>
        <v>44790.031249999993</v>
      </c>
      <c r="B686" s="224"/>
      <c r="C686" s="224"/>
      <c r="D686" s="224"/>
      <c r="E686" s="224"/>
      <c r="F686" s="224"/>
      <c r="G686" s="224"/>
      <c r="H686" s="224"/>
      <c r="I686" s="224"/>
      <c r="J686" s="224"/>
      <c r="K686" s="224"/>
      <c r="L686" s="224"/>
      <c r="M686" s="224"/>
      <c r="N686" s="224"/>
      <c r="O686" s="224"/>
      <c r="P686" s="224"/>
      <c r="Q686" s="224"/>
      <c r="R686" s="224"/>
      <c r="S686" s="224"/>
    </row>
    <row r="687" spans="1:19" x14ac:dyDescent="0.25">
      <c r="A687" s="223">
        <f t="shared" si="15"/>
        <v>44790.041666666657</v>
      </c>
      <c r="B687" s="224"/>
      <c r="C687" s="224"/>
      <c r="D687" s="224"/>
      <c r="E687" s="224"/>
      <c r="F687" s="224"/>
      <c r="G687" s="224"/>
      <c r="H687" s="224"/>
      <c r="I687" s="224"/>
      <c r="J687" s="224"/>
      <c r="K687" s="224"/>
      <c r="L687" s="224"/>
      <c r="M687" s="224"/>
      <c r="N687" s="224"/>
      <c r="O687" s="224"/>
      <c r="P687" s="224"/>
      <c r="Q687" s="224"/>
      <c r="R687" s="224"/>
      <c r="S687" s="224"/>
    </row>
    <row r="688" spans="1:19" x14ac:dyDescent="0.25">
      <c r="A688" s="223">
        <f t="shared" si="15"/>
        <v>44790.052083333321</v>
      </c>
      <c r="B688" s="224"/>
      <c r="C688" s="224"/>
      <c r="D688" s="224"/>
      <c r="E688" s="224"/>
      <c r="F688" s="224"/>
      <c r="G688" s="224"/>
      <c r="H688" s="224"/>
      <c r="I688" s="224"/>
      <c r="J688" s="224"/>
      <c r="K688" s="224"/>
      <c r="L688" s="224"/>
      <c r="M688" s="224"/>
      <c r="N688" s="224"/>
      <c r="O688" s="224"/>
      <c r="P688" s="224"/>
      <c r="Q688" s="224"/>
      <c r="R688" s="224"/>
      <c r="S688" s="224"/>
    </row>
    <row r="689" spans="1:19" x14ac:dyDescent="0.25">
      <c r="A689" s="223">
        <f t="shared" si="15"/>
        <v>44790.062499999985</v>
      </c>
      <c r="B689" s="224"/>
      <c r="C689" s="224"/>
      <c r="D689" s="224"/>
      <c r="E689" s="224"/>
      <c r="F689" s="224"/>
      <c r="G689" s="224"/>
      <c r="H689" s="224"/>
      <c r="I689" s="224"/>
      <c r="J689" s="224"/>
      <c r="K689" s="224"/>
      <c r="L689" s="224"/>
      <c r="M689" s="224"/>
      <c r="N689" s="224"/>
      <c r="O689" s="224"/>
      <c r="P689" s="224"/>
      <c r="Q689" s="224"/>
      <c r="R689" s="224"/>
      <c r="S689" s="224"/>
    </row>
    <row r="690" spans="1:19" x14ac:dyDescent="0.25">
      <c r="A690" s="223">
        <f t="shared" si="15"/>
        <v>44790.07291666665</v>
      </c>
      <c r="B690" s="224"/>
      <c r="C690" s="224"/>
      <c r="D690" s="224"/>
      <c r="E690" s="224"/>
      <c r="F690" s="224"/>
      <c r="G690" s="224"/>
      <c r="H690" s="224"/>
      <c r="I690" s="224"/>
      <c r="J690" s="224"/>
      <c r="K690" s="224"/>
      <c r="L690" s="224"/>
      <c r="M690" s="224"/>
      <c r="N690" s="224"/>
      <c r="O690" s="224"/>
      <c r="P690" s="224"/>
      <c r="Q690" s="224"/>
      <c r="R690" s="224"/>
      <c r="S690" s="224"/>
    </row>
    <row r="691" spans="1:19" x14ac:dyDescent="0.25">
      <c r="A691" s="223">
        <f t="shared" si="15"/>
        <v>44790.083333333314</v>
      </c>
      <c r="B691" s="224"/>
      <c r="C691" s="224"/>
      <c r="D691" s="224"/>
      <c r="E691" s="224"/>
      <c r="F691" s="224"/>
      <c r="G691" s="224"/>
      <c r="H691" s="224"/>
      <c r="I691" s="224"/>
      <c r="J691" s="224"/>
      <c r="K691" s="224"/>
      <c r="L691" s="224"/>
      <c r="M691" s="224"/>
      <c r="N691" s="224"/>
      <c r="O691" s="224"/>
      <c r="P691" s="224"/>
      <c r="Q691" s="224"/>
      <c r="R691" s="224"/>
      <c r="S691" s="224"/>
    </row>
    <row r="692" spans="1:19" x14ac:dyDescent="0.25">
      <c r="A692" s="223">
        <f t="shared" si="15"/>
        <v>44790.093749999978</v>
      </c>
      <c r="B692" s="224"/>
      <c r="C692" s="224"/>
      <c r="D692" s="224"/>
      <c r="E692" s="224"/>
      <c r="F692" s="224"/>
      <c r="G692" s="224"/>
      <c r="H692" s="224"/>
      <c r="I692" s="224"/>
      <c r="J692" s="224"/>
      <c r="K692" s="224"/>
      <c r="L692" s="224"/>
      <c r="M692" s="224"/>
      <c r="N692" s="224"/>
      <c r="O692" s="224"/>
      <c r="P692" s="224"/>
      <c r="Q692" s="224"/>
      <c r="R692" s="224"/>
      <c r="S692" s="224"/>
    </row>
    <row r="693" spans="1:19" x14ac:dyDescent="0.25">
      <c r="A693" s="223">
        <f t="shared" si="15"/>
        <v>44790.104166666642</v>
      </c>
      <c r="B693" s="224"/>
      <c r="C693" s="224"/>
      <c r="D693" s="224"/>
      <c r="E693" s="224"/>
      <c r="F693" s="224"/>
      <c r="G693" s="224"/>
      <c r="H693" s="224"/>
      <c r="I693" s="224"/>
      <c r="J693" s="224"/>
      <c r="K693" s="224"/>
      <c r="L693" s="224"/>
      <c r="M693" s="224"/>
      <c r="N693" s="224"/>
      <c r="O693" s="224"/>
      <c r="P693" s="224"/>
      <c r="Q693" s="224"/>
      <c r="R693" s="224"/>
      <c r="S693" s="224"/>
    </row>
    <row r="694" spans="1:19" x14ac:dyDescent="0.25">
      <c r="A694" s="223">
        <f t="shared" si="15"/>
        <v>44790.114583333307</v>
      </c>
      <c r="B694" s="224"/>
      <c r="C694" s="224"/>
      <c r="D694" s="224"/>
      <c r="E694" s="224"/>
      <c r="F694" s="224"/>
      <c r="G694" s="224"/>
      <c r="H694" s="224"/>
      <c r="I694" s="224"/>
      <c r="J694" s="224"/>
      <c r="K694" s="224"/>
      <c r="L694" s="224"/>
      <c r="M694" s="224"/>
      <c r="N694" s="224"/>
      <c r="O694" s="224"/>
      <c r="P694" s="224"/>
      <c r="Q694" s="224"/>
      <c r="R694" s="224"/>
      <c r="S694" s="224"/>
    </row>
    <row r="695" spans="1:19" x14ac:dyDescent="0.25">
      <c r="A695" s="223">
        <f t="shared" si="15"/>
        <v>44790.124999999971</v>
      </c>
      <c r="B695" s="224"/>
      <c r="C695" s="224"/>
      <c r="D695" s="224"/>
      <c r="E695" s="224"/>
      <c r="F695" s="224"/>
      <c r="G695" s="224"/>
      <c r="H695" s="224"/>
      <c r="I695" s="224"/>
      <c r="J695" s="224"/>
      <c r="K695" s="224"/>
      <c r="L695" s="224"/>
      <c r="M695" s="224"/>
      <c r="N695" s="224"/>
      <c r="O695" s="224"/>
      <c r="P695" s="224"/>
      <c r="Q695" s="224"/>
      <c r="R695" s="224"/>
      <c r="S695" s="224"/>
    </row>
    <row r="696" spans="1:19" x14ac:dyDescent="0.25">
      <c r="A696" s="223">
        <f t="shared" si="15"/>
        <v>44790.135416666635</v>
      </c>
      <c r="B696" s="224"/>
      <c r="C696" s="224"/>
      <c r="D696" s="224"/>
      <c r="E696" s="224"/>
      <c r="F696" s="224"/>
      <c r="G696" s="224"/>
      <c r="H696" s="224"/>
      <c r="I696" s="224"/>
      <c r="J696" s="224"/>
      <c r="K696" s="224"/>
      <c r="L696" s="224"/>
      <c r="M696" s="224"/>
      <c r="N696" s="224"/>
      <c r="O696" s="224"/>
      <c r="P696" s="224"/>
      <c r="Q696" s="224"/>
      <c r="R696" s="224"/>
      <c r="S696" s="224"/>
    </row>
    <row r="697" spans="1:19" x14ac:dyDescent="0.25">
      <c r="A697" s="223">
        <f t="shared" si="15"/>
        <v>44790.145833333299</v>
      </c>
      <c r="B697" s="224"/>
      <c r="C697" s="224"/>
      <c r="D697" s="224"/>
      <c r="E697" s="224"/>
      <c r="F697" s="224"/>
      <c r="G697" s="224"/>
      <c r="H697" s="224"/>
      <c r="I697" s="224"/>
      <c r="J697" s="224"/>
      <c r="K697" s="224"/>
      <c r="L697" s="224"/>
      <c r="M697" s="224"/>
      <c r="N697" s="224"/>
      <c r="O697" s="224"/>
      <c r="P697" s="224"/>
      <c r="Q697" s="224"/>
      <c r="R697" s="224"/>
      <c r="S697" s="224"/>
    </row>
    <row r="698" spans="1:19" x14ac:dyDescent="0.25">
      <c r="A698" s="223">
        <f t="shared" si="15"/>
        <v>44790.156249999964</v>
      </c>
      <c r="B698" s="224"/>
      <c r="C698" s="224"/>
      <c r="D698" s="224"/>
      <c r="E698" s="224"/>
      <c r="F698" s="224"/>
      <c r="G698" s="224"/>
      <c r="H698" s="224"/>
      <c r="I698" s="224"/>
      <c r="J698" s="224"/>
      <c r="K698" s="224"/>
      <c r="L698" s="224"/>
      <c r="M698" s="224"/>
      <c r="N698" s="224"/>
      <c r="O698" s="224"/>
      <c r="P698" s="224"/>
      <c r="Q698" s="224"/>
      <c r="R698" s="224"/>
      <c r="S698" s="224"/>
    </row>
    <row r="699" spans="1:19" x14ac:dyDescent="0.25">
      <c r="A699" s="223">
        <f t="shared" si="15"/>
        <v>44790.166666666628</v>
      </c>
      <c r="B699" s="224"/>
      <c r="C699" s="224"/>
      <c r="D699" s="224"/>
      <c r="E699" s="224"/>
      <c r="F699" s="224"/>
      <c r="G699" s="224"/>
      <c r="H699" s="224"/>
      <c r="I699" s="224"/>
      <c r="J699" s="224"/>
      <c r="K699" s="224"/>
      <c r="L699" s="224"/>
      <c r="M699" s="224"/>
      <c r="N699" s="224"/>
      <c r="O699" s="224"/>
      <c r="P699" s="224"/>
      <c r="Q699" s="224"/>
      <c r="R699" s="224"/>
      <c r="S699" s="224"/>
    </row>
    <row r="700" spans="1:19" x14ac:dyDescent="0.25">
      <c r="A700" s="223">
        <f t="shared" si="15"/>
        <v>44790.177083333292</v>
      </c>
      <c r="B700" s="224"/>
      <c r="C700" s="224"/>
      <c r="D700" s="224"/>
      <c r="E700" s="224"/>
      <c r="F700" s="224"/>
      <c r="G700" s="224"/>
      <c r="H700" s="224"/>
      <c r="I700" s="224"/>
      <c r="J700" s="224"/>
      <c r="K700" s="224"/>
      <c r="L700" s="224"/>
      <c r="M700" s="224"/>
      <c r="N700" s="224"/>
      <c r="O700" s="224"/>
      <c r="P700" s="224"/>
      <c r="Q700" s="224"/>
      <c r="R700" s="224"/>
      <c r="S700" s="224"/>
    </row>
    <row r="701" spans="1:19" x14ac:dyDescent="0.25">
      <c r="A701" s="223">
        <f t="shared" si="15"/>
        <v>44790.187499999956</v>
      </c>
      <c r="B701" s="224"/>
      <c r="C701" s="224"/>
      <c r="D701" s="224"/>
      <c r="E701" s="224"/>
      <c r="F701" s="224"/>
      <c r="G701" s="224"/>
      <c r="H701" s="224"/>
      <c r="I701" s="224"/>
      <c r="J701" s="224"/>
      <c r="K701" s="224"/>
      <c r="L701" s="224"/>
      <c r="M701" s="224"/>
      <c r="N701" s="224"/>
      <c r="O701" s="224"/>
      <c r="P701" s="224"/>
      <c r="Q701" s="224"/>
      <c r="R701" s="224"/>
      <c r="S701" s="224"/>
    </row>
    <row r="702" spans="1:19" x14ac:dyDescent="0.25">
      <c r="A702" s="223">
        <f t="shared" si="15"/>
        <v>44790.197916666621</v>
      </c>
      <c r="B702" s="224"/>
      <c r="C702" s="224"/>
      <c r="D702" s="224"/>
      <c r="E702" s="224"/>
      <c r="F702" s="224"/>
      <c r="G702" s="224"/>
      <c r="H702" s="224"/>
      <c r="I702" s="224"/>
      <c r="J702" s="224"/>
      <c r="K702" s="224"/>
      <c r="L702" s="224"/>
      <c r="M702" s="224"/>
      <c r="N702" s="224"/>
      <c r="O702" s="224"/>
      <c r="P702" s="224"/>
      <c r="Q702" s="224"/>
      <c r="R702" s="224"/>
      <c r="S702" s="224"/>
    </row>
    <row r="703" spans="1:19" x14ac:dyDescent="0.25">
      <c r="A703" s="223">
        <f t="shared" si="15"/>
        <v>44790.208333333285</v>
      </c>
      <c r="B703" s="224"/>
      <c r="C703" s="224"/>
      <c r="D703" s="224"/>
      <c r="E703" s="224"/>
      <c r="F703" s="224"/>
      <c r="G703" s="224"/>
      <c r="H703" s="224"/>
      <c r="I703" s="224"/>
      <c r="J703" s="224"/>
      <c r="K703" s="224"/>
      <c r="L703" s="224"/>
      <c r="M703" s="224"/>
      <c r="N703" s="224"/>
      <c r="O703" s="224"/>
      <c r="P703" s="224"/>
      <c r="Q703" s="224"/>
      <c r="R703" s="224"/>
      <c r="S703" s="224"/>
    </row>
    <row r="704" spans="1:19" x14ac:dyDescent="0.25">
      <c r="A704" s="223">
        <f t="shared" si="15"/>
        <v>44790.218749999949</v>
      </c>
      <c r="B704" s="224"/>
      <c r="C704" s="224"/>
      <c r="D704" s="224"/>
      <c r="E704" s="224"/>
      <c r="F704" s="224"/>
      <c r="G704" s="224"/>
      <c r="H704" s="224"/>
      <c r="I704" s="224"/>
      <c r="J704" s="224"/>
      <c r="K704" s="224"/>
      <c r="L704" s="224"/>
      <c r="M704" s="224"/>
      <c r="N704" s="224"/>
      <c r="O704" s="224"/>
      <c r="P704" s="224"/>
      <c r="Q704" s="224"/>
      <c r="R704" s="224"/>
      <c r="S704" s="224"/>
    </row>
    <row r="705" spans="1:19" x14ac:dyDescent="0.25">
      <c r="A705" s="223">
        <f t="shared" si="15"/>
        <v>44790.229166666613</v>
      </c>
      <c r="B705" s="224"/>
      <c r="C705" s="224"/>
      <c r="D705" s="224"/>
      <c r="E705" s="224"/>
      <c r="F705" s="224"/>
      <c r="G705" s="224"/>
      <c r="H705" s="224"/>
      <c r="I705" s="224"/>
      <c r="J705" s="224"/>
      <c r="K705" s="224"/>
      <c r="L705" s="224"/>
      <c r="M705" s="224"/>
      <c r="N705" s="224"/>
      <c r="O705" s="224"/>
      <c r="P705" s="224"/>
      <c r="Q705" s="224"/>
      <c r="R705" s="224"/>
      <c r="S705" s="224"/>
    </row>
    <row r="706" spans="1:19" x14ac:dyDescent="0.25">
      <c r="A706" s="223">
        <f t="shared" si="15"/>
        <v>44790.239583333278</v>
      </c>
      <c r="B706" s="224"/>
      <c r="C706" s="224"/>
      <c r="D706" s="224"/>
      <c r="E706" s="224"/>
      <c r="F706" s="224"/>
      <c r="G706" s="224"/>
      <c r="H706" s="224"/>
      <c r="I706" s="224"/>
      <c r="J706" s="224"/>
      <c r="K706" s="224"/>
      <c r="L706" s="224"/>
      <c r="M706" s="224"/>
      <c r="N706" s="224"/>
      <c r="O706" s="224"/>
      <c r="P706" s="224"/>
      <c r="Q706" s="224"/>
      <c r="R706" s="224"/>
      <c r="S706" s="224"/>
    </row>
    <row r="707" spans="1:19" x14ac:dyDescent="0.25">
      <c r="A707" s="223">
        <f t="shared" si="15"/>
        <v>44790.249999999942</v>
      </c>
      <c r="B707" s="224"/>
      <c r="C707" s="224"/>
      <c r="D707" s="224"/>
      <c r="E707" s="224"/>
      <c r="F707" s="224"/>
      <c r="G707" s="224"/>
      <c r="H707" s="224"/>
      <c r="I707" s="224"/>
      <c r="J707" s="224"/>
      <c r="K707" s="224"/>
      <c r="L707" s="224"/>
      <c r="M707" s="224"/>
      <c r="N707" s="224"/>
      <c r="O707" s="224"/>
      <c r="P707" s="224"/>
      <c r="Q707" s="224"/>
      <c r="R707" s="224"/>
      <c r="S707" s="224"/>
    </row>
    <row r="708" spans="1:19" x14ac:dyDescent="0.25">
      <c r="A708" s="223">
        <f t="shared" si="15"/>
        <v>44790.260416666606</v>
      </c>
      <c r="B708" s="224"/>
      <c r="C708" s="224"/>
      <c r="D708" s="224"/>
      <c r="E708" s="224"/>
      <c r="F708" s="224"/>
      <c r="G708" s="224"/>
      <c r="H708" s="224"/>
      <c r="I708" s="224"/>
      <c r="J708" s="224"/>
      <c r="K708" s="224"/>
      <c r="L708" s="224"/>
      <c r="M708" s="224"/>
      <c r="N708" s="224"/>
      <c r="O708" s="224"/>
      <c r="P708" s="224"/>
      <c r="Q708" s="224"/>
      <c r="R708" s="224"/>
      <c r="S708" s="224"/>
    </row>
    <row r="709" spans="1:19" x14ac:dyDescent="0.25">
      <c r="A709" s="223">
        <f t="shared" si="15"/>
        <v>44790.27083333327</v>
      </c>
      <c r="B709" s="224"/>
      <c r="C709" s="224"/>
      <c r="D709" s="224"/>
      <c r="E709" s="224"/>
      <c r="F709" s="224"/>
      <c r="G709" s="224"/>
      <c r="H709" s="224"/>
      <c r="I709" s="224"/>
      <c r="J709" s="224"/>
      <c r="K709" s="224"/>
      <c r="L709" s="224"/>
      <c r="M709" s="224"/>
      <c r="N709" s="224"/>
      <c r="O709" s="224"/>
      <c r="P709" s="224"/>
      <c r="Q709" s="224"/>
      <c r="R709" s="224"/>
      <c r="S709" s="224"/>
    </row>
    <row r="710" spans="1:19" x14ac:dyDescent="0.25">
      <c r="A710" s="223">
        <f t="shared" si="15"/>
        <v>44790.281249999935</v>
      </c>
      <c r="B710" s="224"/>
      <c r="C710" s="224"/>
      <c r="D710" s="224"/>
      <c r="E710" s="224"/>
      <c r="F710" s="224"/>
      <c r="G710" s="224"/>
      <c r="H710" s="224"/>
      <c r="I710" s="224"/>
      <c r="J710" s="224"/>
      <c r="K710" s="224"/>
      <c r="L710" s="224"/>
      <c r="M710" s="224"/>
      <c r="N710" s="224"/>
      <c r="O710" s="224"/>
      <c r="P710" s="224"/>
      <c r="Q710" s="224"/>
      <c r="R710" s="224"/>
      <c r="S710" s="224"/>
    </row>
    <row r="711" spans="1:19" x14ac:dyDescent="0.25">
      <c r="A711" s="223">
        <f t="shared" si="15"/>
        <v>44790.291666666599</v>
      </c>
      <c r="B711" s="224"/>
      <c r="C711" s="224"/>
      <c r="D711" s="224"/>
      <c r="E711" s="224"/>
      <c r="F711" s="224"/>
      <c r="G711" s="224"/>
      <c r="H711" s="224"/>
      <c r="I711" s="224"/>
      <c r="J711" s="224"/>
      <c r="K711" s="224"/>
      <c r="L711" s="224"/>
      <c r="M711" s="224"/>
      <c r="N711" s="224"/>
      <c r="O711" s="224"/>
      <c r="P711" s="224"/>
      <c r="Q711" s="224"/>
      <c r="R711" s="224"/>
      <c r="S711" s="224"/>
    </row>
    <row r="712" spans="1:19" x14ac:dyDescent="0.25">
      <c r="A712" s="223">
        <f t="shared" si="15"/>
        <v>44790.302083333263</v>
      </c>
      <c r="B712" s="224"/>
      <c r="C712" s="224"/>
      <c r="D712" s="224"/>
      <c r="E712" s="224"/>
      <c r="F712" s="224"/>
      <c r="G712" s="224"/>
      <c r="H712" s="224"/>
      <c r="I712" s="224"/>
      <c r="J712" s="224"/>
      <c r="K712" s="224"/>
      <c r="L712" s="224"/>
      <c r="M712" s="224"/>
      <c r="N712" s="224"/>
      <c r="O712" s="224"/>
      <c r="P712" s="224"/>
      <c r="Q712" s="224"/>
      <c r="R712" s="224"/>
      <c r="S712" s="224"/>
    </row>
    <row r="713" spans="1:19" x14ac:dyDescent="0.25">
      <c r="A713" s="223">
        <f t="shared" si="15"/>
        <v>44790.312499999927</v>
      </c>
      <c r="B713" s="224"/>
      <c r="C713" s="224"/>
      <c r="D713" s="224"/>
      <c r="E713" s="224"/>
      <c r="F713" s="224"/>
      <c r="G713" s="224"/>
      <c r="H713" s="224"/>
      <c r="I713" s="224"/>
      <c r="J713" s="224"/>
      <c r="K713" s="224"/>
      <c r="L713" s="224"/>
      <c r="M713" s="224"/>
      <c r="N713" s="224"/>
      <c r="O713" s="224"/>
      <c r="P713" s="224"/>
      <c r="Q713" s="224"/>
      <c r="R713" s="224"/>
      <c r="S713" s="224"/>
    </row>
    <row r="714" spans="1:19" x14ac:dyDescent="0.25">
      <c r="A714" s="223">
        <f t="shared" si="15"/>
        <v>44790.322916666591</v>
      </c>
      <c r="B714" s="224"/>
      <c r="C714" s="224"/>
      <c r="D714" s="224"/>
      <c r="E714" s="224"/>
      <c r="F714" s="224"/>
      <c r="G714" s="224"/>
      <c r="H714" s="224"/>
      <c r="I714" s="224"/>
      <c r="J714" s="224"/>
      <c r="K714" s="224"/>
      <c r="L714" s="224"/>
      <c r="M714" s="224"/>
      <c r="N714" s="224"/>
      <c r="O714" s="224"/>
      <c r="P714" s="224"/>
      <c r="Q714" s="224"/>
      <c r="R714" s="224"/>
      <c r="S714" s="224"/>
    </row>
    <row r="715" spans="1:19" x14ac:dyDescent="0.25">
      <c r="A715" s="223">
        <f t="shared" si="15"/>
        <v>44790.333333333256</v>
      </c>
      <c r="B715" s="224"/>
      <c r="C715" s="224"/>
      <c r="D715" s="224"/>
      <c r="E715" s="224"/>
      <c r="F715" s="224"/>
      <c r="G715" s="224"/>
      <c r="H715" s="224"/>
      <c r="I715" s="224"/>
      <c r="J715" s="224"/>
      <c r="K715" s="224"/>
      <c r="L715" s="224"/>
      <c r="M715" s="224"/>
      <c r="N715" s="224"/>
      <c r="O715" s="224"/>
      <c r="P715" s="224"/>
      <c r="Q715" s="224"/>
      <c r="R715" s="224"/>
      <c r="S715" s="224"/>
    </row>
    <row r="716" spans="1:19" x14ac:dyDescent="0.25">
      <c r="A716" s="223">
        <f t="shared" si="15"/>
        <v>44790.34374999992</v>
      </c>
      <c r="B716" s="224"/>
      <c r="C716" s="224"/>
      <c r="D716" s="224"/>
      <c r="E716" s="224"/>
      <c r="F716" s="224"/>
      <c r="G716" s="224"/>
      <c r="H716" s="224"/>
      <c r="I716" s="224"/>
      <c r="J716" s="224"/>
      <c r="K716" s="224"/>
      <c r="L716" s="224"/>
      <c r="M716" s="224"/>
      <c r="N716" s="224"/>
      <c r="O716" s="224"/>
      <c r="P716" s="224"/>
      <c r="Q716" s="224"/>
      <c r="R716" s="224"/>
      <c r="S716" s="224"/>
    </row>
    <row r="717" spans="1:19" x14ac:dyDescent="0.25">
      <c r="A717" s="223">
        <f t="shared" si="15"/>
        <v>44790.354166666584</v>
      </c>
      <c r="B717" s="224"/>
      <c r="C717" s="224"/>
      <c r="D717" s="224"/>
      <c r="E717" s="224"/>
      <c r="F717" s="224"/>
      <c r="G717" s="224"/>
      <c r="H717" s="224"/>
      <c r="I717" s="224"/>
      <c r="J717" s="224"/>
      <c r="K717" s="224"/>
      <c r="L717" s="224"/>
      <c r="M717" s="224"/>
      <c r="N717" s="224"/>
      <c r="O717" s="224"/>
      <c r="P717" s="224"/>
      <c r="Q717" s="224"/>
      <c r="R717" s="224"/>
      <c r="S717" s="224"/>
    </row>
    <row r="718" spans="1:19" x14ac:dyDescent="0.25">
      <c r="A718" s="223">
        <f t="shared" si="15"/>
        <v>44790.364583333248</v>
      </c>
      <c r="B718" s="224"/>
      <c r="C718" s="224"/>
      <c r="D718" s="224"/>
      <c r="E718" s="224"/>
      <c r="F718" s="224"/>
      <c r="G718" s="224"/>
      <c r="H718" s="224"/>
      <c r="I718" s="224"/>
      <c r="J718" s="224"/>
      <c r="K718" s="224"/>
      <c r="L718" s="224"/>
      <c r="M718" s="224"/>
      <c r="N718" s="224"/>
      <c r="O718" s="224"/>
      <c r="P718" s="224"/>
      <c r="Q718" s="224"/>
      <c r="R718" s="224"/>
      <c r="S718" s="224"/>
    </row>
    <row r="719" spans="1:19" x14ac:dyDescent="0.25">
      <c r="A719" s="223">
        <f t="shared" si="15"/>
        <v>44790.374999999913</v>
      </c>
      <c r="B719" s="224"/>
      <c r="C719" s="224"/>
      <c r="D719" s="224"/>
      <c r="E719" s="224"/>
      <c r="F719" s="224"/>
      <c r="G719" s="224"/>
      <c r="H719" s="224"/>
      <c r="I719" s="224"/>
      <c r="J719" s="224"/>
      <c r="K719" s="224"/>
      <c r="L719" s="224"/>
      <c r="M719" s="224"/>
      <c r="N719" s="224"/>
      <c r="O719" s="224"/>
      <c r="P719" s="224"/>
      <c r="Q719" s="224"/>
      <c r="R719" s="224"/>
      <c r="S719" s="224"/>
    </row>
    <row r="720" spans="1:19" x14ac:dyDescent="0.25">
      <c r="A720" s="223">
        <f t="shared" si="15"/>
        <v>44790.385416666577</v>
      </c>
      <c r="B720" s="224"/>
      <c r="C720" s="224"/>
      <c r="D720" s="224"/>
      <c r="E720" s="224"/>
      <c r="F720" s="224"/>
      <c r="G720" s="224"/>
      <c r="H720" s="224"/>
      <c r="I720" s="224"/>
      <c r="J720" s="224"/>
      <c r="K720" s="224"/>
      <c r="L720" s="224"/>
      <c r="M720" s="224"/>
      <c r="N720" s="224"/>
      <c r="O720" s="224"/>
      <c r="P720" s="224"/>
      <c r="Q720" s="224"/>
      <c r="R720" s="224"/>
      <c r="S720" s="224"/>
    </row>
    <row r="721" spans="1:19" x14ac:dyDescent="0.25">
      <c r="A721" s="223">
        <f t="shared" si="15"/>
        <v>44790.395833333241</v>
      </c>
      <c r="B721" s="224"/>
      <c r="C721" s="224"/>
      <c r="D721" s="224"/>
      <c r="E721" s="224"/>
      <c r="F721" s="224"/>
      <c r="G721" s="224"/>
      <c r="H721" s="224"/>
      <c r="I721" s="224"/>
      <c r="J721" s="224"/>
      <c r="K721" s="224"/>
      <c r="L721" s="224"/>
      <c r="M721" s="224"/>
      <c r="N721" s="224"/>
      <c r="O721" s="224"/>
      <c r="P721" s="224"/>
      <c r="Q721" s="224"/>
      <c r="R721" s="224"/>
      <c r="S721" s="224"/>
    </row>
    <row r="722" spans="1:19" x14ac:dyDescent="0.25">
      <c r="A722" s="223">
        <f t="shared" si="15"/>
        <v>44790.406249999905</v>
      </c>
      <c r="B722" s="224"/>
      <c r="C722" s="224"/>
      <c r="D722" s="224"/>
      <c r="E722" s="224"/>
      <c r="F722" s="224"/>
      <c r="G722" s="224"/>
      <c r="H722" s="224"/>
      <c r="I722" s="224"/>
      <c r="J722" s="224"/>
      <c r="K722" s="224"/>
      <c r="L722" s="224"/>
      <c r="M722" s="224"/>
      <c r="N722" s="224"/>
      <c r="O722" s="224"/>
      <c r="P722" s="224"/>
      <c r="Q722" s="224"/>
      <c r="R722" s="224"/>
      <c r="S722" s="224"/>
    </row>
    <row r="723" spans="1:19" x14ac:dyDescent="0.25">
      <c r="A723" s="223">
        <f t="shared" si="15"/>
        <v>44790.41666666657</v>
      </c>
      <c r="B723" s="224"/>
      <c r="C723" s="224"/>
      <c r="D723" s="224"/>
      <c r="E723" s="224"/>
      <c r="F723" s="224"/>
      <c r="G723" s="224"/>
      <c r="H723" s="224"/>
      <c r="I723" s="224"/>
      <c r="J723" s="224"/>
      <c r="K723" s="224"/>
      <c r="L723" s="224"/>
      <c r="M723" s="224"/>
      <c r="N723" s="224"/>
      <c r="O723" s="224"/>
      <c r="P723" s="224"/>
      <c r="Q723" s="224"/>
      <c r="R723" s="224"/>
      <c r="S723" s="224"/>
    </row>
    <row r="724" spans="1:19" x14ac:dyDescent="0.25">
      <c r="A724" s="223">
        <f t="shared" si="15"/>
        <v>44790.427083333234</v>
      </c>
      <c r="B724" s="224"/>
      <c r="C724" s="224"/>
      <c r="D724" s="224"/>
      <c r="E724" s="224"/>
      <c r="F724" s="224"/>
      <c r="G724" s="224"/>
      <c r="H724" s="224"/>
      <c r="I724" s="224"/>
      <c r="J724" s="224"/>
      <c r="K724" s="224"/>
      <c r="L724" s="224"/>
      <c r="M724" s="224"/>
      <c r="N724" s="224"/>
      <c r="O724" s="224"/>
      <c r="P724" s="224"/>
      <c r="Q724" s="224"/>
      <c r="R724" s="224"/>
      <c r="S724" s="224"/>
    </row>
    <row r="725" spans="1:19" x14ac:dyDescent="0.25">
      <c r="A725" s="223">
        <f t="shared" si="15"/>
        <v>44790.437499999898</v>
      </c>
      <c r="B725" s="224"/>
      <c r="C725" s="224"/>
      <c r="D725" s="224"/>
      <c r="E725" s="224"/>
      <c r="F725" s="224"/>
      <c r="G725" s="224"/>
      <c r="H725" s="224"/>
      <c r="I725" s="224"/>
      <c r="J725" s="224"/>
      <c r="K725" s="224"/>
      <c r="L725" s="224"/>
      <c r="M725" s="224"/>
      <c r="N725" s="224"/>
      <c r="O725" s="224"/>
      <c r="P725" s="224"/>
      <c r="Q725" s="224"/>
      <c r="R725" s="224"/>
      <c r="S725" s="224"/>
    </row>
    <row r="726" spans="1:19" x14ac:dyDescent="0.25">
      <c r="A726" s="223">
        <f t="shared" si="15"/>
        <v>44790.447916666562</v>
      </c>
      <c r="B726" s="224"/>
      <c r="C726" s="224"/>
      <c r="D726" s="224"/>
      <c r="E726" s="224"/>
      <c r="F726" s="224"/>
      <c r="G726" s="224"/>
      <c r="H726" s="224"/>
      <c r="I726" s="224"/>
      <c r="J726" s="224"/>
      <c r="K726" s="224"/>
      <c r="L726" s="224"/>
      <c r="M726" s="224"/>
      <c r="N726" s="224"/>
      <c r="O726" s="224"/>
      <c r="P726" s="224"/>
      <c r="Q726" s="224"/>
      <c r="R726" s="224"/>
      <c r="S726" s="224"/>
    </row>
    <row r="727" spans="1:19" x14ac:dyDescent="0.25">
      <c r="A727" s="223">
        <f t="shared" si="15"/>
        <v>44790.458333333227</v>
      </c>
      <c r="B727" s="224"/>
      <c r="C727" s="224"/>
      <c r="D727" s="224"/>
      <c r="E727" s="224"/>
      <c r="F727" s="224"/>
      <c r="G727" s="224"/>
      <c r="H727" s="224"/>
      <c r="I727" s="224"/>
      <c r="J727" s="224"/>
      <c r="K727" s="224"/>
      <c r="L727" s="224"/>
      <c r="M727" s="224"/>
      <c r="N727" s="224"/>
      <c r="O727" s="224"/>
      <c r="P727" s="224"/>
      <c r="Q727" s="224"/>
      <c r="R727" s="224"/>
      <c r="S727" s="224"/>
    </row>
    <row r="728" spans="1:19" x14ac:dyDescent="0.25">
      <c r="A728" s="223">
        <f t="shared" si="15"/>
        <v>44790.468749999891</v>
      </c>
      <c r="B728" s="224"/>
      <c r="C728" s="224"/>
      <c r="D728" s="224"/>
      <c r="E728" s="224"/>
      <c r="F728" s="224"/>
      <c r="G728" s="224"/>
      <c r="H728" s="224"/>
      <c r="I728" s="224"/>
      <c r="J728" s="224"/>
      <c r="K728" s="224"/>
      <c r="L728" s="224"/>
      <c r="M728" s="224"/>
      <c r="N728" s="224"/>
      <c r="O728" s="224"/>
      <c r="P728" s="224"/>
      <c r="Q728" s="224"/>
      <c r="R728" s="224"/>
      <c r="S728" s="224"/>
    </row>
    <row r="729" spans="1:19" x14ac:dyDescent="0.25">
      <c r="A729" s="223">
        <f t="shared" si="15"/>
        <v>44790.479166666555</v>
      </c>
      <c r="B729" s="224"/>
      <c r="C729" s="224"/>
      <c r="D729" s="224"/>
      <c r="E729" s="224"/>
      <c r="F729" s="224"/>
      <c r="G729" s="224"/>
      <c r="H729" s="224"/>
      <c r="I729" s="224"/>
      <c r="J729" s="224"/>
      <c r="K729" s="224"/>
      <c r="L729" s="224"/>
      <c r="M729" s="224"/>
      <c r="N729" s="224"/>
      <c r="O729" s="224"/>
      <c r="P729" s="224"/>
      <c r="Q729" s="224"/>
      <c r="R729" s="224"/>
      <c r="S729" s="224"/>
    </row>
    <row r="730" spans="1:19" x14ac:dyDescent="0.25">
      <c r="A730" s="223">
        <f t="shared" si="15"/>
        <v>44790.489583333219</v>
      </c>
      <c r="B730" s="224"/>
      <c r="C730" s="224"/>
      <c r="D730" s="224"/>
      <c r="E730" s="224"/>
      <c r="F730" s="224"/>
      <c r="G730" s="224"/>
      <c r="H730" s="224"/>
      <c r="I730" s="224"/>
      <c r="J730" s="224"/>
      <c r="K730" s="224"/>
      <c r="L730" s="224"/>
      <c r="M730" s="224"/>
      <c r="N730" s="224"/>
      <c r="O730" s="224"/>
      <c r="P730" s="224"/>
      <c r="Q730" s="224"/>
      <c r="R730" s="224"/>
      <c r="S730" s="224"/>
    </row>
    <row r="731" spans="1:19" x14ac:dyDescent="0.25">
      <c r="A731" s="223">
        <f t="shared" si="15"/>
        <v>44790.499999999884</v>
      </c>
      <c r="B731" s="224"/>
      <c r="C731" s="224"/>
      <c r="D731" s="224"/>
      <c r="E731" s="224"/>
      <c r="F731" s="224"/>
      <c r="G731" s="224"/>
      <c r="H731" s="224"/>
      <c r="I731" s="224"/>
      <c r="J731" s="224"/>
      <c r="K731" s="224"/>
      <c r="L731" s="224"/>
      <c r="M731" s="224"/>
      <c r="N731" s="224"/>
      <c r="O731" s="224"/>
      <c r="P731" s="224"/>
      <c r="Q731" s="224"/>
      <c r="R731" s="224"/>
      <c r="S731" s="224"/>
    </row>
    <row r="732" spans="1:19" x14ac:dyDescent="0.25">
      <c r="A732" s="223">
        <f t="shared" si="15"/>
        <v>44790.510416666548</v>
      </c>
      <c r="B732" s="224"/>
      <c r="C732" s="224"/>
      <c r="D732" s="224"/>
      <c r="E732" s="224"/>
      <c r="F732" s="224"/>
      <c r="G732" s="224"/>
      <c r="H732" s="224"/>
      <c r="I732" s="224"/>
      <c r="J732" s="224"/>
      <c r="K732" s="224"/>
      <c r="L732" s="224"/>
      <c r="M732" s="224"/>
      <c r="N732" s="224"/>
      <c r="O732" s="224"/>
      <c r="P732" s="224"/>
      <c r="Q732" s="224"/>
      <c r="R732" s="224"/>
      <c r="S732" s="224"/>
    </row>
    <row r="733" spans="1:19" x14ac:dyDescent="0.25">
      <c r="A733" s="223">
        <f t="shared" si="15"/>
        <v>44790.520833333212</v>
      </c>
      <c r="B733" s="224"/>
      <c r="C733" s="224"/>
      <c r="D733" s="224"/>
      <c r="E733" s="224"/>
      <c r="F733" s="224"/>
      <c r="G733" s="224"/>
      <c r="H733" s="224"/>
      <c r="I733" s="224"/>
      <c r="J733" s="224"/>
      <c r="K733" s="224"/>
      <c r="L733" s="224"/>
      <c r="M733" s="224"/>
      <c r="N733" s="224"/>
      <c r="O733" s="224"/>
      <c r="P733" s="224"/>
      <c r="Q733" s="224"/>
      <c r="R733" s="224"/>
      <c r="S733" s="224"/>
    </row>
    <row r="734" spans="1:19" x14ac:dyDescent="0.25">
      <c r="A734" s="223">
        <f t="shared" si="15"/>
        <v>44790.531249999876</v>
      </c>
      <c r="B734" s="224"/>
      <c r="C734" s="224"/>
      <c r="D734" s="224"/>
      <c r="E734" s="224"/>
      <c r="F734" s="224"/>
      <c r="G734" s="224"/>
      <c r="H734" s="224"/>
      <c r="I734" s="224"/>
      <c r="J734" s="224"/>
      <c r="K734" s="224"/>
      <c r="L734" s="224"/>
      <c r="M734" s="224"/>
      <c r="N734" s="224"/>
      <c r="O734" s="224"/>
      <c r="P734" s="224"/>
      <c r="Q734" s="224"/>
      <c r="R734" s="224"/>
      <c r="S734" s="224"/>
    </row>
    <row r="735" spans="1:19" x14ac:dyDescent="0.25">
      <c r="A735" s="223">
        <f t="shared" si="15"/>
        <v>44790.541666666541</v>
      </c>
      <c r="B735" s="224"/>
      <c r="C735" s="224"/>
      <c r="D735" s="224"/>
      <c r="E735" s="224"/>
      <c r="F735" s="224"/>
      <c r="G735" s="224"/>
      <c r="H735" s="224"/>
      <c r="I735" s="224"/>
      <c r="J735" s="224"/>
      <c r="K735" s="224"/>
      <c r="L735" s="224"/>
      <c r="M735" s="224"/>
      <c r="N735" s="224"/>
      <c r="O735" s="224"/>
      <c r="P735" s="224"/>
      <c r="Q735" s="224"/>
      <c r="R735" s="224"/>
      <c r="S735" s="224"/>
    </row>
    <row r="736" spans="1:19" x14ac:dyDescent="0.25">
      <c r="A736" s="223">
        <f t="shared" si="15"/>
        <v>44790.552083333205</v>
      </c>
      <c r="B736" s="224"/>
      <c r="C736" s="224"/>
      <c r="D736" s="224"/>
      <c r="E736" s="224"/>
      <c r="F736" s="224"/>
      <c r="G736" s="224"/>
      <c r="H736" s="224"/>
      <c r="I736" s="224"/>
      <c r="J736" s="224"/>
      <c r="K736" s="224"/>
      <c r="L736" s="224"/>
      <c r="M736" s="224"/>
      <c r="N736" s="224"/>
      <c r="O736" s="224"/>
      <c r="P736" s="224"/>
      <c r="Q736" s="224"/>
      <c r="R736" s="224"/>
      <c r="S736" s="224"/>
    </row>
    <row r="737" spans="1:19" x14ac:dyDescent="0.25">
      <c r="A737" s="223">
        <f t="shared" si="15"/>
        <v>44790.562499999869</v>
      </c>
      <c r="B737" s="224"/>
      <c r="C737" s="224"/>
      <c r="D737" s="224"/>
      <c r="E737" s="224"/>
      <c r="F737" s="224"/>
      <c r="G737" s="224"/>
      <c r="H737" s="224"/>
      <c r="I737" s="224"/>
      <c r="J737" s="224"/>
      <c r="K737" s="224"/>
      <c r="L737" s="224"/>
      <c r="M737" s="224"/>
      <c r="N737" s="224"/>
      <c r="O737" s="224"/>
      <c r="P737" s="224"/>
      <c r="Q737" s="224"/>
      <c r="R737" s="224"/>
      <c r="S737" s="224"/>
    </row>
    <row r="738" spans="1:19" x14ac:dyDescent="0.25">
      <c r="A738" s="223">
        <f t="shared" si="15"/>
        <v>44790.572916666533</v>
      </c>
      <c r="B738" s="224"/>
      <c r="C738" s="224"/>
      <c r="D738" s="224"/>
      <c r="E738" s="224"/>
      <c r="F738" s="224"/>
      <c r="G738" s="224"/>
      <c r="H738" s="224"/>
      <c r="I738" s="224"/>
      <c r="J738" s="224"/>
      <c r="K738" s="224"/>
      <c r="L738" s="224"/>
      <c r="M738" s="224"/>
      <c r="N738" s="224"/>
      <c r="O738" s="224"/>
      <c r="P738" s="224"/>
      <c r="Q738" s="224"/>
      <c r="R738" s="224"/>
      <c r="S738" s="224"/>
    </row>
    <row r="739" spans="1:19" x14ac:dyDescent="0.25">
      <c r="A739" s="223">
        <f t="shared" si="15"/>
        <v>44790.583333333198</v>
      </c>
      <c r="B739" s="224"/>
      <c r="C739" s="224"/>
      <c r="D739" s="224"/>
      <c r="E739" s="224"/>
      <c r="F739" s="224"/>
      <c r="G739" s="224"/>
      <c r="H739" s="224"/>
      <c r="I739" s="224"/>
      <c r="J739" s="224"/>
      <c r="K739" s="224"/>
      <c r="L739" s="224"/>
      <c r="M739" s="224"/>
      <c r="N739" s="224"/>
      <c r="O739" s="224"/>
      <c r="P739" s="224"/>
      <c r="Q739" s="224"/>
      <c r="R739" s="224"/>
      <c r="S739" s="224"/>
    </row>
    <row r="740" spans="1:19" x14ac:dyDescent="0.25">
      <c r="A740" s="223">
        <f t="shared" si="15"/>
        <v>44790.593749999862</v>
      </c>
      <c r="B740" s="224"/>
      <c r="C740" s="224"/>
      <c r="D740" s="224"/>
      <c r="E740" s="224"/>
      <c r="F740" s="224"/>
      <c r="G740" s="224"/>
      <c r="H740" s="224"/>
      <c r="I740" s="224"/>
      <c r="J740" s="224"/>
      <c r="K740" s="224"/>
      <c r="L740" s="224"/>
      <c r="M740" s="224"/>
      <c r="N740" s="224"/>
      <c r="O740" s="224"/>
      <c r="P740" s="224"/>
      <c r="Q740" s="224"/>
      <c r="R740" s="224"/>
      <c r="S740" s="224"/>
    </row>
    <row r="741" spans="1:19" x14ac:dyDescent="0.25">
      <c r="A741" s="223">
        <f t="shared" si="15"/>
        <v>44790.604166666526</v>
      </c>
      <c r="B741" s="224"/>
      <c r="C741" s="224"/>
      <c r="D741" s="224"/>
      <c r="E741" s="224"/>
      <c r="F741" s="224"/>
      <c r="G741" s="224"/>
      <c r="H741" s="224"/>
      <c r="I741" s="224"/>
      <c r="J741" s="224"/>
      <c r="K741" s="224"/>
      <c r="L741" s="224"/>
      <c r="M741" s="224"/>
      <c r="N741" s="224"/>
      <c r="O741" s="224"/>
      <c r="P741" s="224"/>
      <c r="Q741" s="224"/>
      <c r="R741" s="224"/>
      <c r="S741" s="224"/>
    </row>
    <row r="742" spans="1:19" x14ac:dyDescent="0.25">
      <c r="A742" s="223">
        <f t="shared" si="15"/>
        <v>44790.61458333319</v>
      </c>
      <c r="B742" s="224"/>
      <c r="C742" s="224"/>
      <c r="D742" s="224"/>
      <c r="E742" s="224"/>
      <c r="F742" s="224"/>
      <c r="G742" s="224"/>
      <c r="H742" s="224"/>
      <c r="I742" s="224"/>
      <c r="J742" s="224"/>
      <c r="K742" s="224"/>
      <c r="L742" s="224"/>
      <c r="M742" s="224"/>
      <c r="N742" s="224"/>
      <c r="O742" s="224"/>
      <c r="P742" s="224"/>
      <c r="Q742" s="224"/>
      <c r="R742" s="224"/>
      <c r="S742" s="224"/>
    </row>
    <row r="743" spans="1:19" x14ac:dyDescent="0.25">
      <c r="A743" s="223">
        <f t="shared" si="15"/>
        <v>44790.624999999854</v>
      </c>
      <c r="B743" s="224"/>
      <c r="C743" s="224"/>
      <c r="D743" s="224"/>
      <c r="E743" s="224"/>
      <c r="F743" s="224"/>
      <c r="G743" s="224"/>
      <c r="H743" s="224"/>
      <c r="I743" s="224"/>
      <c r="J743" s="224"/>
      <c r="K743" s="224"/>
      <c r="L743" s="224"/>
      <c r="M743" s="224"/>
      <c r="N743" s="224"/>
      <c r="O743" s="224"/>
      <c r="P743" s="224"/>
      <c r="Q743" s="224"/>
      <c r="R743" s="224"/>
      <c r="S743" s="224"/>
    </row>
    <row r="744" spans="1:19" x14ac:dyDescent="0.25">
      <c r="A744" s="223">
        <f t="shared" si="15"/>
        <v>44790.635416666519</v>
      </c>
      <c r="B744" s="224"/>
      <c r="C744" s="224"/>
      <c r="D744" s="224"/>
      <c r="E744" s="224"/>
      <c r="F744" s="224"/>
      <c r="G744" s="224"/>
      <c r="H744" s="224"/>
      <c r="I744" s="224"/>
      <c r="J744" s="224"/>
      <c r="K744" s="224"/>
      <c r="L744" s="224"/>
      <c r="M744" s="224"/>
      <c r="N744" s="224"/>
      <c r="O744" s="224"/>
      <c r="P744" s="224"/>
      <c r="Q744" s="224"/>
      <c r="R744" s="224"/>
      <c r="S744" s="224"/>
    </row>
    <row r="745" spans="1:19" x14ac:dyDescent="0.25">
      <c r="A745" s="223">
        <f t="shared" si="15"/>
        <v>44790.645833333183</v>
      </c>
      <c r="B745" s="224"/>
      <c r="C745" s="224"/>
      <c r="D745" s="224"/>
      <c r="E745" s="224"/>
      <c r="F745" s="224"/>
      <c r="G745" s="224"/>
      <c r="H745" s="224"/>
      <c r="I745" s="224"/>
      <c r="J745" s="224"/>
      <c r="K745" s="224"/>
      <c r="L745" s="224"/>
      <c r="M745" s="224"/>
      <c r="N745" s="224"/>
      <c r="O745" s="224"/>
      <c r="P745" s="224"/>
      <c r="Q745" s="224"/>
      <c r="R745" s="224"/>
      <c r="S745" s="224"/>
    </row>
    <row r="746" spans="1:19" x14ac:dyDescent="0.25">
      <c r="A746" s="223">
        <f t="shared" si="15"/>
        <v>44790.656249999847</v>
      </c>
      <c r="B746" s="224"/>
      <c r="C746" s="224"/>
      <c r="D746" s="224"/>
      <c r="E746" s="224"/>
      <c r="F746" s="224"/>
      <c r="G746" s="224"/>
      <c r="H746" s="224"/>
      <c r="I746" s="224"/>
      <c r="J746" s="224"/>
      <c r="K746" s="224"/>
      <c r="L746" s="224"/>
      <c r="M746" s="224"/>
      <c r="N746" s="224"/>
      <c r="O746" s="224"/>
      <c r="P746" s="224"/>
      <c r="Q746" s="224"/>
      <c r="R746" s="224"/>
      <c r="S746" s="224"/>
    </row>
    <row r="747" spans="1:19" x14ac:dyDescent="0.25">
      <c r="A747" s="223">
        <f t="shared" si="15"/>
        <v>44790.666666666511</v>
      </c>
      <c r="B747" s="224"/>
      <c r="C747" s="224"/>
      <c r="D747" s="224"/>
      <c r="E747" s="224"/>
      <c r="F747" s="224"/>
      <c r="G747" s="224"/>
      <c r="H747" s="224"/>
      <c r="I747" s="224"/>
      <c r="J747" s="224"/>
      <c r="K747" s="224"/>
      <c r="L747" s="224"/>
      <c r="M747" s="224"/>
      <c r="N747" s="224"/>
      <c r="O747" s="224"/>
      <c r="P747" s="224"/>
      <c r="Q747" s="224"/>
      <c r="R747" s="224"/>
      <c r="S747" s="224"/>
    </row>
    <row r="748" spans="1:19" x14ac:dyDescent="0.25">
      <c r="A748" s="223">
        <f t="shared" si="15"/>
        <v>44790.677083333176</v>
      </c>
      <c r="B748" s="224"/>
      <c r="C748" s="224"/>
      <c r="D748" s="224"/>
      <c r="E748" s="224"/>
      <c r="F748" s="224"/>
      <c r="G748" s="224"/>
      <c r="H748" s="224"/>
      <c r="I748" s="224"/>
      <c r="J748" s="224"/>
      <c r="K748" s="224"/>
      <c r="L748" s="224"/>
      <c r="M748" s="224"/>
      <c r="N748" s="224"/>
      <c r="O748" s="224"/>
      <c r="P748" s="224"/>
      <c r="Q748" s="224"/>
      <c r="R748" s="224"/>
      <c r="S748" s="224"/>
    </row>
    <row r="749" spans="1:19" x14ac:dyDescent="0.25">
      <c r="A749" s="223">
        <f t="shared" ref="A749:A778" si="16">A748+"0:15"</f>
        <v>44790.68749999984</v>
      </c>
      <c r="B749" s="224"/>
      <c r="C749" s="224"/>
      <c r="D749" s="224"/>
      <c r="E749" s="224"/>
      <c r="F749" s="224"/>
      <c r="G749" s="224"/>
      <c r="H749" s="224"/>
      <c r="I749" s="224"/>
      <c r="J749" s="224"/>
      <c r="K749" s="224"/>
      <c r="L749" s="224"/>
      <c r="M749" s="224"/>
      <c r="N749" s="224"/>
      <c r="O749" s="224"/>
      <c r="P749" s="224"/>
      <c r="Q749" s="224"/>
      <c r="R749" s="224"/>
      <c r="S749" s="224"/>
    </row>
    <row r="750" spans="1:19" x14ac:dyDescent="0.25">
      <c r="A750" s="223">
        <f t="shared" si="16"/>
        <v>44790.697916666504</v>
      </c>
      <c r="B750" s="224"/>
      <c r="C750" s="224"/>
      <c r="D750" s="224"/>
      <c r="E750" s="224"/>
      <c r="F750" s="224"/>
      <c r="G750" s="224"/>
      <c r="H750" s="224"/>
      <c r="I750" s="224"/>
      <c r="J750" s="224"/>
      <c r="K750" s="224"/>
      <c r="L750" s="224"/>
      <c r="M750" s="224"/>
      <c r="N750" s="224"/>
      <c r="O750" s="224"/>
      <c r="P750" s="224"/>
      <c r="Q750" s="224"/>
      <c r="R750" s="224"/>
      <c r="S750" s="224"/>
    </row>
    <row r="751" spans="1:19" x14ac:dyDescent="0.25">
      <c r="A751" s="223">
        <f t="shared" si="16"/>
        <v>44790.708333333168</v>
      </c>
      <c r="B751" s="224"/>
      <c r="C751" s="224"/>
      <c r="D751" s="224"/>
      <c r="E751" s="224"/>
      <c r="F751" s="224"/>
      <c r="G751" s="224"/>
      <c r="H751" s="224"/>
      <c r="I751" s="224"/>
      <c r="J751" s="224"/>
      <c r="K751" s="224"/>
      <c r="L751" s="224"/>
      <c r="M751" s="224"/>
      <c r="N751" s="224"/>
      <c r="O751" s="224"/>
      <c r="P751" s="224"/>
      <c r="Q751" s="224"/>
      <c r="R751" s="224"/>
      <c r="S751" s="224"/>
    </row>
    <row r="752" spans="1:19" x14ac:dyDescent="0.25">
      <c r="A752" s="223">
        <f t="shared" si="16"/>
        <v>44790.718749999833</v>
      </c>
      <c r="B752" s="224"/>
      <c r="C752" s="224"/>
      <c r="D752" s="224"/>
      <c r="E752" s="224"/>
      <c r="F752" s="224"/>
      <c r="G752" s="224"/>
      <c r="H752" s="224"/>
      <c r="I752" s="224"/>
      <c r="J752" s="224"/>
      <c r="K752" s="224"/>
      <c r="L752" s="224"/>
      <c r="M752" s="224"/>
      <c r="N752" s="224"/>
      <c r="O752" s="224"/>
      <c r="P752" s="224"/>
      <c r="Q752" s="224"/>
      <c r="R752" s="224"/>
      <c r="S752" s="224"/>
    </row>
    <row r="753" spans="1:19" x14ac:dyDescent="0.25">
      <c r="A753" s="223">
        <f t="shared" si="16"/>
        <v>44790.729166666497</v>
      </c>
      <c r="B753" s="224"/>
      <c r="C753" s="224"/>
      <c r="D753" s="224"/>
      <c r="E753" s="224"/>
      <c r="F753" s="224"/>
      <c r="G753" s="224"/>
      <c r="H753" s="224"/>
      <c r="I753" s="224"/>
      <c r="J753" s="224"/>
      <c r="K753" s="224"/>
      <c r="L753" s="224"/>
      <c r="M753" s="224"/>
      <c r="N753" s="224"/>
      <c r="O753" s="224"/>
      <c r="P753" s="224"/>
      <c r="Q753" s="224"/>
      <c r="R753" s="224"/>
      <c r="S753" s="224"/>
    </row>
    <row r="754" spans="1:19" x14ac:dyDescent="0.25">
      <c r="A754" s="223">
        <f t="shared" si="16"/>
        <v>44790.739583333161</v>
      </c>
      <c r="B754" s="224"/>
      <c r="C754" s="224"/>
      <c r="D754" s="224"/>
      <c r="E754" s="224"/>
      <c r="F754" s="224"/>
      <c r="G754" s="224"/>
      <c r="H754" s="224"/>
      <c r="I754" s="224"/>
      <c r="J754" s="224"/>
      <c r="K754" s="224"/>
      <c r="L754" s="224"/>
      <c r="M754" s="224"/>
      <c r="N754" s="224"/>
      <c r="O754" s="224"/>
      <c r="P754" s="224"/>
      <c r="Q754" s="224"/>
      <c r="R754" s="224"/>
      <c r="S754" s="224"/>
    </row>
    <row r="755" spans="1:19" x14ac:dyDescent="0.25">
      <c r="A755" s="223">
        <f t="shared" si="16"/>
        <v>44790.749999999825</v>
      </c>
      <c r="B755" s="224"/>
      <c r="C755" s="224"/>
      <c r="D755" s="224"/>
      <c r="E755" s="224"/>
      <c r="F755" s="224"/>
      <c r="G755" s="224"/>
      <c r="H755" s="224"/>
      <c r="I755" s="224"/>
      <c r="J755" s="224"/>
      <c r="K755" s="224"/>
      <c r="L755" s="224"/>
      <c r="M755" s="224"/>
      <c r="N755" s="224"/>
      <c r="O755" s="224"/>
      <c r="P755" s="224"/>
      <c r="Q755" s="224"/>
      <c r="R755" s="224"/>
      <c r="S755" s="224"/>
    </row>
    <row r="756" spans="1:19" x14ac:dyDescent="0.25">
      <c r="A756" s="223">
        <f t="shared" si="16"/>
        <v>44790.76041666649</v>
      </c>
      <c r="B756" s="224"/>
      <c r="C756" s="224"/>
      <c r="D756" s="224"/>
      <c r="E756" s="224"/>
      <c r="F756" s="224"/>
      <c r="G756" s="224"/>
      <c r="H756" s="224"/>
      <c r="I756" s="224"/>
      <c r="J756" s="224"/>
      <c r="K756" s="224"/>
      <c r="L756" s="224"/>
      <c r="M756" s="224"/>
      <c r="N756" s="224"/>
      <c r="O756" s="224"/>
      <c r="P756" s="224"/>
      <c r="Q756" s="224"/>
      <c r="R756" s="224"/>
      <c r="S756" s="224"/>
    </row>
    <row r="757" spans="1:19" x14ac:dyDescent="0.25">
      <c r="A757" s="223">
        <f t="shared" si="16"/>
        <v>44790.770833333154</v>
      </c>
      <c r="B757" s="224"/>
      <c r="C757" s="224"/>
      <c r="D757" s="224"/>
      <c r="E757" s="224"/>
      <c r="F757" s="224"/>
      <c r="G757" s="224"/>
      <c r="H757" s="224"/>
      <c r="I757" s="224"/>
      <c r="J757" s="224"/>
      <c r="K757" s="224"/>
      <c r="L757" s="224"/>
      <c r="M757" s="224"/>
      <c r="N757" s="224"/>
      <c r="O757" s="224"/>
      <c r="P757" s="224"/>
      <c r="Q757" s="224"/>
      <c r="R757" s="224"/>
      <c r="S757" s="224"/>
    </row>
    <row r="758" spans="1:19" x14ac:dyDescent="0.25">
      <c r="A758" s="223">
        <f t="shared" si="16"/>
        <v>44790.781249999818</v>
      </c>
      <c r="B758" s="224"/>
      <c r="C758" s="224"/>
      <c r="D758" s="224"/>
      <c r="E758" s="224"/>
      <c r="F758" s="224"/>
      <c r="G758" s="224"/>
      <c r="H758" s="224"/>
      <c r="I758" s="224"/>
      <c r="J758" s="224"/>
      <c r="K758" s="224"/>
      <c r="L758" s="224"/>
      <c r="M758" s="224"/>
      <c r="N758" s="224"/>
      <c r="O758" s="224"/>
      <c r="P758" s="224"/>
      <c r="Q758" s="224"/>
      <c r="R758" s="224"/>
      <c r="S758" s="224"/>
    </row>
    <row r="759" spans="1:19" x14ac:dyDescent="0.25">
      <c r="A759" s="223">
        <f t="shared" si="16"/>
        <v>44790.791666666482</v>
      </c>
      <c r="B759" s="224"/>
      <c r="C759" s="224"/>
      <c r="D759" s="224"/>
      <c r="E759" s="224"/>
      <c r="F759" s="224"/>
      <c r="G759" s="224"/>
      <c r="H759" s="224"/>
      <c r="I759" s="224"/>
      <c r="J759" s="224"/>
      <c r="K759" s="224"/>
      <c r="L759" s="224"/>
      <c r="M759" s="224"/>
      <c r="N759" s="224"/>
      <c r="O759" s="224"/>
      <c r="P759" s="224"/>
      <c r="Q759" s="224"/>
      <c r="R759" s="224"/>
      <c r="S759" s="224"/>
    </row>
    <row r="760" spans="1:19" x14ac:dyDescent="0.25">
      <c r="A760" s="223">
        <f t="shared" si="16"/>
        <v>44790.802083333147</v>
      </c>
      <c r="B760" s="224"/>
      <c r="C760" s="224"/>
      <c r="D760" s="224"/>
      <c r="E760" s="224"/>
      <c r="F760" s="224"/>
      <c r="G760" s="224"/>
      <c r="H760" s="224"/>
      <c r="I760" s="224"/>
      <c r="J760" s="224"/>
      <c r="K760" s="224"/>
      <c r="L760" s="224"/>
      <c r="M760" s="224"/>
      <c r="N760" s="224"/>
      <c r="O760" s="224"/>
      <c r="P760" s="224"/>
      <c r="Q760" s="224"/>
      <c r="R760" s="224"/>
      <c r="S760" s="224"/>
    </row>
    <row r="761" spans="1:19" x14ac:dyDescent="0.25">
      <c r="A761" s="223">
        <f t="shared" si="16"/>
        <v>44790.812499999811</v>
      </c>
      <c r="B761" s="224"/>
      <c r="C761" s="224"/>
      <c r="D761" s="224"/>
      <c r="E761" s="224"/>
      <c r="F761" s="224"/>
      <c r="G761" s="224"/>
      <c r="H761" s="224"/>
      <c r="I761" s="224"/>
      <c r="J761" s="224"/>
      <c r="K761" s="224"/>
      <c r="L761" s="224"/>
      <c r="M761" s="224"/>
      <c r="N761" s="224"/>
      <c r="O761" s="224"/>
      <c r="P761" s="224"/>
      <c r="Q761" s="224"/>
      <c r="R761" s="224"/>
      <c r="S761" s="224"/>
    </row>
    <row r="762" spans="1:19" x14ac:dyDescent="0.25">
      <c r="A762" s="223">
        <f t="shared" si="16"/>
        <v>44790.822916666475</v>
      </c>
      <c r="B762" s="224"/>
      <c r="C762" s="224"/>
      <c r="D762" s="224"/>
      <c r="E762" s="224"/>
      <c r="F762" s="224"/>
      <c r="G762" s="224"/>
      <c r="H762" s="224"/>
      <c r="I762" s="224"/>
      <c r="J762" s="224"/>
      <c r="K762" s="224"/>
      <c r="L762" s="224"/>
      <c r="M762" s="224"/>
      <c r="N762" s="224"/>
      <c r="O762" s="224"/>
      <c r="P762" s="224"/>
      <c r="Q762" s="224"/>
      <c r="R762" s="224"/>
      <c r="S762" s="224"/>
    </row>
    <row r="763" spans="1:19" x14ac:dyDescent="0.25">
      <c r="A763" s="223">
        <f t="shared" si="16"/>
        <v>44790.833333333139</v>
      </c>
      <c r="B763" s="224"/>
      <c r="C763" s="224"/>
      <c r="D763" s="224"/>
      <c r="E763" s="224"/>
      <c r="F763" s="224"/>
      <c r="G763" s="224"/>
      <c r="H763" s="224"/>
      <c r="I763" s="224"/>
      <c r="J763" s="224"/>
      <c r="K763" s="224"/>
      <c r="L763" s="224"/>
      <c r="M763" s="224"/>
      <c r="N763" s="224"/>
      <c r="O763" s="224"/>
      <c r="P763" s="224"/>
      <c r="Q763" s="224"/>
      <c r="R763" s="224"/>
      <c r="S763" s="224"/>
    </row>
    <row r="764" spans="1:19" x14ac:dyDescent="0.25">
      <c r="A764" s="223">
        <f t="shared" si="16"/>
        <v>44790.843749999804</v>
      </c>
      <c r="B764" s="224"/>
      <c r="C764" s="224"/>
      <c r="D764" s="224"/>
      <c r="E764" s="224"/>
      <c r="F764" s="224"/>
      <c r="G764" s="224"/>
      <c r="H764" s="224"/>
      <c r="I764" s="224"/>
      <c r="J764" s="224"/>
      <c r="K764" s="224"/>
      <c r="L764" s="224"/>
      <c r="M764" s="224"/>
      <c r="N764" s="224"/>
      <c r="O764" s="224"/>
      <c r="P764" s="224"/>
      <c r="Q764" s="224"/>
      <c r="R764" s="224"/>
      <c r="S764" s="224"/>
    </row>
    <row r="765" spans="1:19" x14ac:dyDescent="0.25">
      <c r="A765" s="223">
        <f t="shared" si="16"/>
        <v>44790.854166666468</v>
      </c>
      <c r="B765" s="224"/>
      <c r="C765" s="224"/>
      <c r="D765" s="224"/>
      <c r="E765" s="224"/>
      <c r="F765" s="224"/>
      <c r="G765" s="224"/>
      <c r="H765" s="224"/>
      <c r="I765" s="224"/>
      <c r="J765" s="224"/>
      <c r="K765" s="224"/>
      <c r="L765" s="224"/>
      <c r="M765" s="224"/>
      <c r="N765" s="224"/>
      <c r="O765" s="224"/>
      <c r="P765" s="224"/>
      <c r="Q765" s="224"/>
      <c r="R765" s="224"/>
      <c r="S765" s="224"/>
    </row>
    <row r="766" spans="1:19" x14ac:dyDescent="0.25">
      <c r="A766" s="223">
        <f t="shared" si="16"/>
        <v>44790.864583333132</v>
      </c>
      <c r="B766" s="224"/>
      <c r="C766" s="224"/>
      <c r="D766" s="224"/>
      <c r="E766" s="224"/>
      <c r="F766" s="224"/>
      <c r="G766" s="224"/>
      <c r="H766" s="224"/>
      <c r="I766" s="224"/>
      <c r="J766" s="224"/>
      <c r="K766" s="224"/>
      <c r="L766" s="224"/>
      <c r="M766" s="224"/>
      <c r="N766" s="224"/>
      <c r="O766" s="224"/>
      <c r="P766" s="224"/>
      <c r="Q766" s="224"/>
      <c r="R766" s="224"/>
      <c r="S766" s="224"/>
    </row>
    <row r="767" spans="1:19" x14ac:dyDescent="0.25">
      <c r="A767" s="223">
        <f t="shared" si="16"/>
        <v>44790.874999999796</v>
      </c>
      <c r="B767" s="224"/>
      <c r="C767" s="224"/>
      <c r="D767" s="224"/>
      <c r="E767" s="224"/>
      <c r="F767" s="224"/>
      <c r="G767" s="224"/>
      <c r="H767" s="224"/>
      <c r="I767" s="224"/>
      <c r="J767" s="224"/>
      <c r="K767" s="224"/>
      <c r="L767" s="224"/>
      <c r="M767" s="224"/>
      <c r="N767" s="224"/>
      <c r="O767" s="224"/>
      <c r="P767" s="224"/>
      <c r="Q767" s="224"/>
      <c r="R767" s="224"/>
      <c r="S767" s="224"/>
    </row>
    <row r="768" spans="1:19" x14ac:dyDescent="0.25">
      <c r="A768" s="223">
        <f t="shared" si="16"/>
        <v>44790.885416666461</v>
      </c>
      <c r="B768" s="224"/>
      <c r="C768" s="224"/>
      <c r="D768" s="224"/>
      <c r="E768" s="224"/>
      <c r="F768" s="224"/>
      <c r="G768" s="224"/>
      <c r="H768" s="224"/>
      <c r="I768" s="224"/>
      <c r="J768" s="224"/>
      <c r="K768" s="224"/>
      <c r="L768" s="224"/>
      <c r="M768" s="224"/>
      <c r="N768" s="224"/>
      <c r="O768" s="224"/>
      <c r="P768" s="224"/>
      <c r="Q768" s="224"/>
      <c r="R768" s="224"/>
      <c r="S768" s="224"/>
    </row>
    <row r="769" spans="1:19" x14ac:dyDescent="0.25">
      <c r="A769" s="223">
        <f t="shared" si="16"/>
        <v>44790.895833333125</v>
      </c>
      <c r="B769" s="224"/>
      <c r="C769" s="224"/>
      <c r="D769" s="224"/>
      <c r="E769" s="224"/>
      <c r="F769" s="224"/>
      <c r="G769" s="224"/>
      <c r="H769" s="224"/>
      <c r="I769" s="224"/>
      <c r="J769" s="224"/>
      <c r="K769" s="224"/>
      <c r="L769" s="224"/>
      <c r="M769" s="224"/>
      <c r="N769" s="224"/>
      <c r="O769" s="224"/>
      <c r="P769" s="224"/>
      <c r="Q769" s="224"/>
      <c r="R769" s="224"/>
      <c r="S769" s="224"/>
    </row>
    <row r="770" spans="1:19" x14ac:dyDescent="0.25">
      <c r="A770" s="223">
        <f t="shared" si="16"/>
        <v>44790.906249999789</v>
      </c>
      <c r="B770" s="224"/>
      <c r="C770" s="224"/>
      <c r="D770" s="224"/>
      <c r="E770" s="224"/>
      <c r="F770" s="224"/>
      <c r="G770" s="224"/>
      <c r="H770" s="224"/>
      <c r="I770" s="224"/>
      <c r="J770" s="224"/>
      <c r="K770" s="224"/>
      <c r="L770" s="224"/>
      <c r="M770" s="224"/>
      <c r="N770" s="224"/>
      <c r="O770" s="224"/>
      <c r="P770" s="224"/>
      <c r="Q770" s="224"/>
      <c r="R770" s="224"/>
      <c r="S770" s="224"/>
    </row>
    <row r="771" spans="1:19" x14ac:dyDescent="0.25">
      <c r="A771" s="223">
        <f t="shared" si="16"/>
        <v>44790.916666666453</v>
      </c>
      <c r="B771" s="224"/>
      <c r="C771" s="224"/>
      <c r="D771" s="224"/>
      <c r="E771" s="224"/>
      <c r="F771" s="224"/>
      <c r="G771" s="224"/>
      <c r="H771" s="224"/>
      <c r="I771" s="224"/>
      <c r="J771" s="224"/>
      <c r="K771" s="224"/>
      <c r="L771" s="224"/>
      <c r="M771" s="224"/>
      <c r="N771" s="224"/>
      <c r="O771" s="224"/>
      <c r="P771" s="224"/>
      <c r="Q771" s="224"/>
      <c r="R771" s="224"/>
      <c r="S771" s="224"/>
    </row>
    <row r="772" spans="1:19" x14ac:dyDescent="0.25">
      <c r="A772" s="223">
        <f t="shared" si="16"/>
        <v>44790.927083333117</v>
      </c>
      <c r="B772" s="224"/>
      <c r="C772" s="224"/>
      <c r="D772" s="224"/>
      <c r="E772" s="224"/>
      <c r="F772" s="224"/>
      <c r="G772" s="224"/>
      <c r="H772" s="224"/>
      <c r="I772" s="224"/>
      <c r="J772" s="224"/>
      <c r="K772" s="224"/>
      <c r="L772" s="224"/>
      <c r="M772" s="224"/>
      <c r="N772" s="224"/>
      <c r="O772" s="224"/>
      <c r="P772" s="224"/>
      <c r="Q772" s="224"/>
      <c r="R772" s="224"/>
      <c r="S772" s="224"/>
    </row>
    <row r="773" spans="1:19" x14ac:dyDescent="0.25">
      <c r="A773" s="223">
        <f t="shared" si="16"/>
        <v>44790.937499999782</v>
      </c>
      <c r="B773" s="224"/>
      <c r="C773" s="224"/>
      <c r="D773" s="224"/>
      <c r="E773" s="224"/>
      <c r="F773" s="224"/>
      <c r="G773" s="224"/>
      <c r="H773" s="224"/>
      <c r="I773" s="224"/>
      <c r="J773" s="224"/>
      <c r="K773" s="224"/>
      <c r="L773" s="224"/>
      <c r="M773" s="224"/>
      <c r="N773" s="224"/>
      <c r="O773" s="224"/>
      <c r="P773" s="224"/>
      <c r="Q773" s="224"/>
      <c r="R773" s="224"/>
      <c r="S773" s="224"/>
    </row>
    <row r="774" spans="1:19" x14ac:dyDescent="0.25">
      <c r="A774" s="223">
        <f t="shared" si="16"/>
        <v>44790.947916666446</v>
      </c>
      <c r="B774" s="224"/>
      <c r="C774" s="224"/>
      <c r="D774" s="224"/>
      <c r="E774" s="224"/>
      <c r="F774" s="224"/>
      <c r="G774" s="224"/>
      <c r="H774" s="224"/>
      <c r="I774" s="224"/>
      <c r="J774" s="224"/>
      <c r="K774" s="224"/>
      <c r="L774" s="224"/>
      <c r="M774" s="224"/>
      <c r="N774" s="224"/>
      <c r="O774" s="224"/>
      <c r="P774" s="224"/>
      <c r="Q774" s="224"/>
      <c r="R774" s="224"/>
      <c r="S774" s="224"/>
    </row>
    <row r="775" spans="1:19" x14ac:dyDescent="0.25">
      <c r="A775" s="223">
        <f t="shared" si="16"/>
        <v>44790.95833333311</v>
      </c>
      <c r="B775" s="224"/>
      <c r="C775" s="224"/>
      <c r="D775" s="224"/>
      <c r="E775" s="224"/>
      <c r="F775" s="224"/>
      <c r="G775" s="224"/>
      <c r="H775" s="224"/>
      <c r="I775" s="224"/>
      <c r="J775" s="224"/>
      <c r="K775" s="224"/>
      <c r="L775" s="224"/>
      <c r="M775" s="224"/>
      <c r="N775" s="224"/>
      <c r="O775" s="224"/>
      <c r="P775" s="224"/>
      <c r="Q775" s="224"/>
      <c r="R775" s="224"/>
      <c r="S775" s="224"/>
    </row>
    <row r="776" spans="1:19" x14ac:dyDescent="0.25">
      <c r="A776" s="223">
        <f t="shared" si="16"/>
        <v>44790.968749999774</v>
      </c>
      <c r="B776" s="224"/>
      <c r="C776" s="224"/>
      <c r="D776" s="224"/>
      <c r="E776" s="224"/>
      <c r="F776" s="224"/>
      <c r="G776" s="224"/>
      <c r="H776" s="224"/>
      <c r="I776" s="224"/>
      <c r="J776" s="224"/>
      <c r="K776" s="224"/>
      <c r="L776" s="224"/>
      <c r="M776" s="224"/>
      <c r="N776" s="224"/>
      <c r="O776" s="224"/>
      <c r="P776" s="224"/>
      <c r="Q776" s="224"/>
      <c r="R776" s="224"/>
      <c r="S776" s="224"/>
    </row>
    <row r="777" spans="1:19" x14ac:dyDescent="0.25">
      <c r="A777" s="223">
        <f t="shared" si="16"/>
        <v>44790.979166666439</v>
      </c>
      <c r="B777" s="224"/>
      <c r="C777" s="224"/>
      <c r="D777" s="224"/>
      <c r="E777" s="224"/>
      <c r="F777" s="224"/>
      <c r="G777" s="224"/>
      <c r="H777" s="224"/>
      <c r="I777" s="224"/>
      <c r="J777" s="224"/>
      <c r="K777" s="224"/>
      <c r="L777" s="224"/>
      <c r="M777" s="224"/>
      <c r="N777" s="224"/>
      <c r="O777" s="224"/>
      <c r="P777" s="224"/>
      <c r="Q777" s="224"/>
      <c r="R777" s="224"/>
      <c r="S777" s="224"/>
    </row>
    <row r="778" spans="1:19" x14ac:dyDescent="0.25">
      <c r="A778" s="225">
        <f t="shared" si="16"/>
        <v>44790.989583333103</v>
      </c>
      <c r="B778" s="226"/>
      <c r="C778" s="226"/>
      <c r="D778" s="226"/>
      <c r="E778" s="226"/>
      <c r="F778" s="226"/>
      <c r="G778" s="226"/>
      <c r="H778" s="226"/>
      <c r="I778" s="226"/>
      <c r="J778" s="226"/>
      <c r="K778" s="226"/>
      <c r="L778" s="226"/>
      <c r="M778" s="226"/>
      <c r="N778" s="226"/>
      <c r="O778" s="226"/>
      <c r="P778" s="226"/>
      <c r="Q778" s="226"/>
      <c r="R778" s="226"/>
      <c r="S778" s="226"/>
    </row>
    <row r="779" spans="1:19" x14ac:dyDescent="0.25">
      <c r="A779" s="221">
        <v>44825</v>
      </c>
      <c r="B779" s="224"/>
      <c r="C779" s="224"/>
      <c r="D779" s="224"/>
      <c r="E779" s="224"/>
      <c r="F779" s="224"/>
      <c r="G779" s="224"/>
      <c r="H779" s="224"/>
      <c r="I779" s="224"/>
      <c r="J779" s="224"/>
      <c r="K779" s="224"/>
      <c r="L779" s="224"/>
      <c r="M779" s="224"/>
      <c r="N779" s="224"/>
      <c r="O779" s="224"/>
      <c r="P779" s="224"/>
      <c r="Q779" s="224"/>
      <c r="R779" s="224"/>
      <c r="S779" s="224"/>
    </row>
    <row r="780" spans="1:19" x14ac:dyDescent="0.25">
      <c r="A780" s="223">
        <f>A779+"00:15"</f>
        <v>44825.010416666664</v>
      </c>
      <c r="B780" s="224"/>
      <c r="C780" s="224"/>
      <c r="D780" s="224"/>
      <c r="E780" s="224"/>
      <c r="F780" s="224"/>
      <c r="G780" s="224"/>
      <c r="H780" s="224"/>
      <c r="I780" s="224"/>
      <c r="J780" s="224"/>
      <c r="K780" s="224"/>
      <c r="L780" s="224"/>
      <c r="M780" s="224"/>
      <c r="N780" s="224"/>
      <c r="O780" s="224"/>
      <c r="P780" s="224"/>
      <c r="Q780" s="224"/>
      <c r="R780" s="224"/>
      <c r="S780" s="224"/>
    </row>
    <row r="781" spans="1:19" x14ac:dyDescent="0.25">
      <c r="A781" s="223">
        <f t="shared" ref="A781:A844" si="17">A780+"0:15"</f>
        <v>44825.020833333328</v>
      </c>
      <c r="B781" s="224"/>
      <c r="C781" s="224"/>
      <c r="D781" s="224"/>
      <c r="E781" s="224"/>
      <c r="F781" s="224"/>
      <c r="G781" s="224"/>
      <c r="H781" s="224"/>
      <c r="I781" s="224"/>
      <c r="J781" s="224"/>
      <c r="K781" s="224"/>
      <c r="L781" s="224"/>
      <c r="M781" s="224"/>
      <c r="N781" s="224"/>
      <c r="O781" s="224"/>
      <c r="P781" s="224"/>
      <c r="Q781" s="224"/>
      <c r="R781" s="224"/>
      <c r="S781" s="224"/>
    </row>
    <row r="782" spans="1:19" x14ac:dyDescent="0.25">
      <c r="A782" s="223">
        <f t="shared" si="17"/>
        <v>44825.031249999993</v>
      </c>
      <c r="B782" s="224"/>
      <c r="C782" s="224"/>
      <c r="D782" s="224"/>
      <c r="E782" s="224"/>
      <c r="F782" s="224"/>
      <c r="G782" s="224"/>
      <c r="H782" s="224"/>
      <c r="I782" s="224"/>
      <c r="J782" s="224"/>
      <c r="K782" s="224"/>
      <c r="L782" s="224"/>
      <c r="M782" s="224"/>
      <c r="N782" s="224"/>
      <c r="O782" s="224"/>
      <c r="P782" s="224"/>
      <c r="Q782" s="224"/>
      <c r="R782" s="224"/>
      <c r="S782" s="224"/>
    </row>
    <row r="783" spans="1:19" x14ac:dyDescent="0.25">
      <c r="A783" s="223">
        <f t="shared" si="17"/>
        <v>44825.041666666657</v>
      </c>
      <c r="B783" s="224"/>
      <c r="C783" s="224"/>
      <c r="D783" s="224"/>
      <c r="E783" s="224"/>
      <c r="F783" s="224"/>
      <c r="G783" s="224"/>
      <c r="H783" s="224"/>
      <c r="I783" s="224"/>
      <c r="J783" s="224"/>
      <c r="K783" s="224"/>
      <c r="L783" s="224"/>
      <c r="M783" s="224"/>
      <c r="N783" s="224"/>
      <c r="O783" s="224"/>
      <c r="P783" s="224"/>
      <c r="Q783" s="224"/>
      <c r="R783" s="224"/>
      <c r="S783" s="224"/>
    </row>
    <row r="784" spans="1:19" x14ac:dyDescent="0.25">
      <c r="A784" s="223">
        <f t="shared" si="17"/>
        <v>44825.052083333321</v>
      </c>
      <c r="B784" s="224"/>
      <c r="C784" s="224"/>
      <c r="D784" s="224"/>
      <c r="E784" s="224"/>
      <c r="F784" s="224"/>
      <c r="G784" s="224"/>
      <c r="H784" s="224"/>
      <c r="I784" s="224"/>
      <c r="J784" s="224"/>
      <c r="K784" s="224"/>
      <c r="L784" s="224"/>
      <c r="M784" s="224"/>
      <c r="N784" s="224"/>
      <c r="O784" s="224"/>
      <c r="P784" s="224"/>
      <c r="Q784" s="224"/>
      <c r="R784" s="224"/>
      <c r="S784" s="224"/>
    </row>
    <row r="785" spans="1:19" x14ac:dyDescent="0.25">
      <c r="A785" s="223">
        <f t="shared" si="17"/>
        <v>44825.062499999985</v>
      </c>
      <c r="B785" s="224"/>
      <c r="C785" s="224"/>
      <c r="D785" s="224"/>
      <c r="E785" s="224"/>
      <c r="F785" s="224"/>
      <c r="G785" s="224"/>
      <c r="H785" s="224"/>
      <c r="I785" s="224"/>
      <c r="J785" s="224"/>
      <c r="K785" s="224"/>
      <c r="L785" s="224"/>
      <c r="M785" s="224"/>
      <c r="N785" s="224"/>
      <c r="O785" s="224"/>
      <c r="P785" s="224"/>
      <c r="Q785" s="224"/>
      <c r="R785" s="224"/>
      <c r="S785" s="224"/>
    </row>
    <row r="786" spans="1:19" x14ac:dyDescent="0.25">
      <c r="A786" s="223">
        <f t="shared" si="17"/>
        <v>44825.07291666665</v>
      </c>
      <c r="B786" s="224"/>
      <c r="C786" s="224"/>
      <c r="D786" s="224"/>
      <c r="E786" s="224"/>
      <c r="F786" s="224"/>
      <c r="G786" s="224"/>
      <c r="H786" s="224"/>
      <c r="I786" s="224"/>
      <c r="J786" s="224"/>
      <c r="K786" s="224"/>
      <c r="L786" s="224"/>
      <c r="M786" s="224"/>
      <c r="N786" s="224"/>
      <c r="O786" s="224"/>
      <c r="P786" s="224"/>
      <c r="Q786" s="224"/>
      <c r="R786" s="224"/>
      <c r="S786" s="224"/>
    </row>
    <row r="787" spans="1:19" x14ac:dyDescent="0.25">
      <c r="A787" s="223">
        <f t="shared" si="17"/>
        <v>44825.083333333314</v>
      </c>
      <c r="B787" s="224"/>
      <c r="C787" s="224"/>
      <c r="D787" s="224"/>
      <c r="E787" s="224"/>
      <c r="F787" s="224"/>
      <c r="G787" s="224"/>
      <c r="H787" s="224"/>
      <c r="I787" s="224"/>
      <c r="J787" s="224"/>
      <c r="K787" s="224"/>
      <c r="L787" s="224"/>
      <c r="M787" s="224"/>
      <c r="N787" s="224"/>
      <c r="O787" s="224"/>
      <c r="P787" s="224"/>
      <c r="Q787" s="224"/>
      <c r="R787" s="224"/>
      <c r="S787" s="224"/>
    </row>
    <row r="788" spans="1:19" x14ac:dyDescent="0.25">
      <c r="A788" s="223">
        <f t="shared" si="17"/>
        <v>44825.093749999978</v>
      </c>
      <c r="B788" s="224"/>
      <c r="C788" s="224"/>
      <c r="D788" s="224"/>
      <c r="E788" s="224"/>
      <c r="F788" s="224"/>
      <c r="G788" s="224"/>
      <c r="H788" s="224"/>
      <c r="I788" s="224"/>
      <c r="J788" s="224"/>
      <c r="K788" s="224"/>
      <c r="L788" s="224"/>
      <c r="M788" s="224"/>
      <c r="N788" s="224"/>
      <c r="O788" s="224"/>
      <c r="P788" s="224"/>
      <c r="Q788" s="224"/>
      <c r="R788" s="224"/>
      <c r="S788" s="224"/>
    </row>
    <row r="789" spans="1:19" x14ac:dyDescent="0.25">
      <c r="A789" s="223">
        <f t="shared" si="17"/>
        <v>44825.104166666642</v>
      </c>
      <c r="B789" s="224"/>
      <c r="C789" s="224"/>
      <c r="D789" s="224"/>
      <c r="E789" s="224"/>
      <c r="F789" s="224"/>
      <c r="G789" s="224"/>
      <c r="H789" s="224"/>
      <c r="I789" s="224"/>
      <c r="J789" s="224"/>
      <c r="K789" s="224"/>
      <c r="L789" s="224"/>
      <c r="M789" s="224"/>
      <c r="N789" s="224"/>
      <c r="O789" s="224"/>
      <c r="P789" s="224"/>
      <c r="Q789" s="224"/>
      <c r="R789" s="224"/>
      <c r="S789" s="224"/>
    </row>
    <row r="790" spans="1:19" x14ac:dyDescent="0.25">
      <c r="A790" s="223">
        <f t="shared" si="17"/>
        <v>44825.114583333307</v>
      </c>
      <c r="B790" s="224"/>
      <c r="C790" s="224"/>
      <c r="D790" s="224"/>
      <c r="E790" s="224"/>
      <c r="F790" s="224"/>
      <c r="G790" s="224"/>
      <c r="H790" s="224"/>
      <c r="I790" s="224"/>
      <c r="J790" s="224"/>
      <c r="K790" s="224"/>
      <c r="L790" s="224"/>
      <c r="M790" s="224"/>
      <c r="N790" s="224"/>
      <c r="O790" s="224"/>
      <c r="P790" s="224"/>
      <c r="Q790" s="224"/>
      <c r="R790" s="224"/>
      <c r="S790" s="224"/>
    </row>
    <row r="791" spans="1:19" x14ac:dyDescent="0.25">
      <c r="A791" s="223">
        <f t="shared" si="17"/>
        <v>44825.124999999971</v>
      </c>
      <c r="B791" s="224"/>
      <c r="C791" s="224"/>
      <c r="D791" s="224"/>
      <c r="E791" s="224"/>
      <c r="F791" s="224"/>
      <c r="G791" s="224"/>
      <c r="H791" s="224"/>
      <c r="I791" s="224"/>
      <c r="J791" s="224"/>
      <c r="K791" s="224"/>
      <c r="L791" s="224"/>
      <c r="M791" s="224"/>
      <c r="N791" s="224"/>
      <c r="O791" s="224"/>
      <c r="P791" s="224"/>
      <c r="Q791" s="224"/>
      <c r="R791" s="224"/>
      <c r="S791" s="224"/>
    </row>
    <row r="792" spans="1:19" x14ac:dyDescent="0.25">
      <c r="A792" s="223">
        <f t="shared" si="17"/>
        <v>44825.135416666635</v>
      </c>
      <c r="B792" s="224"/>
      <c r="C792" s="224"/>
      <c r="D792" s="224"/>
      <c r="E792" s="224"/>
      <c r="F792" s="224"/>
      <c r="G792" s="224"/>
      <c r="H792" s="224"/>
      <c r="I792" s="224"/>
      <c r="J792" s="224"/>
      <c r="K792" s="224"/>
      <c r="L792" s="224"/>
      <c r="M792" s="224"/>
      <c r="N792" s="224"/>
      <c r="O792" s="224"/>
      <c r="P792" s="224"/>
      <c r="Q792" s="224"/>
      <c r="R792" s="224"/>
      <c r="S792" s="224"/>
    </row>
    <row r="793" spans="1:19" x14ac:dyDescent="0.25">
      <c r="A793" s="223">
        <f t="shared" si="17"/>
        <v>44825.145833333299</v>
      </c>
      <c r="B793" s="224"/>
      <c r="C793" s="224"/>
      <c r="D793" s="224"/>
      <c r="E793" s="224"/>
      <c r="F793" s="224"/>
      <c r="G793" s="224"/>
      <c r="H793" s="224"/>
      <c r="I793" s="224"/>
      <c r="J793" s="224"/>
      <c r="K793" s="224"/>
      <c r="L793" s="224"/>
      <c r="M793" s="224"/>
      <c r="N793" s="224"/>
      <c r="O793" s="224"/>
      <c r="P793" s="224"/>
      <c r="Q793" s="224"/>
      <c r="R793" s="224"/>
      <c r="S793" s="224"/>
    </row>
    <row r="794" spans="1:19" x14ac:dyDescent="0.25">
      <c r="A794" s="223">
        <f t="shared" si="17"/>
        <v>44825.156249999964</v>
      </c>
      <c r="B794" s="224"/>
      <c r="C794" s="224"/>
      <c r="D794" s="224"/>
      <c r="E794" s="224"/>
      <c r="F794" s="224"/>
      <c r="G794" s="224"/>
      <c r="H794" s="224"/>
      <c r="I794" s="224"/>
      <c r="J794" s="224"/>
      <c r="K794" s="224"/>
      <c r="L794" s="224"/>
      <c r="M794" s="224"/>
      <c r="N794" s="224"/>
      <c r="O794" s="224"/>
      <c r="P794" s="224"/>
      <c r="Q794" s="224"/>
      <c r="R794" s="224"/>
      <c r="S794" s="224"/>
    </row>
    <row r="795" spans="1:19" x14ac:dyDescent="0.25">
      <c r="A795" s="223">
        <f t="shared" si="17"/>
        <v>44825.166666666628</v>
      </c>
      <c r="B795" s="224"/>
      <c r="C795" s="224"/>
      <c r="D795" s="224"/>
      <c r="E795" s="224"/>
      <c r="F795" s="224"/>
      <c r="G795" s="224"/>
      <c r="H795" s="224"/>
      <c r="I795" s="224"/>
      <c r="J795" s="224"/>
      <c r="K795" s="224"/>
      <c r="L795" s="224"/>
      <c r="M795" s="224"/>
      <c r="N795" s="224"/>
      <c r="O795" s="224"/>
      <c r="P795" s="224"/>
      <c r="Q795" s="224"/>
      <c r="R795" s="224"/>
      <c r="S795" s="224"/>
    </row>
    <row r="796" spans="1:19" x14ac:dyDescent="0.25">
      <c r="A796" s="223">
        <f t="shared" si="17"/>
        <v>44825.177083333292</v>
      </c>
      <c r="B796" s="224"/>
      <c r="C796" s="224"/>
      <c r="D796" s="224"/>
      <c r="E796" s="224"/>
      <c r="F796" s="224"/>
      <c r="G796" s="224"/>
      <c r="H796" s="224"/>
      <c r="I796" s="224"/>
      <c r="J796" s="224"/>
      <c r="K796" s="224"/>
      <c r="L796" s="224"/>
      <c r="M796" s="224"/>
      <c r="N796" s="224"/>
      <c r="O796" s="224"/>
      <c r="P796" s="224"/>
      <c r="Q796" s="224"/>
      <c r="R796" s="224"/>
      <c r="S796" s="224"/>
    </row>
    <row r="797" spans="1:19" x14ac:dyDescent="0.25">
      <c r="A797" s="223">
        <f t="shared" si="17"/>
        <v>44825.187499999956</v>
      </c>
      <c r="B797" s="224"/>
      <c r="C797" s="224"/>
      <c r="D797" s="224"/>
      <c r="E797" s="224"/>
      <c r="F797" s="224"/>
      <c r="G797" s="224"/>
      <c r="H797" s="224"/>
      <c r="I797" s="224"/>
      <c r="J797" s="224"/>
      <c r="K797" s="224"/>
      <c r="L797" s="224"/>
      <c r="M797" s="224"/>
      <c r="N797" s="224"/>
      <c r="O797" s="224"/>
      <c r="P797" s="224"/>
      <c r="Q797" s="224"/>
      <c r="R797" s="224"/>
      <c r="S797" s="224"/>
    </row>
    <row r="798" spans="1:19" x14ac:dyDescent="0.25">
      <c r="A798" s="223">
        <f t="shared" si="17"/>
        <v>44825.197916666621</v>
      </c>
      <c r="B798" s="224"/>
      <c r="C798" s="224"/>
      <c r="D798" s="224"/>
      <c r="E798" s="224"/>
      <c r="F798" s="224"/>
      <c r="G798" s="224"/>
      <c r="H798" s="224"/>
      <c r="I798" s="224"/>
      <c r="J798" s="224"/>
      <c r="K798" s="224"/>
      <c r="L798" s="224"/>
      <c r="M798" s="224"/>
      <c r="N798" s="224"/>
      <c r="O798" s="224"/>
      <c r="P798" s="224"/>
      <c r="Q798" s="224"/>
      <c r="R798" s="224"/>
      <c r="S798" s="224"/>
    </row>
    <row r="799" spans="1:19" x14ac:dyDescent="0.25">
      <c r="A799" s="223">
        <f t="shared" si="17"/>
        <v>44825.208333333285</v>
      </c>
      <c r="B799" s="224"/>
      <c r="C799" s="224"/>
      <c r="D799" s="224"/>
      <c r="E799" s="224"/>
      <c r="F799" s="224"/>
      <c r="G799" s="224"/>
      <c r="H799" s="224"/>
      <c r="I799" s="224"/>
      <c r="J799" s="224"/>
      <c r="K799" s="224"/>
      <c r="L799" s="224"/>
      <c r="M799" s="224"/>
      <c r="N799" s="224"/>
      <c r="O799" s="224"/>
      <c r="P799" s="224"/>
      <c r="Q799" s="224"/>
      <c r="R799" s="224"/>
      <c r="S799" s="224"/>
    </row>
    <row r="800" spans="1:19" x14ac:dyDescent="0.25">
      <c r="A800" s="223">
        <f t="shared" si="17"/>
        <v>44825.218749999949</v>
      </c>
      <c r="B800" s="224"/>
      <c r="C800" s="224"/>
      <c r="D800" s="224"/>
      <c r="E800" s="224"/>
      <c r="F800" s="224"/>
      <c r="G800" s="224"/>
      <c r="H800" s="224"/>
      <c r="I800" s="224"/>
      <c r="J800" s="224"/>
      <c r="K800" s="224"/>
      <c r="L800" s="224"/>
      <c r="M800" s="224"/>
      <c r="N800" s="224"/>
      <c r="O800" s="224"/>
      <c r="P800" s="224"/>
      <c r="Q800" s="224"/>
      <c r="R800" s="224"/>
      <c r="S800" s="224"/>
    </row>
    <row r="801" spans="1:19" x14ac:dyDescent="0.25">
      <c r="A801" s="223">
        <f t="shared" si="17"/>
        <v>44825.229166666613</v>
      </c>
      <c r="B801" s="224"/>
      <c r="C801" s="224"/>
      <c r="D801" s="224"/>
      <c r="E801" s="224"/>
      <c r="F801" s="224"/>
      <c r="G801" s="224"/>
      <c r="H801" s="224"/>
      <c r="I801" s="224"/>
      <c r="J801" s="224"/>
      <c r="K801" s="224"/>
      <c r="L801" s="224"/>
      <c r="M801" s="224"/>
      <c r="N801" s="224"/>
      <c r="O801" s="224"/>
      <c r="P801" s="224"/>
      <c r="Q801" s="224"/>
      <c r="R801" s="224"/>
      <c r="S801" s="224"/>
    </row>
    <row r="802" spans="1:19" x14ac:dyDescent="0.25">
      <c r="A802" s="223">
        <f t="shared" si="17"/>
        <v>44825.239583333278</v>
      </c>
      <c r="B802" s="224"/>
      <c r="C802" s="224"/>
      <c r="D802" s="224"/>
      <c r="E802" s="224"/>
      <c r="F802" s="224"/>
      <c r="G802" s="224"/>
      <c r="H802" s="224"/>
      <c r="I802" s="224"/>
      <c r="J802" s="224"/>
      <c r="K802" s="224"/>
      <c r="L802" s="224"/>
      <c r="M802" s="224"/>
      <c r="N802" s="224"/>
      <c r="O802" s="224"/>
      <c r="P802" s="224"/>
      <c r="Q802" s="224"/>
      <c r="R802" s="224"/>
      <c r="S802" s="224"/>
    </row>
    <row r="803" spans="1:19" x14ac:dyDescent="0.25">
      <c r="A803" s="223">
        <f t="shared" si="17"/>
        <v>44825.249999999942</v>
      </c>
      <c r="B803" s="224"/>
      <c r="C803" s="224"/>
      <c r="D803" s="224"/>
      <c r="E803" s="224"/>
      <c r="F803" s="224"/>
      <c r="G803" s="224"/>
      <c r="H803" s="224"/>
      <c r="I803" s="224"/>
      <c r="J803" s="224"/>
      <c r="K803" s="224"/>
      <c r="L803" s="224"/>
      <c r="M803" s="224"/>
      <c r="N803" s="224"/>
      <c r="O803" s="224"/>
      <c r="P803" s="224"/>
      <c r="Q803" s="224"/>
      <c r="R803" s="224"/>
      <c r="S803" s="224"/>
    </row>
    <row r="804" spans="1:19" x14ac:dyDescent="0.25">
      <c r="A804" s="223">
        <f t="shared" si="17"/>
        <v>44825.260416666606</v>
      </c>
      <c r="B804" s="224"/>
      <c r="C804" s="224"/>
      <c r="D804" s="224"/>
      <c r="E804" s="224"/>
      <c r="F804" s="224"/>
      <c r="G804" s="224"/>
      <c r="H804" s="224"/>
      <c r="I804" s="224"/>
      <c r="J804" s="224"/>
      <c r="K804" s="224"/>
      <c r="L804" s="224"/>
      <c r="M804" s="224"/>
      <c r="N804" s="224"/>
      <c r="O804" s="224"/>
      <c r="P804" s="224"/>
      <c r="Q804" s="224"/>
      <c r="R804" s="224"/>
      <c r="S804" s="224"/>
    </row>
    <row r="805" spans="1:19" x14ac:dyDescent="0.25">
      <c r="A805" s="223">
        <f t="shared" si="17"/>
        <v>44825.27083333327</v>
      </c>
      <c r="B805" s="224"/>
      <c r="C805" s="224"/>
      <c r="D805" s="224"/>
      <c r="E805" s="224"/>
      <c r="F805" s="224"/>
      <c r="G805" s="224"/>
      <c r="H805" s="224"/>
      <c r="I805" s="224"/>
      <c r="J805" s="224"/>
      <c r="K805" s="224"/>
      <c r="L805" s="224"/>
      <c r="M805" s="224"/>
      <c r="N805" s="224"/>
      <c r="O805" s="224"/>
      <c r="P805" s="224"/>
      <c r="Q805" s="224"/>
      <c r="R805" s="224"/>
      <c r="S805" s="224"/>
    </row>
    <row r="806" spans="1:19" x14ac:dyDescent="0.25">
      <c r="A806" s="223">
        <f t="shared" si="17"/>
        <v>44825.281249999935</v>
      </c>
      <c r="B806" s="224"/>
      <c r="C806" s="224"/>
      <c r="D806" s="224"/>
      <c r="E806" s="224"/>
      <c r="F806" s="224"/>
      <c r="G806" s="224"/>
      <c r="H806" s="224"/>
      <c r="I806" s="224"/>
      <c r="J806" s="224"/>
      <c r="K806" s="224"/>
      <c r="L806" s="224"/>
      <c r="M806" s="224"/>
      <c r="N806" s="224"/>
      <c r="O806" s="224"/>
      <c r="P806" s="224"/>
      <c r="Q806" s="224"/>
      <c r="R806" s="224"/>
      <c r="S806" s="224"/>
    </row>
    <row r="807" spans="1:19" x14ac:dyDescent="0.25">
      <c r="A807" s="223">
        <f t="shared" si="17"/>
        <v>44825.291666666599</v>
      </c>
      <c r="B807" s="224"/>
      <c r="C807" s="224"/>
      <c r="D807" s="224"/>
      <c r="E807" s="224"/>
      <c r="F807" s="224"/>
      <c r="G807" s="224"/>
      <c r="H807" s="224"/>
      <c r="I807" s="224"/>
      <c r="J807" s="224"/>
      <c r="K807" s="224"/>
      <c r="L807" s="224"/>
      <c r="M807" s="224"/>
      <c r="N807" s="224"/>
      <c r="O807" s="224"/>
      <c r="P807" s="224"/>
      <c r="Q807" s="224"/>
      <c r="R807" s="224"/>
      <c r="S807" s="224"/>
    </row>
    <row r="808" spans="1:19" x14ac:dyDescent="0.25">
      <c r="A808" s="223">
        <f t="shared" si="17"/>
        <v>44825.302083333263</v>
      </c>
      <c r="B808" s="224"/>
      <c r="C808" s="224"/>
      <c r="D808" s="224"/>
      <c r="E808" s="224"/>
      <c r="F808" s="224"/>
      <c r="G808" s="224"/>
      <c r="H808" s="224"/>
      <c r="I808" s="224"/>
      <c r="J808" s="224"/>
      <c r="K808" s="224"/>
      <c r="L808" s="224"/>
      <c r="M808" s="224"/>
      <c r="N808" s="224"/>
      <c r="O808" s="224"/>
      <c r="P808" s="224"/>
      <c r="Q808" s="224"/>
      <c r="R808" s="224"/>
      <c r="S808" s="224"/>
    </row>
    <row r="809" spans="1:19" x14ac:dyDescent="0.25">
      <c r="A809" s="223">
        <f t="shared" si="17"/>
        <v>44825.312499999927</v>
      </c>
      <c r="B809" s="224"/>
      <c r="C809" s="224"/>
      <c r="D809" s="224"/>
      <c r="E809" s="224"/>
      <c r="F809" s="224"/>
      <c r="G809" s="224"/>
      <c r="H809" s="224"/>
      <c r="I809" s="224"/>
      <c r="J809" s="224"/>
      <c r="K809" s="224"/>
      <c r="L809" s="224"/>
      <c r="M809" s="224"/>
      <c r="N809" s="224"/>
      <c r="O809" s="224"/>
      <c r="P809" s="224"/>
      <c r="Q809" s="224"/>
      <c r="R809" s="224"/>
      <c r="S809" s="224"/>
    </row>
    <row r="810" spans="1:19" x14ac:dyDescent="0.25">
      <c r="A810" s="223">
        <f t="shared" si="17"/>
        <v>44825.322916666591</v>
      </c>
      <c r="B810" s="224"/>
      <c r="C810" s="224"/>
      <c r="D810" s="224"/>
      <c r="E810" s="224"/>
      <c r="F810" s="224"/>
      <c r="G810" s="224"/>
      <c r="H810" s="224"/>
      <c r="I810" s="224"/>
      <c r="J810" s="224"/>
      <c r="K810" s="224"/>
      <c r="L810" s="224"/>
      <c r="M810" s="224"/>
      <c r="N810" s="224"/>
      <c r="O810" s="224"/>
      <c r="P810" s="224"/>
      <c r="Q810" s="224"/>
      <c r="R810" s="224"/>
      <c r="S810" s="224"/>
    </row>
    <row r="811" spans="1:19" x14ac:dyDescent="0.25">
      <c r="A811" s="223">
        <f t="shared" si="17"/>
        <v>44825.333333333256</v>
      </c>
      <c r="B811" s="224"/>
      <c r="C811" s="224"/>
      <c r="D811" s="224"/>
      <c r="E811" s="224"/>
      <c r="F811" s="224"/>
      <c r="G811" s="224"/>
      <c r="H811" s="224"/>
      <c r="I811" s="224"/>
      <c r="J811" s="224"/>
      <c r="K811" s="224"/>
      <c r="L811" s="224"/>
      <c r="M811" s="224"/>
      <c r="N811" s="224"/>
      <c r="O811" s="224"/>
      <c r="P811" s="224"/>
      <c r="Q811" s="224"/>
      <c r="R811" s="224"/>
      <c r="S811" s="224"/>
    </row>
    <row r="812" spans="1:19" x14ac:dyDescent="0.25">
      <c r="A812" s="223">
        <f t="shared" si="17"/>
        <v>44825.34374999992</v>
      </c>
      <c r="B812" s="224"/>
      <c r="C812" s="224"/>
      <c r="D812" s="224"/>
      <c r="E812" s="224"/>
      <c r="F812" s="224"/>
      <c r="G812" s="224"/>
      <c r="H812" s="224"/>
      <c r="I812" s="224"/>
      <c r="J812" s="224"/>
      <c r="K812" s="224"/>
      <c r="L812" s="224"/>
      <c r="M812" s="224"/>
      <c r="N812" s="224"/>
      <c r="O812" s="224"/>
      <c r="P812" s="224"/>
      <c r="Q812" s="224"/>
      <c r="R812" s="224"/>
      <c r="S812" s="224"/>
    </row>
    <row r="813" spans="1:19" x14ac:dyDescent="0.25">
      <c r="A813" s="223">
        <f t="shared" si="17"/>
        <v>44825.354166666584</v>
      </c>
      <c r="B813" s="224"/>
      <c r="C813" s="224"/>
      <c r="D813" s="224"/>
      <c r="E813" s="224"/>
      <c r="F813" s="224"/>
      <c r="G813" s="224"/>
      <c r="H813" s="224"/>
      <c r="I813" s="224"/>
      <c r="J813" s="224"/>
      <c r="K813" s="224"/>
      <c r="L813" s="224"/>
      <c r="M813" s="224"/>
      <c r="N813" s="224"/>
      <c r="O813" s="224"/>
      <c r="P813" s="224"/>
      <c r="Q813" s="224"/>
      <c r="R813" s="224"/>
      <c r="S813" s="224"/>
    </row>
    <row r="814" spans="1:19" x14ac:dyDescent="0.25">
      <c r="A814" s="223">
        <f t="shared" si="17"/>
        <v>44825.364583333248</v>
      </c>
      <c r="B814" s="224"/>
      <c r="C814" s="224"/>
      <c r="D814" s="224"/>
      <c r="E814" s="224"/>
      <c r="F814" s="224"/>
      <c r="G814" s="224"/>
      <c r="H814" s="224"/>
      <c r="I814" s="224"/>
      <c r="J814" s="224"/>
      <c r="K814" s="224"/>
      <c r="L814" s="224"/>
      <c r="M814" s="224"/>
      <c r="N814" s="224"/>
      <c r="O814" s="224"/>
      <c r="P814" s="224"/>
      <c r="Q814" s="224"/>
      <c r="R814" s="224"/>
      <c r="S814" s="224"/>
    </row>
    <row r="815" spans="1:19" x14ac:dyDescent="0.25">
      <c r="A815" s="223">
        <f t="shared" si="17"/>
        <v>44825.374999999913</v>
      </c>
      <c r="B815" s="224"/>
      <c r="C815" s="224"/>
      <c r="D815" s="224"/>
      <c r="E815" s="224"/>
      <c r="F815" s="224"/>
      <c r="G815" s="224"/>
      <c r="H815" s="224"/>
      <c r="I815" s="224"/>
      <c r="J815" s="224"/>
      <c r="K815" s="224"/>
      <c r="L815" s="224"/>
      <c r="M815" s="224"/>
      <c r="N815" s="224"/>
      <c r="O815" s="224"/>
      <c r="P815" s="224"/>
      <c r="Q815" s="224"/>
      <c r="R815" s="224"/>
      <c r="S815" s="224"/>
    </row>
    <row r="816" spans="1:19" x14ac:dyDescent="0.25">
      <c r="A816" s="223">
        <f t="shared" si="17"/>
        <v>44825.385416666577</v>
      </c>
      <c r="B816" s="224"/>
      <c r="C816" s="224"/>
      <c r="D816" s="224"/>
      <c r="E816" s="224"/>
      <c r="F816" s="224"/>
      <c r="G816" s="224"/>
      <c r="H816" s="224"/>
      <c r="I816" s="224"/>
      <c r="J816" s="224"/>
      <c r="K816" s="224"/>
      <c r="L816" s="224"/>
      <c r="M816" s="224"/>
      <c r="N816" s="224"/>
      <c r="O816" s="224"/>
      <c r="P816" s="224"/>
      <c r="Q816" s="224"/>
      <c r="R816" s="224"/>
      <c r="S816" s="224"/>
    </row>
    <row r="817" spans="1:19" x14ac:dyDescent="0.25">
      <c r="A817" s="223">
        <f t="shared" si="17"/>
        <v>44825.395833333241</v>
      </c>
      <c r="B817" s="224"/>
      <c r="C817" s="224"/>
      <c r="D817" s="224"/>
      <c r="E817" s="224"/>
      <c r="F817" s="224"/>
      <c r="G817" s="224"/>
      <c r="H817" s="224"/>
      <c r="I817" s="224"/>
      <c r="J817" s="224"/>
      <c r="K817" s="224"/>
      <c r="L817" s="224"/>
      <c r="M817" s="224"/>
      <c r="N817" s="224"/>
      <c r="O817" s="224"/>
      <c r="P817" s="224"/>
      <c r="Q817" s="224"/>
      <c r="R817" s="224"/>
      <c r="S817" s="224"/>
    </row>
    <row r="818" spans="1:19" x14ac:dyDescent="0.25">
      <c r="A818" s="223">
        <f t="shared" si="17"/>
        <v>44825.406249999905</v>
      </c>
      <c r="B818" s="224"/>
      <c r="C818" s="224"/>
      <c r="D818" s="224"/>
      <c r="E818" s="224"/>
      <c r="F818" s="224"/>
      <c r="G818" s="224"/>
      <c r="H818" s="224"/>
      <c r="I818" s="224"/>
      <c r="J818" s="224"/>
      <c r="K818" s="224"/>
      <c r="L818" s="224"/>
      <c r="M818" s="224"/>
      <c r="N818" s="224"/>
      <c r="O818" s="224"/>
      <c r="P818" s="224"/>
      <c r="Q818" s="224"/>
      <c r="R818" s="224"/>
      <c r="S818" s="224"/>
    </row>
    <row r="819" spans="1:19" x14ac:dyDescent="0.25">
      <c r="A819" s="223">
        <f t="shared" si="17"/>
        <v>44825.41666666657</v>
      </c>
      <c r="B819" s="224"/>
      <c r="C819" s="224"/>
      <c r="D819" s="224"/>
      <c r="E819" s="224"/>
      <c r="F819" s="224"/>
      <c r="G819" s="224"/>
      <c r="H819" s="224"/>
      <c r="I819" s="224"/>
      <c r="J819" s="224"/>
      <c r="K819" s="224"/>
      <c r="L819" s="224"/>
      <c r="M819" s="224"/>
      <c r="N819" s="224"/>
      <c r="O819" s="224"/>
      <c r="P819" s="224"/>
      <c r="Q819" s="224"/>
      <c r="R819" s="224"/>
      <c r="S819" s="224"/>
    </row>
    <row r="820" spans="1:19" x14ac:dyDescent="0.25">
      <c r="A820" s="223">
        <f t="shared" si="17"/>
        <v>44825.427083333234</v>
      </c>
      <c r="B820" s="224"/>
      <c r="C820" s="224"/>
      <c r="D820" s="224"/>
      <c r="E820" s="224"/>
      <c r="F820" s="224"/>
      <c r="G820" s="224"/>
      <c r="H820" s="224"/>
      <c r="I820" s="224"/>
      <c r="J820" s="224"/>
      <c r="K820" s="224"/>
      <c r="L820" s="224"/>
      <c r="M820" s="224"/>
      <c r="N820" s="224"/>
      <c r="O820" s="224"/>
      <c r="P820" s="224"/>
      <c r="Q820" s="224"/>
      <c r="R820" s="224"/>
      <c r="S820" s="224"/>
    </row>
    <row r="821" spans="1:19" x14ac:dyDescent="0.25">
      <c r="A821" s="223">
        <f t="shared" si="17"/>
        <v>44825.437499999898</v>
      </c>
      <c r="B821" s="224"/>
      <c r="C821" s="224"/>
      <c r="D821" s="224"/>
      <c r="E821" s="224"/>
      <c r="F821" s="224"/>
      <c r="G821" s="224"/>
      <c r="H821" s="224"/>
      <c r="I821" s="224"/>
      <c r="J821" s="224"/>
      <c r="K821" s="224"/>
      <c r="L821" s="224"/>
      <c r="M821" s="224"/>
      <c r="N821" s="224"/>
      <c r="O821" s="224"/>
      <c r="P821" s="224"/>
      <c r="Q821" s="224"/>
      <c r="R821" s="224"/>
      <c r="S821" s="224"/>
    </row>
    <row r="822" spans="1:19" x14ac:dyDescent="0.25">
      <c r="A822" s="223">
        <f t="shared" si="17"/>
        <v>44825.447916666562</v>
      </c>
      <c r="B822" s="224"/>
      <c r="C822" s="224"/>
      <c r="D822" s="224"/>
      <c r="E822" s="224"/>
      <c r="F822" s="224"/>
      <c r="G822" s="224"/>
      <c r="H822" s="224"/>
      <c r="I822" s="224"/>
      <c r="J822" s="224"/>
      <c r="K822" s="224"/>
      <c r="L822" s="224"/>
      <c r="M822" s="224"/>
      <c r="N822" s="224"/>
      <c r="O822" s="224"/>
      <c r="P822" s="224"/>
      <c r="Q822" s="224"/>
      <c r="R822" s="224"/>
      <c r="S822" s="224"/>
    </row>
    <row r="823" spans="1:19" x14ac:dyDescent="0.25">
      <c r="A823" s="223">
        <f t="shared" si="17"/>
        <v>44825.458333333227</v>
      </c>
      <c r="B823" s="224"/>
      <c r="C823" s="224"/>
      <c r="D823" s="224"/>
      <c r="E823" s="224"/>
      <c r="F823" s="224"/>
      <c r="G823" s="224"/>
      <c r="H823" s="224"/>
      <c r="I823" s="224"/>
      <c r="J823" s="224"/>
      <c r="K823" s="224"/>
      <c r="L823" s="224"/>
      <c r="M823" s="224"/>
      <c r="N823" s="224"/>
      <c r="O823" s="224"/>
      <c r="P823" s="224"/>
      <c r="Q823" s="224"/>
      <c r="R823" s="224"/>
      <c r="S823" s="224"/>
    </row>
    <row r="824" spans="1:19" x14ac:dyDescent="0.25">
      <c r="A824" s="223">
        <f t="shared" si="17"/>
        <v>44825.468749999891</v>
      </c>
      <c r="B824" s="224"/>
      <c r="C824" s="224"/>
      <c r="D824" s="224"/>
      <c r="E824" s="224"/>
      <c r="F824" s="224"/>
      <c r="G824" s="224"/>
      <c r="H824" s="224"/>
      <c r="I824" s="224"/>
      <c r="J824" s="224"/>
      <c r="K824" s="224"/>
      <c r="L824" s="224"/>
      <c r="M824" s="224"/>
      <c r="N824" s="224"/>
      <c r="O824" s="224"/>
      <c r="P824" s="224"/>
      <c r="Q824" s="224"/>
      <c r="R824" s="224"/>
      <c r="S824" s="224"/>
    </row>
    <row r="825" spans="1:19" x14ac:dyDescent="0.25">
      <c r="A825" s="223">
        <f t="shared" si="17"/>
        <v>44825.479166666555</v>
      </c>
      <c r="B825" s="224"/>
      <c r="C825" s="224"/>
      <c r="D825" s="224"/>
      <c r="E825" s="224"/>
      <c r="F825" s="224"/>
      <c r="G825" s="224"/>
      <c r="H825" s="224"/>
      <c r="I825" s="224"/>
      <c r="J825" s="224"/>
      <c r="K825" s="224"/>
      <c r="L825" s="224"/>
      <c r="M825" s="224"/>
      <c r="N825" s="224"/>
      <c r="O825" s="224"/>
      <c r="P825" s="224"/>
      <c r="Q825" s="224"/>
      <c r="R825" s="224"/>
      <c r="S825" s="224"/>
    </row>
    <row r="826" spans="1:19" x14ac:dyDescent="0.25">
      <c r="A826" s="223">
        <f t="shared" si="17"/>
        <v>44825.489583333219</v>
      </c>
      <c r="B826" s="224"/>
      <c r="C826" s="224"/>
      <c r="D826" s="224"/>
      <c r="E826" s="224"/>
      <c r="F826" s="224"/>
      <c r="G826" s="224"/>
      <c r="H826" s="224"/>
      <c r="I826" s="224"/>
      <c r="J826" s="224"/>
      <c r="K826" s="224"/>
      <c r="L826" s="224"/>
      <c r="M826" s="224"/>
      <c r="N826" s="224"/>
      <c r="O826" s="224"/>
      <c r="P826" s="224"/>
      <c r="Q826" s="224"/>
      <c r="R826" s="224"/>
      <c r="S826" s="224"/>
    </row>
    <row r="827" spans="1:19" x14ac:dyDescent="0.25">
      <c r="A827" s="223">
        <f t="shared" si="17"/>
        <v>44825.499999999884</v>
      </c>
      <c r="B827" s="224"/>
      <c r="C827" s="224"/>
      <c r="D827" s="224"/>
      <c r="E827" s="224"/>
      <c r="F827" s="224"/>
      <c r="G827" s="224"/>
      <c r="H827" s="224"/>
      <c r="I827" s="224"/>
      <c r="J827" s="224"/>
      <c r="K827" s="224"/>
      <c r="L827" s="224"/>
      <c r="M827" s="224"/>
      <c r="N827" s="224"/>
      <c r="O827" s="224"/>
      <c r="P827" s="224"/>
      <c r="Q827" s="224"/>
      <c r="R827" s="224"/>
      <c r="S827" s="224"/>
    </row>
    <row r="828" spans="1:19" x14ac:dyDescent="0.25">
      <c r="A828" s="223">
        <f t="shared" si="17"/>
        <v>44825.510416666548</v>
      </c>
      <c r="B828" s="224"/>
      <c r="C828" s="224"/>
      <c r="D828" s="224"/>
      <c r="E828" s="224"/>
      <c r="F828" s="224"/>
      <c r="G828" s="224"/>
      <c r="H828" s="224"/>
      <c r="I828" s="224"/>
      <c r="J828" s="224"/>
      <c r="K828" s="224"/>
      <c r="L828" s="224"/>
      <c r="M828" s="224"/>
      <c r="N828" s="224"/>
      <c r="O828" s="224"/>
      <c r="P828" s="224"/>
      <c r="Q828" s="224"/>
      <c r="R828" s="224"/>
      <c r="S828" s="224"/>
    </row>
    <row r="829" spans="1:19" x14ac:dyDescent="0.25">
      <c r="A829" s="223">
        <f t="shared" si="17"/>
        <v>44825.520833333212</v>
      </c>
      <c r="B829" s="224"/>
      <c r="C829" s="224"/>
      <c r="D829" s="224"/>
      <c r="E829" s="224"/>
      <c r="F829" s="224"/>
      <c r="G829" s="224"/>
      <c r="H829" s="224"/>
      <c r="I829" s="224"/>
      <c r="J829" s="224"/>
      <c r="K829" s="224"/>
      <c r="L829" s="224"/>
      <c r="M829" s="224"/>
      <c r="N829" s="224"/>
      <c r="O829" s="224"/>
      <c r="P829" s="224"/>
      <c r="Q829" s="224"/>
      <c r="R829" s="224"/>
      <c r="S829" s="224"/>
    </row>
    <row r="830" spans="1:19" x14ac:dyDescent="0.25">
      <c r="A830" s="223">
        <f t="shared" si="17"/>
        <v>44825.531249999876</v>
      </c>
      <c r="B830" s="224"/>
      <c r="C830" s="224"/>
      <c r="D830" s="224"/>
      <c r="E830" s="224"/>
      <c r="F830" s="224"/>
      <c r="G830" s="224"/>
      <c r="H830" s="224"/>
      <c r="I830" s="224"/>
      <c r="J830" s="224"/>
      <c r="K830" s="224"/>
      <c r="L830" s="224"/>
      <c r="M830" s="224"/>
      <c r="N830" s="224"/>
      <c r="O830" s="224"/>
      <c r="P830" s="224"/>
      <c r="Q830" s="224"/>
      <c r="R830" s="224"/>
      <c r="S830" s="224"/>
    </row>
    <row r="831" spans="1:19" x14ac:dyDescent="0.25">
      <c r="A831" s="223">
        <f t="shared" si="17"/>
        <v>44825.541666666541</v>
      </c>
      <c r="B831" s="224"/>
      <c r="C831" s="224"/>
      <c r="D831" s="224"/>
      <c r="E831" s="224"/>
      <c r="F831" s="224"/>
      <c r="G831" s="224"/>
      <c r="H831" s="224"/>
      <c r="I831" s="224"/>
      <c r="J831" s="224"/>
      <c r="K831" s="224"/>
      <c r="L831" s="224"/>
      <c r="M831" s="224"/>
      <c r="N831" s="224"/>
      <c r="O831" s="224"/>
      <c r="P831" s="224"/>
      <c r="Q831" s="224"/>
      <c r="R831" s="224"/>
      <c r="S831" s="224"/>
    </row>
    <row r="832" spans="1:19" x14ac:dyDescent="0.25">
      <c r="A832" s="223">
        <f t="shared" si="17"/>
        <v>44825.552083333205</v>
      </c>
      <c r="B832" s="224"/>
      <c r="C832" s="224"/>
      <c r="D832" s="224"/>
      <c r="E832" s="224"/>
      <c r="F832" s="224"/>
      <c r="G832" s="224"/>
      <c r="H832" s="224"/>
      <c r="I832" s="224"/>
      <c r="J832" s="224"/>
      <c r="K832" s="224"/>
      <c r="L832" s="224"/>
      <c r="M832" s="224"/>
      <c r="N832" s="224"/>
      <c r="O832" s="224"/>
      <c r="P832" s="224"/>
      <c r="Q832" s="224"/>
      <c r="R832" s="224"/>
      <c r="S832" s="224"/>
    </row>
    <row r="833" spans="1:19" x14ac:dyDescent="0.25">
      <c r="A833" s="223">
        <f t="shared" si="17"/>
        <v>44825.562499999869</v>
      </c>
      <c r="B833" s="224"/>
      <c r="C833" s="224"/>
      <c r="D833" s="224"/>
      <c r="E833" s="224"/>
      <c r="F833" s="224"/>
      <c r="G833" s="224"/>
      <c r="H833" s="224"/>
      <c r="I833" s="224"/>
      <c r="J833" s="224"/>
      <c r="K833" s="224"/>
      <c r="L833" s="224"/>
      <c r="M833" s="224"/>
      <c r="N833" s="224"/>
      <c r="O833" s="224"/>
      <c r="P833" s="224"/>
      <c r="Q833" s="224"/>
      <c r="R833" s="224"/>
      <c r="S833" s="224"/>
    </row>
    <row r="834" spans="1:19" x14ac:dyDescent="0.25">
      <c r="A834" s="223">
        <f t="shared" si="17"/>
        <v>44825.572916666533</v>
      </c>
      <c r="B834" s="224"/>
      <c r="C834" s="224"/>
      <c r="D834" s="224"/>
      <c r="E834" s="224"/>
      <c r="F834" s="224"/>
      <c r="G834" s="224"/>
      <c r="H834" s="224"/>
      <c r="I834" s="224"/>
      <c r="J834" s="224"/>
      <c r="K834" s="224"/>
      <c r="L834" s="224"/>
      <c r="M834" s="224"/>
      <c r="N834" s="224"/>
      <c r="O834" s="224"/>
      <c r="P834" s="224"/>
      <c r="Q834" s="224"/>
      <c r="R834" s="224"/>
      <c r="S834" s="224"/>
    </row>
    <row r="835" spans="1:19" x14ac:dyDescent="0.25">
      <c r="A835" s="223">
        <f t="shared" si="17"/>
        <v>44825.583333333198</v>
      </c>
      <c r="B835" s="224"/>
      <c r="C835" s="224"/>
      <c r="D835" s="224"/>
      <c r="E835" s="224"/>
      <c r="F835" s="224"/>
      <c r="G835" s="224"/>
      <c r="H835" s="224"/>
      <c r="I835" s="224"/>
      <c r="J835" s="224"/>
      <c r="K835" s="224"/>
      <c r="L835" s="224"/>
      <c r="M835" s="224"/>
      <c r="N835" s="224"/>
      <c r="O835" s="224"/>
      <c r="P835" s="224"/>
      <c r="Q835" s="224"/>
      <c r="R835" s="224"/>
      <c r="S835" s="224"/>
    </row>
    <row r="836" spans="1:19" x14ac:dyDescent="0.25">
      <c r="A836" s="223">
        <f t="shared" si="17"/>
        <v>44825.593749999862</v>
      </c>
      <c r="B836" s="224"/>
      <c r="C836" s="224"/>
      <c r="D836" s="224"/>
      <c r="E836" s="224"/>
      <c r="F836" s="224"/>
      <c r="G836" s="224"/>
      <c r="H836" s="224"/>
      <c r="I836" s="224"/>
      <c r="J836" s="224"/>
      <c r="K836" s="224"/>
      <c r="L836" s="224"/>
      <c r="M836" s="224"/>
      <c r="N836" s="224"/>
      <c r="O836" s="224"/>
      <c r="P836" s="224"/>
      <c r="Q836" s="224"/>
      <c r="R836" s="224"/>
      <c r="S836" s="224"/>
    </row>
    <row r="837" spans="1:19" x14ac:dyDescent="0.25">
      <c r="A837" s="223">
        <f t="shared" si="17"/>
        <v>44825.604166666526</v>
      </c>
      <c r="B837" s="224"/>
      <c r="C837" s="224"/>
      <c r="D837" s="224"/>
      <c r="E837" s="224"/>
      <c r="F837" s="224"/>
      <c r="G837" s="224"/>
      <c r="H837" s="224"/>
      <c r="I837" s="224"/>
      <c r="J837" s="224"/>
      <c r="K837" s="224"/>
      <c r="L837" s="224"/>
      <c r="M837" s="224"/>
      <c r="N837" s="224"/>
      <c r="O837" s="224"/>
      <c r="P837" s="224"/>
      <c r="Q837" s="224"/>
      <c r="R837" s="224"/>
      <c r="S837" s="224"/>
    </row>
    <row r="838" spans="1:19" x14ac:dyDescent="0.25">
      <c r="A838" s="223">
        <f t="shared" si="17"/>
        <v>44825.61458333319</v>
      </c>
      <c r="B838" s="224"/>
      <c r="C838" s="224"/>
      <c r="D838" s="224"/>
      <c r="E838" s="224"/>
      <c r="F838" s="224"/>
      <c r="G838" s="224"/>
      <c r="H838" s="224"/>
      <c r="I838" s="224"/>
      <c r="J838" s="224"/>
      <c r="K838" s="224"/>
      <c r="L838" s="224"/>
      <c r="M838" s="224"/>
      <c r="N838" s="224"/>
      <c r="O838" s="224"/>
      <c r="P838" s="224"/>
      <c r="Q838" s="224"/>
      <c r="R838" s="224"/>
      <c r="S838" s="224"/>
    </row>
    <row r="839" spans="1:19" x14ac:dyDescent="0.25">
      <c r="A839" s="223">
        <f t="shared" si="17"/>
        <v>44825.624999999854</v>
      </c>
      <c r="B839" s="224"/>
      <c r="C839" s="224"/>
      <c r="D839" s="224"/>
      <c r="E839" s="224"/>
      <c r="F839" s="224"/>
      <c r="G839" s="224"/>
      <c r="H839" s="224"/>
      <c r="I839" s="224"/>
      <c r="J839" s="224"/>
      <c r="K839" s="224"/>
      <c r="L839" s="224"/>
      <c r="M839" s="224"/>
      <c r="N839" s="224"/>
      <c r="O839" s="224"/>
      <c r="P839" s="224"/>
      <c r="Q839" s="224"/>
      <c r="R839" s="224"/>
      <c r="S839" s="224"/>
    </row>
    <row r="840" spans="1:19" x14ac:dyDescent="0.25">
      <c r="A840" s="223">
        <f t="shared" si="17"/>
        <v>44825.635416666519</v>
      </c>
      <c r="B840" s="224"/>
      <c r="C840" s="224"/>
      <c r="D840" s="224"/>
      <c r="E840" s="224"/>
      <c r="F840" s="224"/>
      <c r="G840" s="224"/>
      <c r="H840" s="224"/>
      <c r="I840" s="224"/>
      <c r="J840" s="224"/>
      <c r="K840" s="224"/>
      <c r="L840" s="224"/>
      <c r="M840" s="224"/>
      <c r="N840" s="224"/>
      <c r="O840" s="224"/>
      <c r="P840" s="224"/>
      <c r="Q840" s="224"/>
      <c r="R840" s="224"/>
      <c r="S840" s="224"/>
    </row>
    <row r="841" spans="1:19" x14ac:dyDescent="0.25">
      <c r="A841" s="223">
        <f t="shared" si="17"/>
        <v>44825.645833333183</v>
      </c>
      <c r="B841" s="224"/>
      <c r="C841" s="224"/>
      <c r="D841" s="224"/>
      <c r="E841" s="224"/>
      <c r="F841" s="224"/>
      <c r="G841" s="224"/>
      <c r="H841" s="224"/>
      <c r="I841" s="224"/>
      <c r="J841" s="224"/>
      <c r="K841" s="224"/>
      <c r="L841" s="224"/>
      <c r="M841" s="224"/>
      <c r="N841" s="224"/>
      <c r="O841" s="224"/>
      <c r="P841" s="224"/>
      <c r="Q841" s="224"/>
      <c r="R841" s="224"/>
      <c r="S841" s="224"/>
    </row>
    <row r="842" spans="1:19" x14ac:dyDescent="0.25">
      <c r="A842" s="223">
        <f t="shared" si="17"/>
        <v>44825.656249999847</v>
      </c>
      <c r="B842" s="224"/>
      <c r="C842" s="224"/>
      <c r="D842" s="224"/>
      <c r="E842" s="224"/>
      <c r="F842" s="224"/>
      <c r="G842" s="224"/>
      <c r="H842" s="224"/>
      <c r="I842" s="224"/>
      <c r="J842" s="224"/>
      <c r="K842" s="224"/>
      <c r="L842" s="224"/>
      <c r="M842" s="224"/>
      <c r="N842" s="224"/>
      <c r="O842" s="224"/>
      <c r="P842" s="224"/>
      <c r="Q842" s="224"/>
      <c r="R842" s="224"/>
      <c r="S842" s="224"/>
    </row>
    <row r="843" spans="1:19" x14ac:dyDescent="0.25">
      <c r="A843" s="223">
        <f t="shared" si="17"/>
        <v>44825.666666666511</v>
      </c>
      <c r="B843" s="224"/>
      <c r="C843" s="224"/>
      <c r="D843" s="224"/>
      <c r="E843" s="224"/>
      <c r="F843" s="224"/>
      <c r="G843" s="224"/>
      <c r="H843" s="224"/>
      <c r="I843" s="224"/>
      <c r="J843" s="224"/>
      <c r="K843" s="224"/>
      <c r="L843" s="224"/>
      <c r="M843" s="224"/>
      <c r="N843" s="224"/>
      <c r="O843" s="224"/>
      <c r="P843" s="224"/>
      <c r="Q843" s="224"/>
      <c r="R843" s="224"/>
      <c r="S843" s="224"/>
    </row>
    <row r="844" spans="1:19" x14ac:dyDescent="0.25">
      <c r="A844" s="223">
        <f t="shared" si="17"/>
        <v>44825.677083333176</v>
      </c>
      <c r="B844" s="224"/>
      <c r="C844" s="224"/>
      <c r="D844" s="224"/>
      <c r="E844" s="224"/>
      <c r="F844" s="224"/>
      <c r="G844" s="224"/>
      <c r="H844" s="224"/>
      <c r="I844" s="224"/>
      <c r="J844" s="224"/>
      <c r="K844" s="224"/>
      <c r="L844" s="224"/>
      <c r="M844" s="224"/>
      <c r="N844" s="224"/>
      <c r="O844" s="224"/>
      <c r="P844" s="224"/>
      <c r="Q844" s="224"/>
      <c r="R844" s="224"/>
      <c r="S844" s="224"/>
    </row>
    <row r="845" spans="1:19" x14ac:dyDescent="0.25">
      <c r="A845" s="223">
        <f t="shared" ref="A845:A874" si="18">A844+"0:15"</f>
        <v>44825.68749999984</v>
      </c>
      <c r="B845" s="224"/>
      <c r="C845" s="224"/>
      <c r="D845" s="224"/>
      <c r="E845" s="224"/>
      <c r="F845" s="224"/>
      <c r="G845" s="224"/>
      <c r="H845" s="224"/>
      <c r="I845" s="224"/>
      <c r="J845" s="224"/>
      <c r="K845" s="224"/>
      <c r="L845" s="224"/>
      <c r="M845" s="224"/>
      <c r="N845" s="224"/>
      <c r="O845" s="224"/>
      <c r="P845" s="224"/>
      <c r="Q845" s="224"/>
      <c r="R845" s="224"/>
      <c r="S845" s="224"/>
    </row>
    <row r="846" spans="1:19" x14ac:dyDescent="0.25">
      <c r="A846" s="223">
        <f t="shared" si="18"/>
        <v>44825.697916666504</v>
      </c>
      <c r="B846" s="224"/>
      <c r="C846" s="224"/>
      <c r="D846" s="224"/>
      <c r="E846" s="224"/>
      <c r="F846" s="224"/>
      <c r="G846" s="224"/>
      <c r="H846" s="224"/>
      <c r="I846" s="224"/>
      <c r="J846" s="224"/>
      <c r="K846" s="224"/>
      <c r="L846" s="224"/>
      <c r="M846" s="224"/>
      <c r="N846" s="224"/>
      <c r="O846" s="224"/>
      <c r="P846" s="224"/>
      <c r="Q846" s="224"/>
      <c r="R846" s="224"/>
      <c r="S846" s="224"/>
    </row>
    <row r="847" spans="1:19" x14ac:dyDescent="0.25">
      <c r="A847" s="223">
        <f t="shared" si="18"/>
        <v>44825.708333333168</v>
      </c>
      <c r="B847" s="224"/>
      <c r="C847" s="224"/>
      <c r="D847" s="224"/>
      <c r="E847" s="224"/>
      <c r="F847" s="224"/>
      <c r="G847" s="224"/>
      <c r="H847" s="224"/>
      <c r="I847" s="224"/>
      <c r="J847" s="224"/>
      <c r="K847" s="224"/>
      <c r="L847" s="224"/>
      <c r="M847" s="224"/>
      <c r="N847" s="224"/>
      <c r="O847" s="224"/>
      <c r="P847" s="224"/>
      <c r="Q847" s="224"/>
      <c r="R847" s="224"/>
      <c r="S847" s="224"/>
    </row>
    <row r="848" spans="1:19" x14ac:dyDescent="0.25">
      <c r="A848" s="223">
        <f t="shared" si="18"/>
        <v>44825.718749999833</v>
      </c>
      <c r="B848" s="224"/>
      <c r="C848" s="224"/>
      <c r="D848" s="224"/>
      <c r="E848" s="224"/>
      <c r="F848" s="224"/>
      <c r="G848" s="224"/>
      <c r="H848" s="224"/>
      <c r="I848" s="224"/>
      <c r="J848" s="224"/>
      <c r="K848" s="224"/>
      <c r="L848" s="224"/>
      <c r="M848" s="224"/>
      <c r="N848" s="224"/>
      <c r="O848" s="224"/>
      <c r="P848" s="224"/>
      <c r="Q848" s="224"/>
      <c r="R848" s="224"/>
      <c r="S848" s="224"/>
    </row>
    <row r="849" spans="1:19" x14ac:dyDescent="0.25">
      <c r="A849" s="223">
        <f t="shared" si="18"/>
        <v>44825.729166666497</v>
      </c>
      <c r="B849" s="224"/>
      <c r="C849" s="224"/>
      <c r="D849" s="224"/>
      <c r="E849" s="224"/>
      <c r="F849" s="224"/>
      <c r="G849" s="224"/>
      <c r="H849" s="224"/>
      <c r="I849" s="224"/>
      <c r="J849" s="224"/>
      <c r="K849" s="224"/>
      <c r="L849" s="224"/>
      <c r="M849" s="224"/>
      <c r="N849" s="224"/>
      <c r="O849" s="224"/>
      <c r="P849" s="224"/>
      <c r="Q849" s="224"/>
      <c r="R849" s="224"/>
      <c r="S849" s="224"/>
    </row>
    <row r="850" spans="1:19" x14ac:dyDescent="0.25">
      <c r="A850" s="223">
        <f t="shared" si="18"/>
        <v>44825.739583333161</v>
      </c>
      <c r="B850" s="224"/>
      <c r="C850" s="224"/>
      <c r="D850" s="224"/>
      <c r="E850" s="224"/>
      <c r="F850" s="224"/>
      <c r="G850" s="224"/>
      <c r="H850" s="224"/>
      <c r="I850" s="224"/>
      <c r="J850" s="224"/>
      <c r="K850" s="224"/>
      <c r="L850" s="224"/>
      <c r="M850" s="224"/>
      <c r="N850" s="224"/>
      <c r="O850" s="224"/>
      <c r="P850" s="224"/>
      <c r="Q850" s="224"/>
      <c r="R850" s="224"/>
      <c r="S850" s="224"/>
    </row>
    <row r="851" spans="1:19" x14ac:dyDescent="0.25">
      <c r="A851" s="223">
        <f t="shared" si="18"/>
        <v>44825.749999999825</v>
      </c>
      <c r="B851" s="224"/>
      <c r="C851" s="224"/>
      <c r="D851" s="224"/>
      <c r="E851" s="224"/>
      <c r="F851" s="224"/>
      <c r="G851" s="224"/>
      <c r="H851" s="224"/>
      <c r="I851" s="224"/>
      <c r="J851" s="224"/>
      <c r="K851" s="224"/>
      <c r="L851" s="224"/>
      <c r="M851" s="224"/>
      <c r="N851" s="224"/>
      <c r="O851" s="224"/>
      <c r="P851" s="224"/>
      <c r="Q851" s="224"/>
      <c r="R851" s="224"/>
      <c r="S851" s="224"/>
    </row>
    <row r="852" spans="1:19" x14ac:dyDescent="0.25">
      <c r="A852" s="223">
        <f t="shared" si="18"/>
        <v>44825.76041666649</v>
      </c>
      <c r="B852" s="224"/>
      <c r="C852" s="224"/>
      <c r="D852" s="224"/>
      <c r="E852" s="224"/>
      <c r="F852" s="224"/>
      <c r="G852" s="224"/>
      <c r="H852" s="224"/>
      <c r="I852" s="224"/>
      <c r="J852" s="224"/>
      <c r="K852" s="224"/>
      <c r="L852" s="224"/>
      <c r="M852" s="224"/>
      <c r="N852" s="224"/>
      <c r="O852" s="224"/>
      <c r="P852" s="224"/>
      <c r="Q852" s="224"/>
      <c r="R852" s="224"/>
      <c r="S852" s="224"/>
    </row>
    <row r="853" spans="1:19" x14ac:dyDescent="0.25">
      <c r="A853" s="223">
        <f t="shared" si="18"/>
        <v>44825.770833333154</v>
      </c>
      <c r="B853" s="224"/>
      <c r="C853" s="224"/>
      <c r="D853" s="224"/>
      <c r="E853" s="224"/>
      <c r="F853" s="224"/>
      <c r="G853" s="224"/>
      <c r="H853" s="224"/>
      <c r="I853" s="224"/>
      <c r="J853" s="224"/>
      <c r="K853" s="224"/>
      <c r="L853" s="224"/>
      <c r="M853" s="224"/>
      <c r="N853" s="224"/>
      <c r="O853" s="224"/>
      <c r="P853" s="224"/>
      <c r="Q853" s="224"/>
      <c r="R853" s="224"/>
      <c r="S853" s="224"/>
    </row>
    <row r="854" spans="1:19" x14ac:dyDescent="0.25">
      <c r="A854" s="223">
        <f t="shared" si="18"/>
        <v>44825.781249999818</v>
      </c>
      <c r="B854" s="224"/>
      <c r="C854" s="224"/>
      <c r="D854" s="224"/>
      <c r="E854" s="224"/>
      <c r="F854" s="224"/>
      <c r="G854" s="224"/>
      <c r="H854" s="224"/>
      <c r="I854" s="224"/>
      <c r="J854" s="224"/>
      <c r="K854" s="224"/>
      <c r="L854" s="224"/>
      <c r="M854" s="224"/>
      <c r="N854" s="224"/>
      <c r="O854" s="224"/>
      <c r="P854" s="224"/>
      <c r="Q854" s="224"/>
      <c r="R854" s="224"/>
      <c r="S854" s="224"/>
    </row>
    <row r="855" spans="1:19" x14ac:dyDescent="0.25">
      <c r="A855" s="223">
        <f t="shared" si="18"/>
        <v>44825.791666666482</v>
      </c>
      <c r="B855" s="224"/>
      <c r="C855" s="224"/>
      <c r="D855" s="224"/>
      <c r="E855" s="224"/>
      <c r="F855" s="224"/>
      <c r="G855" s="224"/>
      <c r="H855" s="224"/>
      <c r="I855" s="224"/>
      <c r="J855" s="224"/>
      <c r="K855" s="224"/>
      <c r="L855" s="224"/>
      <c r="M855" s="224"/>
      <c r="N855" s="224"/>
      <c r="O855" s="224"/>
      <c r="P855" s="224"/>
      <c r="Q855" s="224"/>
      <c r="R855" s="224"/>
      <c r="S855" s="224"/>
    </row>
    <row r="856" spans="1:19" x14ac:dyDescent="0.25">
      <c r="A856" s="223">
        <f t="shared" si="18"/>
        <v>44825.802083333147</v>
      </c>
      <c r="B856" s="224"/>
      <c r="C856" s="224"/>
      <c r="D856" s="224"/>
      <c r="E856" s="224"/>
      <c r="F856" s="224"/>
      <c r="G856" s="224"/>
      <c r="H856" s="224"/>
      <c r="I856" s="224"/>
      <c r="J856" s="224"/>
      <c r="K856" s="224"/>
      <c r="L856" s="224"/>
      <c r="M856" s="224"/>
      <c r="N856" s="224"/>
      <c r="O856" s="224"/>
      <c r="P856" s="224"/>
      <c r="Q856" s="224"/>
      <c r="R856" s="224"/>
      <c r="S856" s="224"/>
    </row>
    <row r="857" spans="1:19" x14ac:dyDescent="0.25">
      <c r="A857" s="223">
        <f t="shared" si="18"/>
        <v>44825.812499999811</v>
      </c>
      <c r="B857" s="224"/>
      <c r="C857" s="224"/>
      <c r="D857" s="224"/>
      <c r="E857" s="224"/>
      <c r="F857" s="224"/>
      <c r="G857" s="224"/>
      <c r="H857" s="224"/>
      <c r="I857" s="224"/>
      <c r="J857" s="224"/>
      <c r="K857" s="224"/>
      <c r="L857" s="224"/>
      <c r="M857" s="224"/>
      <c r="N857" s="224"/>
      <c r="O857" s="224"/>
      <c r="P857" s="224"/>
      <c r="Q857" s="224"/>
      <c r="R857" s="224"/>
      <c r="S857" s="224"/>
    </row>
    <row r="858" spans="1:19" x14ac:dyDescent="0.25">
      <c r="A858" s="223">
        <f t="shared" si="18"/>
        <v>44825.822916666475</v>
      </c>
      <c r="B858" s="224"/>
      <c r="C858" s="224"/>
      <c r="D858" s="224"/>
      <c r="E858" s="224"/>
      <c r="F858" s="224"/>
      <c r="G858" s="224"/>
      <c r="H858" s="224"/>
      <c r="I858" s="224"/>
      <c r="J858" s="224"/>
      <c r="K858" s="224"/>
      <c r="L858" s="224"/>
      <c r="M858" s="224"/>
      <c r="N858" s="224"/>
      <c r="O858" s="224"/>
      <c r="P858" s="224"/>
      <c r="Q858" s="224"/>
      <c r="R858" s="224"/>
      <c r="S858" s="224"/>
    </row>
    <row r="859" spans="1:19" x14ac:dyDescent="0.25">
      <c r="A859" s="223">
        <f t="shared" si="18"/>
        <v>44825.833333333139</v>
      </c>
      <c r="B859" s="224"/>
      <c r="C859" s="224"/>
      <c r="D859" s="224"/>
      <c r="E859" s="224"/>
      <c r="F859" s="224"/>
      <c r="G859" s="224"/>
      <c r="H859" s="224"/>
      <c r="I859" s="224"/>
      <c r="J859" s="224"/>
      <c r="K859" s="224"/>
      <c r="L859" s="224"/>
      <c r="M859" s="224"/>
      <c r="N859" s="224"/>
      <c r="O859" s="224"/>
      <c r="P859" s="224"/>
      <c r="Q859" s="224"/>
      <c r="R859" s="224"/>
      <c r="S859" s="224"/>
    </row>
    <row r="860" spans="1:19" x14ac:dyDescent="0.25">
      <c r="A860" s="223">
        <f t="shared" si="18"/>
        <v>44825.843749999804</v>
      </c>
      <c r="B860" s="224"/>
      <c r="C860" s="224"/>
      <c r="D860" s="224"/>
      <c r="E860" s="224"/>
      <c r="F860" s="224"/>
      <c r="G860" s="224"/>
      <c r="H860" s="224"/>
      <c r="I860" s="224"/>
      <c r="J860" s="224"/>
      <c r="K860" s="224"/>
      <c r="L860" s="224"/>
      <c r="M860" s="224"/>
      <c r="N860" s="224"/>
      <c r="O860" s="224"/>
      <c r="P860" s="224"/>
      <c r="Q860" s="224"/>
      <c r="R860" s="224"/>
      <c r="S860" s="224"/>
    </row>
    <row r="861" spans="1:19" x14ac:dyDescent="0.25">
      <c r="A861" s="223">
        <f t="shared" si="18"/>
        <v>44825.854166666468</v>
      </c>
      <c r="B861" s="224"/>
      <c r="C861" s="224"/>
      <c r="D861" s="224"/>
      <c r="E861" s="224"/>
      <c r="F861" s="224"/>
      <c r="G861" s="224"/>
      <c r="H861" s="224"/>
      <c r="I861" s="224"/>
      <c r="J861" s="224"/>
      <c r="K861" s="224"/>
      <c r="L861" s="224"/>
      <c r="M861" s="224"/>
      <c r="N861" s="224"/>
      <c r="O861" s="224"/>
      <c r="P861" s="224"/>
      <c r="Q861" s="224"/>
      <c r="R861" s="224"/>
      <c r="S861" s="224"/>
    </row>
    <row r="862" spans="1:19" x14ac:dyDescent="0.25">
      <c r="A862" s="223">
        <f t="shared" si="18"/>
        <v>44825.864583333132</v>
      </c>
      <c r="B862" s="224"/>
      <c r="C862" s="224"/>
      <c r="D862" s="224"/>
      <c r="E862" s="224"/>
      <c r="F862" s="224"/>
      <c r="G862" s="224"/>
      <c r="H862" s="224"/>
      <c r="I862" s="224"/>
      <c r="J862" s="224"/>
      <c r="K862" s="224"/>
      <c r="L862" s="224"/>
      <c r="M862" s="224"/>
      <c r="N862" s="224"/>
      <c r="O862" s="224"/>
      <c r="P862" s="224"/>
      <c r="Q862" s="224"/>
      <c r="R862" s="224"/>
      <c r="S862" s="224"/>
    </row>
    <row r="863" spans="1:19" x14ac:dyDescent="0.25">
      <c r="A863" s="223">
        <f t="shared" si="18"/>
        <v>44825.874999999796</v>
      </c>
      <c r="B863" s="224"/>
      <c r="C863" s="224"/>
      <c r="D863" s="224"/>
      <c r="E863" s="224"/>
      <c r="F863" s="224"/>
      <c r="G863" s="224"/>
      <c r="H863" s="224"/>
      <c r="I863" s="224"/>
      <c r="J863" s="224"/>
      <c r="K863" s="224"/>
      <c r="L863" s="224"/>
      <c r="M863" s="224"/>
      <c r="N863" s="224"/>
      <c r="O863" s="224"/>
      <c r="P863" s="224"/>
      <c r="Q863" s="224"/>
      <c r="R863" s="224"/>
      <c r="S863" s="224"/>
    </row>
    <row r="864" spans="1:19" x14ac:dyDescent="0.25">
      <c r="A864" s="223">
        <f t="shared" si="18"/>
        <v>44825.885416666461</v>
      </c>
      <c r="B864" s="224"/>
      <c r="C864" s="224"/>
      <c r="D864" s="224"/>
      <c r="E864" s="224"/>
      <c r="F864" s="224"/>
      <c r="G864" s="224"/>
      <c r="H864" s="224"/>
      <c r="I864" s="224"/>
      <c r="J864" s="224"/>
      <c r="K864" s="224"/>
      <c r="L864" s="224"/>
      <c r="M864" s="224"/>
      <c r="N864" s="224"/>
      <c r="O864" s="224"/>
      <c r="P864" s="224"/>
      <c r="Q864" s="224"/>
      <c r="R864" s="224"/>
      <c r="S864" s="224"/>
    </row>
    <row r="865" spans="1:19" x14ac:dyDescent="0.25">
      <c r="A865" s="223">
        <f t="shared" si="18"/>
        <v>44825.895833333125</v>
      </c>
      <c r="B865" s="224"/>
      <c r="C865" s="224"/>
      <c r="D865" s="224"/>
      <c r="E865" s="224"/>
      <c r="F865" s="224"/>
      <c r="G865" s="224"/>
      <c r="H865" s="224"/>
      <c r="I865" s="224"/>
      <c r="J865" s="224"/>
      <c r="K865" s="224"/>
      <c r="L865" s="224"/>
      <c r="M865" s="224"/>
      <c r="N865" s="224"/>
      <c r="O865" s="224"/>
      <c r="P865" s="224"/>
      <c r="Q865" s="224"/>
      <c r="R865" s="224"/>
      <c r="S865" s="224"/>
    </row>
    <row r="866" spans="1:19" x14ac:dyDescent="0.25">
      <c r="A866" s="223">
        <f t="shared" si="18"/>
        <v>44825.906249999789</v>
      </c>
      <c r="B866" s="224"/>
      <c r="C866" s="224"/>
      <c r="D866" s="224"/>
      <c r="E866" s="224"/>
      <c r="F866" s="224"/>
      <c r="G866" s="224"/>
      <c r="H866" s="224"/>
      <c r="I866" s="224"/>
      <c r="J866" s="224"/>
      <c r="K866" s="224"/>
      <c r="L866" s="224"/>
      <c r="M866" s="224"/>
      <c r="N866" s="224"/>
      <c r="O866" s="224"/>
      <c r="P866" s="224"/>
      <c r="Q866" s="224"/>
      <c r="R866" s="224"/>
      <c r="S866" s="224"/>
    </row>
    <row r="867" spans="1:19" x14ac:dyDescent="0.25">
      <c r="A867" s="223">
        <f t="shared" si="18"/>
        <v>44825.916666666453</v>
      </c>
      <c r="B867" s="224"/>
      <c r="C867" s="224"/>
      <c r="D867" s="224"/>
      <c r="E867" s="224"/>
      <c r="F867" s="224"/>
      <c r="G867" s="224"/>
      <c r="H867" s="224"/>
      <c r="I867" s="224"/>
      <c r="J867" s="224"/>
      <c r="K867" s="224"/>
      <c r="L867" s="224"/>
      <c r="M867" s="224"/>
      <c r="N867" s="224"/>
      <c r="O867" s="224"/>
      <c r="P867" s="224"/>
      <c r="Q867" s="224"/>
      <c r="R867" s="224"/>
      <c r="S867" s="224"/>
    </row>
    <row r="868" spans="1:19" x14ac:dyDescent="0.25">
      <c r="A868" s="223">
        <f t="shared" si="18"/>
        <v>44825.927083333117</v>
      </c>
      <c r="B868" s="224"/>
      <c r="C868" s="224"/>
      <c r="D868" s="224"/>
      <c r="E868" s="224"/>
      <c r="F868" s="224"/>
      <c r="G868" s="224"/>
      <c r="H868" s="224"/>
      <c r="I868" s="224"/>
      <c r="J868" s="224"/>
      <c r="K868" s="224"/>
      <c r="L868" s="224"/>
      <c r="M868" s="224"/>
      <c r="N868" s="224"/>
      <c r="O868" s="224"/>
      <c r="P868" s="224"/>
      <c r="Q868" s="224"/>
      <c r="R868" s="224"/>
      <c r="S868" s="224"/>
    </row>
    <row r="869" spans="1:19" x14ac:dyDescent="0.25">
      <c r="A869" s="223">
        <f t="shared" si="18"/>
        <v>44825.937499999782</v>
      </c>
      <c r="B869" s="224"/>
      <c r="C869" s="224"/>
      <c r="D869" s="224"/>
      <c r="E869" s="224"/>
      <c r="F869" s="224"/>
      <c r="G869" s="224"/>
      <c r="H869" s="224"/>
      <c r="I869" s="224"/>
      <c r="J869" s="224"/>
      <c r="K869" s="224"/>
      <c r="L869" s="224"/>
      <c r="M869" s="224"/>
      <c r="N869" s="224"/>
      <c r="O869" s="224"/>
      <c r="P869" s="224"/>
      <c r="Q869" s="224"/>
      <c r="R869" s="224"/>
      <c r="S869" s="224"/>
    </row>
    <row r="870" spans="1:19" x14ac:dyDescent="0.25">
      <c r="A870" s="223">
        <f t="shared" si="18"/>
        <v>44825.947916666446</v>
      </c>
      <c r="B870" s="224"/>
      <c r="C870" s="224"/>
      <c r="D870" s="224"/>
      <c r="E870" s="224"/>
      <c r="F870" s="224"/>
      <c r="G870" s="224"/>
      <c r="H870" s="224"/>
      <c r="I870" s="224"/>
      <c r="J870" s="224"/>
      <c r="K870" s="224"/>
      <c r="L870" s="224"/>
      <c r="M870" s="224"/>
      <c r="N870" s="224"/>
      <c r="O870" s="224"/>
      <c r="P870" s="224"/>
      <c r="Q870" s="224"/>
      <c r="R870" s="224"/>
      <c r="S870" s="224"/>
    </row>
    <row r="871" spans="1:19" x14ac:dyDescent="0.25">
      <c r="A871" s="223">
        <f t="shared" si="18"/>
        <v>44825.95833333311</v>
      </c>
      <c r="B871" s="224"/>
      <c r="C871" s="224"/>
      <c r="D871" s="224"/>
      <c r="E871" s="224"/>
      <c r="F871" s="224"/>
      <c r="G871" s="224"/>
      <c r="H871" s="224"/>
      <c r="I871" s="224"/>
      <c r="J871" s="224"/>
      <c r="K871" s="224"/>
      <c r="L871" s="224"/>
      <c r="M871" s="224"/>
      <c r="N871" s="224"/>
      <c r="O871" s="224"/>
      <c r="P871" s="224"/>
      <c r="Q871" s="224"/>
      <c r="R871" s="224"/>
      <c r="S871" s="224"/>
    </row>
    <row r="872" spans="1:19" x14ac:dyDescent="0.25">
      <c r="A872" s="223">
        <f t="shared" si="18"/>
        <v>44825.968749999774</v>
      </c>
      <c r="B872" s="224"/>
      <c r="C872" s="224"/>
      <c r="D872" s="224"/>
      <c r="E872" s="224"/>
      <c r="F872" s="224"/>
      <c r="G872" s="224"/>
      <c r="H872" s="224"/>
      <c r="I872" s="224"/>
      <c r="J872" s="224"/>
      <c r="K872" s="224"/>
      <c r="L872" s="224"/>
      <c r="M872" s="224"/>
      <c r="N872" s="224"/>
      <c r="O872" s="224"/>
      <c r="P872" s="224"/>
      <c r="Q872" s="224"/>
      <c r="R872" s="224"/>
      <c r="S872" s="224"/>
    </row>
    <row r="873" spans="1:19" x14ac:dyDescent="0.25">
      <c r="A873" s="223">
        <f t="shared" si="18"/>
        <v>44825.979166666439</v>
      </c>
      <c r="B873" s="224"/>
      <c r="C873" s="224"/>
      <c r="D873" s="224"/>
      <c r="E873" s="224"/>
      <c r="F873" s="224"/>
      <c r="G873" s="224"/>
      <c r="H873" s="224"/>
      <c r="I873" s="224"/>
      <c r="J873" s="224"/>
      <c r="K873" s="224"/>
      <c r="L873" s="224"/>
      <c r="M873" s="224"/>
      <c r="N873" s="224"/>
      <c r="O873" s="224"/>
      <c r="P873" s="224"/>
      <c r="Q873" s="224"/>
      <c r="R873" s="224"/>
      <c r="S873" s="224"/>
    </row>
    <row r="874" spans="1:19" x14ac:dyDescent="0.25">
      <c r="A874" s="225">
        <f t="shared" si="18"/>
        <v>44825.989583333103</v>
      </c>
      <c r="B874" s="226"/>
      <c r="C874" s="226"/>
      <c r="D874" s="226"/>
      <c r="E874" s="226"/>
      <c r="F874" s="226"/>
      <c r="G874" s="226"/>
      <c r="H874" s="226"/>
      <c r="I874" s="226"/>
      <c r="J874" s="226"/>
      <c r="K874" s="226"/>
      <c r="L874" s="226"/>
      <c r="M874" s="226"/>
      <c r="N874" s="226"/>
      <c r="O874" s="226"/>
      <c r="P874" s="226"/>
      <c r="Q874" s="226"/>
      <c r="R874" s="226"/>
      <c r="S874" s="226"/>
    </row>
    <row r="875" spans="1:19" x14ac:dyDescent="0.25">
      <c r="A875" s="221">
        <v>44853</v>
      </c>
      <c r="B875" s="224"/>
      <c r="C875" s="224"/>
      <c r="D875" s="224"/>
      <c r="E875" s="224"/>
      <c r="F875" s="224"/>
      <c r="G875" s="224"/>
      <c r="H875" s="224"/>
      <c r="I875" s="224"/>
      <c r="J875" s="224"/>
      <c r="K875" s="224"/>
      <c r="L875" s="224"/>
      <c r="M875" s="224"/>
      <c r="N875" s="224"/>
      <c r="O875" s="224"/>
      <c r="P875" s="224"/>
      <c r="Q875" s="224"/>
      <c r="R875" s="224"/>
      <c r="S875" s="224"/>
    </row>
    <row r="876" spans="1:19" x14ac:dyDescent="0.25">
      <c r="A876" s="223">
        <f>A875+"00:15"</f>
        <v>44853.010416666664</v>
      </c>
      <c r="B876" s="224"/>
      <c r="C876" s="224"/>
      <c r="D876" s="224"/>
      <c r="E876" s="224"/>
      <c r="F876" s="224"/>
      <c r="G876" s="224"/>
      <c r="H876" s="224"/>
      <c r="I876" s="224"/>
      <c r="J876" s="224"/>
      <c r="K876" s="224"/>
      <c r="L876" s="224"/>
      <c r="M876" s="224"/>
      <c r="N876" s="224"/>
      <c r="O876" s="224"/>
      <c r="P876" s="224"/>
      <c r="Q876" s="224"/>
      <c r="R876" s="224"/>
      <c r="S876" s="224"/>
    </row>
    <row r="877" spans="1:19" x14ac:dyDescent="0.25">
      <c r="A877" s="223">
        <f t="shared" ref="A877:A940" si="19">A876+"0:15"</f>
        <v>44853.020833333328</v>
      </c>
      <c r="B877" s="224"/>
      <c r="C877" s="224"/>
      <c r="D877" s="224"/>
      <c r="E877" s="224"/>
      <c r="F877" s="224"/>
      <c r="G877" s="224"/>
      <c r="H877" s="224"/>
      <c r="I877" s="224"/>
      <c r="J877" s="224"/>
      <c r="K877" s="224"/>
      <c r="L877" s="224"/>
      <c r="M877" s="224"/>
      <c r="N877" s="224"/>
      <c r="O877" s="224"/>
      <c r="P877" s="224"/>
      <c r="Q877" s="224"/>
      <c r="R877" s="224"/>
      <c r="S877" s="224"/>
    </row>
    <row r="878" spans="1:19" x14ac:dyDescent="0.25">
      <c r="A878" s="223">
        <f t="shared" si="19"/>
        <v>44853.031249999993</v>
      </c>
      <c r="B878" s="224"/>
      <c r="C878" s="224"/>
      <c r="D878" s="224"/>
      <c r="E878" s="224"/>
      <c r="F878" s="224"/>
      <c r="G878" s="224"/>
      <c r="H878" s="224"/>
      <c r="I878" s="224"/>
      <c r="J878" s="224"/>
      <c r="K878" s="224"/>
      <c r="L878" s="224"/>
      <c r="M878" s="224"/>
      <c r="N878" s="224"/>
      <c r="O878" s="224"/>
      <c r="P878" s="224"/>
      <c r="Q878" s="224"/>
      <c r="R878" s="224"/>
      <c r="S878" s="224"/>
    </row>
    <row r="879" spans="1:19" x14ac:dyDescent="0.25">
      <c r="A879" s="223">
        <f t="shared" si="19"/>
        <v>44853.041666666657</v>
      </c>
      <c r="B879" s="224"/>
      <c r="C879" s="224"/>
      <c r="D879" s="224"/>
      <c r="E879" s="224"/>
      <c r="F879" s="224"/>
      <c r="G879" s="224"/>
      <c r="H879" s="224"/>
      <c r="I879" s="224"/>
      <c r="J879" s="224"/>
      <c r="K879" s="224"/>
      <c r="L879" s="224"/>
      <c r="M879" s="224"/>
      <c r="N879" s="224"/>
      <c r="O879" s="224"/>
      <c r="P879" s="224"/>
      <c r="Q879" s="224"/>
      <c r="R879" s="224"/>
      <c r="S879" s="224"/>
    </row>
    <row r="880" spans="1:19" x14ac:dyDescent="0.25">
      <c r="A880" s="223">
        <f t="shared" si="19"/>
        <v>44853.052083333321</v>
      </c>
      <c r="B880" s="224"/>
      <c r="C880" s="224"/>
      <c r="D880" s="224"/>
      <c r="E880" s="224"/>
      <c r="F880" s="224"/>
      <c r="G880" s="224"/>
      <c r="H880" s="224"/>
      <c r="I880" s="224"/>
      <c r="J880" s="224"/>
      <c r="K880" s="224"/>
      <c r="L880" s="224"/>
      <c r="M880" s="224"/>
      <c r="N880" s="224"/>
      <c r="O880" s="224"/>
      <c r="P880" s="224"/>
      <c r="Q880" s="224"/>
      <c r="R880" s="224"/>
      <c r="S880" s="224"/>
    </row>
    <row r="881" spans="1:19" x14ac:dyDescent="0.25">
      <c r="A881" s="223">
        <f t="shared" si="19"/>
        <v>44853.062499999985</v>
      </c>
      <c r="B881" s="224"/>
      <c r="C881" s="224"/>
      <c r="D881" s="224"/>
      <c r="E881" s="224"/>
      <c r="F881" s="224"/>
      <c r="G881" s="224"/>
      <c r="H881" s="224"/>
      <c r="I881" s="224"/>
      <c r="J881" s="224"/>
      <c r="K881" s="224"/>
      <c r="L881" s="224"/>
      <c r="M881" s="224"/>
      <c r="N881" s="224"/>
      <c r="O881" s="224"/>
      <c r="P881" s="224"/>
      <c r="Q881" s="224"/>
      <c r="R881" s="224"/>
      <c r="S881" s="224"/>
    </row>
    <row r="882" spans="1:19" x14ac:dyDescent="0.25">
      <c r="A882" s="223">
        <f t="shared" si="19"/>
        <v>44853.07291666665</v>
      </c>
      <c r="B882" s="224"/>
      <c r="C882" s="224"/>
      <c r="D882" s="224"/>
      <c r="E882" s="224"/>
      <c r="F882" s="224"/>
      <c r="G882" s="224"/>
      <c r="H882" s="224"/>
      <c r="I882" s="224"/>
      <c r="J882" s="224"/>
      <c r="K882" s="224"/>
      <c r="L882" s="224"/>
      <c r="M882" s="224"/>
      <c r="N882" s="224"/>
      <c r="O882" s="224"/>
      <c r="P882" s="224"/>
      <c r="Q882" s="224"/>
      <c r="R882" s="224"/>
      <c r="S882" s="224"/>
    </row>
    <row r="883" spans="1:19" x14ac:dyDescent="0.25">
      <c r="A883" s="223">
        <f t="shared" si="19"/>
        <v>44853.083333333314</v>
      </c>
      <c r="B883" s="224"/>
      <c r="C883" s="224"/>
      <c r="D883" s="224"/>
      <c r="E883" s="224"/>
      <c r="F883" s="224"/>
      <c r="G883" s="224"/>
      <c r="H883" s="224"/>
      <c r="I883" s="224"/>
      <c r="J883" s="224"/>
      <c r="K883" s="224"/>
      <c r="L883" s="224"/>
      <c r="M883" s="224"/>
      <c r="N883" s="224"/>
      <c r="O883" s="224"/>
      <c r="P883" s="224"/>
      <c r="Q883" s="224"/>
      <c r="R883" s="224"/>
      <c r="S883" s="224"/>
    </row>
    <row r="884" spans="1:19" x14ac:dyDescent="0.25">
      <c r="A884" s="223">
        <f t="shared" si="19"/>
        <v>44853.093749999978</v>
      </c>
      <c r="B884" s="224"/>
      <c r="C884" s="224"/>
      <c r="D884" s="224"/>
      <c r="E884" s="224"/>
      <c r="F884" s="224"/>
      <c r="G884" s="224"/>
      <c r="H884" s="224"/>
      <c r="I884" s="224"/>
      <c r="J884" s="224"/>
      <c r="K884" s="224"/>
      <c r="L884" s="224"/>
      <c r="M884" s="224"/>
      <c r="N884" s="224"/>
      <c r="O884" s="224"/>
      <c r="P884" s="224"/>
      <c r="Q884" s="224"/>
      <c r="R884" s="224"/>
      <c r="S884" s="224"/>
    </row>
    <row r="885" spans="1:19" x14ac:dyDescent="0.25">
      <c r="A885" s="223">
        <f t="shared" si="19"/>
        <v>44853.104166666642</v>
      </c>
      <c r="B885" s="224"/>
      <c r="C885" s="224"/>
      <c r="D885" s="224"/>
      <c r="E885" s="224"/>
      <c r="F885" s="224"/>
      <c r="G885" s="224"/>
      <c r="H885" s="224"/>
      <c r="I885" s="224"/>
      <c r="J885" s="224"/>
      <c r="K885" s="224"/>
      <c r="L885" s="224"/>
      <c r="M885" s="224"/>
      <c r="N885" s="224"/>
      <c r="O885" s="224"/>
      <c r="P885" s="224"/>
      <c r="Q885" s="224"/>
      <c r="R885" s="224"/>
      <c r="S885" s="224"/>
    </row>
    <row r="886" spans="1:19" x14ac:dyDescent="0.25">
      <c r="A886" s="223">
        <f t="shared" si="19"/>
        <v>44853.114583333307</v>
      </c>
      <c r="B886" s="224"/>
      <c r="C886" s="224"/>
      <c r="D886" s="224"/>
      <c r="E886" s="224"/>
      <c r="F886" s="224"/>
      <c r="G886" s="224"/>
      <c r="H886" s="224"/>
      <c r="I886" s="224"/>
      <c r="J886" s="224"/>
      <c r="K886" s="224"/>
      <c r="L886" s="224"/>
      <c r="M886" s="224"/>
      <c r="N886" s="224"/>
      <c r="O886" s="224"/>
      <c r="P886" s="224"/>
      <c r="Q886" s="224"/>
      <c r="R886" s="224"/>
      <c r="S886" s="224"/>
    </row>
    <row r="887" spans="1:19" x14ac:dyDescent="0.25">
      <c r="A887" s="223">
        <f t="shared" si="19"/>
        <v>44853.124999999971</v>
      </c>
      <c r="B887" s="224"/>
      <c r="C887" s="224"/>
      <c r="D887" s="224"/>
      <c r="E887" s="224"/>
      <c r="F887" s="224"/>
      <c r="G887" s="224"/>
      <c r="H887" s="224"/>
      <c r="I887" s="224"/>
      <c r="J887" s="224"/>
      <c r="K887" s="224"/>
      <c r="L887" s="224"/>
      <c r="M887" s="224"/>
      <c r="N887" s="224"/>
      <c r="O887" s="224"/>
      <c r="P887" s="224"/>
      <c r="Q887" s="224"/>
      <c r="R887" s="224"/>
      <c r="S887" s="224"/>
    </row>
    <row r="888" spans="1:19" x14ac:dyDescent="0.25">
      <c r="A888" s="223">
        <f t="shared" si="19"/>
        <v>44853.135416666635</v>
      </c>
      <c r="B888" s="224"/>
      <c r="C888" s="224"/>
      <c r="D888" s="224"/>
      <c r="E888" s="224"/>
      <c r="F888" s="224"/>
      <c r="G888" s="224"/>
      <c r="H888" s="224"/>
      <c r="I888" s="224"/>
      <c r="J888" s="224"/>
      <c r="K888" s="224"/>
      <c r="L888" s="224"/>
      <c r="M888" s="224"/>
      <c r="N888" s="224"/>
      <c r="O888" s="224"/>
      <c r="P888" s="224"/>
      <c r="Q888" s="224"/>
      <c r="R888" s="224"/>
      <c r="S888" s="224"/>
    </row>
    <row r="889" spans="1:19" x14ac:dyDescent="0.25">
      <c r="A889" s="223">
        <f t="shared" si="19"/>
        <v>44853.145833333299</v>
      </c>
      <c r="B889" s="224"/>
      <c r="C889" s="224"/>
      <c r="D889" s="224"/>
      <c r="E889" s="224"/>
      <c r="F889" s="224"/>
      <c r="G889" s="224"/>
      <c r="H889" s="224"/>
      <c r="I889" s="224"/>
      <c r="J889" s="224"/>
      <c r="K889" s="224"/>
      <c r="L889" s="224"/>
      <c r="M889" s="224"/>
      <c r="N889" s="224"/>
      <c r="O889" s="224"/>
      <c r="P889" s="224"/>
      <c r="Q889" s="224"/>
      <c r="R889" s="224"/>
      <c r="S889" s="224"/>
    </row>
    <row r="890" spans="1:19" x14ac:dyDescent="0.25">
      <c r="A890" s="223">
        <f t="shared" si="19"/>
        <v>44853.156249999964</v>
      </c>
      <c r="B890" s="224"/>
      <c r="C890" s="224"/>
      <c r="D890" s="224"/>
      <c r="E890" s="224"/>
      <c r="F890" s="224"/>
      <c r="G890" s="224"/>
      <c r="H890" s="224"/>
      <c r="I890" s="224"/>
      <c r="J890" s="224"/>
      <c r="K890" s="224"/>
      <c r="L890" s="224"/>
      <c r="M890" s="224"/>
      <c r="N890" s="224"/>
      <c r="O890" s="224"/>
      <c r="P890" s="224"/>
      <c r="Q890" s="224"/>
      <c r="R890" s="224"/>
      <c r="S890" s="224"/>
    </row>
    <row r="891" spans="1:19" x14ac:dyDescent="0.25">
      <c r="A891" s="223">
        <f t="shared" si="19"/>
        <v>44853.166666666628</v>
      </c>
      <c r="B891" s="224"/>
      <c r="C891" s="224"/>
      <c r="D891" s="224"/>
      <c r="E891" s="224"/>
      <c r="F891" s="224"/>
      <c r="G891" s="224"/>
      <c r="H891" s="224"/>
      <c r="I891" s="224"/>
      <c r="J891" s="224"/>
      <c r="K891" s="224"/>
      <c r="L891" s="224"/>
      <c r="M891" s="224"/>
      <c r="N891" s="224"/>
      <c r="O891" s="224"/>
      <c r="P891" s="224"/>
      <c r="Q891" s="224"/>
      <c r="R891" s="224"/>
      <c r="S891" s="224"/>
    </row>
    <row r="892" spans="1:19" x14ac:dyDescent="0.25">
      <c r="A892" s="223">
        <f t="shared" si="19"/>
        <v>44853.177083333292</v>
      </c>
      <c r="B892" s="224"/>
      <c r="C892" s="224"/>
      <c r="D892" s="224"/>
      <c r="E892" s="224"/>
      <c r="F892" s="224"/>
      <c r="G892" s="224"/>
      <c r="H892" s="224"/>
      <c r="I892" s="224"/>
      <c r="J892" s="224"/>
      <c r="K892" s="224"/>
      <c r="L892" s="224"/>
      <c r="M892" s="224"/>
      <c r="N892" s="224"/>
      <c r="O892" s="224"/>
      <c r="P892" s="224"/>
      <c r="Q892" s="224"/>
      <c r="R892" s="224"/>
      <c r="S892" s="224"/>
    </row>
    <row r="893" spans="1:19" x14ac:dyDescent="0.25">
      <c r="A893" s="223">
        <f t="shared" si="19"/>
        <v>44853.187499999956</v>
      </c>
      <c r="B893" s="224"/>
      <c r="C893" s="224"/>
      <c r="D893" s="224"/>
      <c r="E893" s="224"/>
      <c r="F893" s="224"/>
      <c r="G893" s="224"/>
      <c r="H893" s="224"/>
      <c r="I893" s="224"/>
      <c r="J893" s="224"/>
      <c r="K893" s="224"/>
      <c r="L893" s="224"/>
      <c r="M893" s="224"/>
      <c r="N893" s="224"/>
      <c r="O893" s="224"/>
      <c r="P893" s="224"/>
      <c r="Q893" s="224"/>
      <c r="R893" s="224"/>
      <c r="S893" s="224"/>
    </row>
    <row r="894" spans="1:19" x14ac:dyDescent="0.25">
      <c r="A894" s="223">
        <f t="shared" si="19"/>
        <v>44853.197916666621</v>
      </c>
      <c r="B894" s="224"/>
      <c r="C894" s="224"/>
      <c r="D894" s="224"/>
      <c r="E894" s="224"/>
      <c r="F894" s="224"/>
      <c r="G894" s="224"/>
      <c r="H894" s="224"/>
      <c r="I894" s="224"/>
      <c r="J894" s="224"/>
      <c r="K894" s="224"/>
      <c r="L894" s="224"/>
      <c r="M894" s="224"/>
      <c r="N894" s="224"/>
      <c r="O894" s="224"/>
      <c r="P894" s="224"/>
      <c r="Q894" s="224"/>
      <c r="R894" s="224"/>
      <c r="S894" s="224"/>
    </row>
    <row r="895" spans="1:19" x14ac:dyDescent="0.25">
      <c r="A895" s="223">
        <f t="shared" si="19"/>
        <v>44853.208333333285</v>
      </c>
      <c r="B895" s="224"/>
      <c r="C895" s="224"/>
      <c r="D895" s="224"/>
      <c r="E895" s="224"/>
      <c r="F895" s="224"/>
      <c r="G895" s="224"/>
      <c r="H895" s="224"/>
      <c r="I895" s="224"/>
      <c r="J895" s="224"/>
      <c r="K895" s="224"/>
      <c r="L895" s="224"/>
      <c r="M895" s="224"/>
      <c r="N895" s="224"/>
      <c r="O895" s="224"/>
      <c r="P895" s="224"/>
      <c r="Q895" s="224"/>
      <c r="R895" s="224"/>
      <c r="S895" s="224"/>
    </row>
    <row r="896" spans="1:19" x14ac:dyDescent="0.25">
      <c r="A896" s="223">
        <f t="shared" si="19"/>
        <v>44853.218749999949</v>
      </c>
      <c r="B896" s="224"/>
      <c r="C896" s="224"/>
      <c r="D896" s="224"/>
      <c r="E896" s="224"/>
      <c r="F896" s="224"/>
      <c r="G896" s="224"/>
      <c r="H896" s="224"/>
      <c r="I896" s="224"/>
      <c r="J896" s="224"/>
      <c r="K896" s="224"/>
      <c r="L896" s="224"/>
      <c r="M896" s="224"/>
      <c r="N896" s="224"/>
      <c r="O896" s="224"/>
      <c r="P896" s="224"/>
      <c r="Q896" s="224"/>
      <c r="R896" s="224"/>
      <c r="S896" s="224"/>
    </row>
    <row r="897" spans="1:19" x14ac:dyDescent="0.25">
      <c r="A897" s="223">
        <f t="shared" si="19"/>
        <v>44853.229166666613</v>
      </c>
      <c r="B897" s="224"/>
      <c r="C897" s="224"/>
      <c r="D897" s="224"/>
      <c r="E897" s="224"/>
      <c r="F897" s="224"/>
      <c r="G897" s="224"/>
      <c r="H897" s="224"/>
      <c r="I897" s="224"/>
      <c r="J897" s="224"/>
      <c r="K897" s="224"/>
      <c r="L897" s="224"/>
      <c r="M897" s="224"/>
      <c r="N897" s="224"/>
      <c r="O897" s="224"/>
      <c r="P897" s="224"/>
      <c r="Q897" s="224"/>
      <c r="R897" s="224"/>
      <c r="S897" s="224"/>
    </row>
    <row r="898" spans="1:19" x14ac:dyDescent="0.25">
      <c r="A898" s="223">
        <f t="shared" si="19"/>
        <v>44853.239583333278</v>
      </c>
      <c r="B898" s="224"/>
      <c r="C898" s="224"/>
      <c r="D898" s="224"/>
      <c r="E898" s="224"/>
      <c r="F898" s="224"/>
      <c r="G898" s="224"/>
      <c r="H898" s="224"/>
      <c r="I898" s="224"/>
      <c r="J898" s="224"/>
      <c r="K898" s="224"/>
      <c r="L898" s="224"/>
      <c r="M898" s="224"/>
      <c r="N898" s="224"/>
      <c r="O898" s="224"/>
      <c r="P898" s="224"/>
      <c r="Q898" s="224"/>
      <c r="R898" s="224"/>
      <c r="S898" s="224"/>
    </row>
    <row r="899" spans="1:19" x14ac:dyDescent="0.25">
      <c r="A899" s="223">
        <f t="shared" si="19"/>
        <v>44853.249999999942</v>
      </c>
      <c r="B899" s="224"/>
      <c r="C899" s="224"/>
      <c r="D899" s="224"/>
      <c r="E899" s="224"/>
      <c r="F899" s="224"/>
      <c r="G899" s="224"/>
      <c r="H899" s="224"/>
      <c r="I899" s="224"/>
      <c r="J899" s="224"/>
      <c r="K899" s="224"/>
      <c r="L899" s="224"/>
      <c r="M899" s="224"/>
      <c r="N899" s="224"/>
      <c r="O899" s="224"/>
      <c r="P899" s="224"/>
      <c r="Q899" s="224"/>
      <c r="R899" s="224"/>
      <c r="S899" s="224"/>
    </row>
    <row r="900" spans="1:19" x14ac:dyDescent="0.25">
      <c r="A900" s="223">
        <f t="shared" si="19"/>
        <v>44853.260416666606</v>
      </c>
      <c r="B900" s="224"/>
      <c r="C900" s="224"/>
      <c r="D900" s="224"/>
      <c r="E900" s="224"/>
      <c r="F900" s="224"/>
      <c r="G900" s="224"/>
      <c r="H900" s="224"/>
      <c r="I900" s="224"/>
      <c r="J900" s="224"/>
      <c r="K900" s="224"/>
      <c r="L900" s="224"/>
      <c r="M900" s="224"/>
      <c r="N900" s="224"/>
      <c r="O900" s="224"/>
      <c r="P900" s="224"/>
      <c r="Q900" s="224"/>
      <c r="R900" s="224"/>
      <c r="S900" s="224"/>
    </row>
    <row r="901" spans="1:19" x14ac:dyDescent="0.25">
      <c r="A901" s="223">
        <f t="shared" si="19"/>
        <v>44853.27083333327</v>
      </c>
      <c r="B901" s="224"/>
      <c r="C901" s="224"/>
      <c r="D901" s="224"/>
      <c r="E901" s="224"/>
      <c r="F901" s="224"/>
      <c r="G901" s="224"/>
      <c r="H901" s="224"/>
      <c r="I901" s="224"/>
      <c r="J901" s="224"/>
      <c r="K901" s="224"/>
      <c r="L901" s="224"/>
      <c r="M901" s="224"/>
      <c r="N901" s="224"/>
      <c r="O901" s="224"/>
      <c r="P901" s="224"/>
      <c r="Q901" s="224"/>
      <c r="R901" s="224"/>
      <c r="S901" s="224"/>
    </row>
    <row r="902" spans="1:19" x14ac:dyDescent="0.25">
      <c r="A902" s="223">
        <f t="shared" si="19"/>
        <v>44853.281249999935</v>
      </c>
      <c r="B902" s="224"/>
      <c r="C902" s="224"/>
      <c r="D902" s="224"/>
      <c r="E902" s="224"/>
      <c r="F902" s="224"/>
      <c r="G902" s="224"/>
      <c r="H902" s="224"/>
      <c r="I902" s="224"/>
      <c r="J902" s="224"/>
      <c r="K902" s="224"/>
      <c r="L902" s="224"/>
      <c r="M902" s="224"/>
      <c r="N902" s="224"/>
      <c r="O902" s="224"/>
      <c r="P902" s="224"/>
      <c r="Q902" s="224"/>
      <c r="R902" s="224"/>
      <c r="S902" s="224"/>
    </row>
    <row r="903" spans="1:19" x14ac:dyDescent="0.25">
      <c r="A903" s="223">
        <f t="shared" si="19"/>
        <v>44853.291666666599</v>
      </c>
      <c r="B903" s="224"/>
      <c r="C903" s="224"/>
      <c r="D903" s="224"/>
      <c r="E903" s="224"/>
      <c r="F903" s="224"/>
      <c r="G903" s="224"/>
      <c r="H903" s="224"/>
      <c r="I903" s="224"/>
      <c r="J903" s="224"/>
      <c r="K903" s="224"/>
      <c r="L903" s="224"/>
      <c r="M903" s="224"/>
      <c r="N903" s="224"/>
      <c r="O903" s="224"/>
      <c r="P903" s="224"/>
      <c r="Q903" s="224"/>
      <c r="R903" s="224"/>
      <c r="S903" s="224"/>
    </row>
    <row r="904" spans="1:19" x14ac:dyDescent="0.25">
      <c r="A904" s="223">
        <f t="shared" si="19"/>
        <v>44853.302083333263</v>
      </c>
      <c r="B904" s="224"/>
      <c r="C904" s="224"/>
      <c r="D904" s="224"/>
      <c r="E904" s="224"/>
      <c r="F904" s="224"/>
      <c r="G904" s="224"/>
      <c r="H904" s="224"/>
      <c r="I904" s="224"/>
      <c r="J904" s="224"/>
      <c r="K904" s="224"/>
      <c r="L904" s="224"/>
      <c r="M904" s="224"/>
      <c r="N904" s="224"/>
      <c r="O904" s="224"/>
      <c r="P904" s="224"/>
      <c r="Q904" s="224"/>
      <c r="R904" s="224"/>
      <c r="S904" s="224"/>
    </row>
    <row r="905" spans="1:19" x14ac:dyDescent="0.25">
      <c r="A905" s="223">
        <f t="shared" si="19"/>
        <v>44853.312499999927</v>
      </c>
      <c r="B905" s="224"/>
      <c r="C905" s="224"/>
      <c r="D905" s="224"/>
      <c r="E905" s="224"/>
      <c r="F905" s="224"/>
      <c r="G905" s="224"/>
      <c r="H905" s="224"/>
      <c r="I905" s="224"/>
      <c r="J905" s="224"/>
      <c r="K905" s="224"/>
      <c r="L905" s="224"/>
      <c r="M905" s="224"/>
      <c r="N905" s="224"/>
      <c r="O905" s="224"/>
      <c r="P905" s="224"/>
      <c r="Q905" s="224"/>
      <c r="R905" s="224"/>
      <c r="S905" s="224"/>
    </row>
    <row r="906" spans="1:19" x14ac:dyDescent="0.25">
      <c r="A906" s="223">
        <f t="shared" si="19"/>
        <v>44853.322916666591</v>
      </c>
      <c r="B906" s="224"/>
      <c r="C906" s="224"/>
      <c r="D906" s="224"/>
      <c r="E906" s="224"/>
      <c r="F906" s="224"/>
      <c r="G906" s="224"/>
      <c r="H906" s="224"/>
      <c r="I906" s="224"/>
      <c r="J906" s="224"/>
      <c r="K906" s="224"/>
      <c r="L906" s="224"/>
      <c r="M906" s="224"/>
      <c r="N906" s="224"/>
      <c r="O906" s="224"/>
      <c r="P906" s="224"/>
      <c r="Q906" s="224"/>
      <c r="R906" s="224"/>
      <c r="S906" s="224"/>
    </row>
    <row r="907" spans="1:19" x14ac:dyDescent="0.25">
      <c r="A907" s="223">
        <f t="shared" si="19"/>
        <v>44853.333333333256</v>
      </c>
      <c r="B907" s="224"/>
      <c r="C907" s="224"/>
      <c r="D907" s="224"/>
      <c r="E907" s="224"/>
      <c r="F907" s="224"/>
      <c r="G907" s="224"/>
      <c r="H907" s="224"/>
      <c r="I907" s="224"/>
      <c r="J907" s="224"/>
      <c r="K907" s="224"/>
      <c r="L907" s="224"/>
      <c r="M907" s="224"/>
      <c r="N907" s="224"/>
      <c r="O907" s="224"/>
      <c r="P907" s="224"/>
      <c r="Q907" s="224"/>
      <c r="R907" s="224"/>
      <c r="S907" s="224"/>
    </row>
    <row r="908" spans="1:19" x14ac:dyDescent="0.25">
      <c r="A908" s="223">
        <f t="shared" si="19"/>
        <v>44853.34374999992</v>
      </c>
      <c r="B908" s="224"/>
      <c r="C908" s="224"/>
      <c r="D908" s="224"/>
      <c r="E908" s="224"/>
      <c r="F908" s="224"/>
      <c r="G908" s="224"/>
      <c r="H908" s="224"/>
      <c r="I908" s="224"/>
      <c r="J908" s="224"/>
      <c r="K908" s="224"/>
      <c r="L908" s="224"/>
      <c r="M908" s="224"/>
      <c r="N908" s="224"/>
      <c r="O908" s="224"/>
      <c r="P908" s="224"/>
      <c r="Q908" s="224"/>
      <c r="R908" s="224"/>
      <c r="S908" s="224"/>
    </row>
    <row r="909" spans="1:19" x14ac:dyDescent="0.25">
      <c r="A909" s="223">
        <f t="shared" si="19"/>
        <v>44853.354166666584</v>
      </c>
      <c r="B909" s="224"/>
      <c r="C909" s="224"/>
      <c r="D909" s="224"/>
      <c r="E909" s="224"/>
      <c r="F909" s="224"/>
      <c r="G909" s="224"/>
      <c r="H909" s="224"/>
      <c r="I909" s="224"/>
      <c r="J909" s="224"/>
      <c r="K909" s="224"/>
      <c r="L909" s="224"/>
      <c r="M909" s="224"/>
      <c r="N909" s="224"/>
      <c r="O909" s="224"/>
      <c r="P909" s="224"/>
      <c r="Q909" s="224"/>
      <c r="R909" s="224"/>
      <c r="S909" s="224"/>
    </row>
    <row r="910" spans="1:19" x14ac:dyDescent="0.25">
      <c r="A910" s="223">
        <f t="shared" si="19"/>
        <v>44853.364583333248</v>
      </c>
      <c r="B910" s="224"/>
      <c r="C910" s="224"/>
      <c r="D910" s="224"/>
      <c r="E910" s="224"/>
      <c r="F910" s="224"/>
      <c r="G910" s="224"/>
      <c r="H910" s="224"/>
      <c r="I910" s="224"/>
      <c r="J910" s="224"/>
      <c r="K910" s="224"/>
      <c r="L910" s="224"/>
      <c r="M910" s="224"/>
      <c r="N910" s="224"/>
      <c r="O910" s="224"/>
      <c r="P910" s="224"/>
      <c r="Q910" s="224"/>
      <c r="R910" s="224"/>
      <c r="S910" s="224"/>
    </row>
    <row r="911" spans="1:19" x14ac:dyDescent="0.25">
      <c r="A911" s="223">
        <f t="shared" si="19"/>
        <v>44853.374999999913</v>
      </c>
      <c r="B911" s="224"/>
      <c r="C911" s="224"/>
      <c r="D911" s="224"/>
      <c r="E911" s="224"/>
      <c r="F911" s="224"/>
      <c r="G911" s="224"/>
      <c r="H911" s="224"/>
      <c r="I911" s="224"/>
      <c r="J911" s="224"/>
      <c r="K911" s="224"/>
      <c r="L911" s="224"/>
      <c r="M911" s="224"/>
      <c r="N911" s="224"/>
      <c r="O911" s="224"/>
      <c r="P911" s="224"/>
      <c r="Q911" s="224"/>
      <c r="R911" s="224"/>
      <c r="S911" s="224"/>
    </row>
    <row r="912" spans="1:19" x14ac:dyDescent="0.25">
      <c r="A912" s="223">
        <f t="shared" si="19"/>
        <v>44853.385416666577</v>
      </c>
      <c r="B912" s="224"/>
      <c r="C912" s="224"/>
      <c r="D912" s="224"/>
      <c r="E912" s="224"/>
      <c r="F912" s="224"/>
      <c r="G912" s="224"/>
      <c r="H912" s="224"/>
      <c r="I912" s="224"/>
      <c r="J912" s="224"/>
      <c r="K912" s="224"/>
      <c r="L912" s="224"/>
      <c r="M912" s="224"/>
      <c r="N912" s="224"/>
      <c r="O912" s="224"/>
      <c r="P912" s="224"/>
      <c r="Q912" s="224"/>
      <c r="R912" s="224"/>
      <c r="S912" s="224"/>
    </row>
    <row r="913" spans="1:19" x14ac:dyDescent="0.25">
      <c r="A913" s="223">
        <f t="shared" si="19"/>
        <v>44853.395833333241</v>
      </c>
      <c r="B913" s="224"/>
      <c r="C913" s="224"/>
      <c r="D913" s="224"/>
      <c r="E913" s="224"/>
      <c r="F913" s="224"/>
      <c r="G913" s="224"/>
      <c r="H913" s="224"/>
      <c r="I913" s="224"/>
      <c r="J913" s="224"/>
      <c r="K913" s="224"/>
      <c r="L913" s="224"/>
      <c r="M913" s="224"/>
      <c r="N913" s="224"/>
      <c r="O913" s="224"/>
      <c r="P913" s="224"/>
      <c r="Q913" s="224"/>
      <c r="R913" s="224"/>
      <c r="S913" s="224"/>
    </row>
    <row r="914" spans="1:19" x14ac:dyDescent="0.25">
      <c r="A914" s="223">
        <f t="shared" si="19"/>
        <v>44853.406249999905</v>
      </c>
      <c r="B914" s="224"/>
      <c r="C914" s="224"/>
      <c r="D914" s="224"/>
      <c r="E914" s="224"/>
      <c r="F914" s="224"/>
      <c r="G914" s="224"/>
      <c r="H914" s="224"/>
      <c r="I914" s="224"/>
      <c r="J914" s="224"/>
      <c r="K914" s="224"/>
      <c r="L914" s="224"/>
      <c r="M914" s="224"/>
      <c r="N914" s="224"/>
      <c r="O914" s="224"/>
      <c r="P914" s="224"/>
      <c r="Q914" s="224"/>
      <c r="R914" s="224"/>
      <c r="S914" s="224"/>
    </row>
    <row r="915" spans="1:19" x14ac:dyDescent="0.25">
      <c r="A915" s="223">
        <f t="shared" si="19"/>
        <v>44853.41666666657</v>
      </c>
      <c r="B915" s="224"/>
      <c r="C915" s="224"/>
      <c r="D915" s="224"/>
      <c r="E915" s="224"/>
      <c r="F915" s="224"/>
      <c r="G915" s="224"/>
      <c r="H915" s="224"/>
      <c r="I915" s="224"/>
      <c r="J915" s="224"/>
      <c r="K915" s="224"/>
      <c r="L915" s="224"/>
      <c r="M915" s="224"/>
      <c r="N915" s="224"/>
      <c r="O915" s="224"/>
      <c r="P915" s="224"/>
      <c r="Q915" s="224"/>
      <c r="R915" s="224"/>
      <c r="S915" s="224"/>
    </row>
    <row r="916" spans="1:19" x14ac:dyDescent="0.25">
      <c r="A916" s="223">
        <f t="shared" si="19"/>
        <v>44853.427083333234</v>
      </c>
      <c r="B916" s="224"/>
      <c r="C916" s="224"/>
      <c r="D916" s="224"/>
      <c r="E916" s="224"/>
      <c r="F916" s="224"/>
      <c r="G916" s="224"/>
      <c r="H916" s="224"/>
      <c r="I916" s="224"/>
      <c r="J916" s="224"/>
      <c r="K916" s="224"/>
      <c r="L916" s="224"/>
      <c r="M916" s="224"/>
      <c r="N916" s="224"/>
      <c r="O916" s="224"/>
      <c r="P916" s="224"/>
      <c r="Q916" s="224"/>
      <c r="R916" s="224"/>
      <c r="S916" s="224"/>
    </row>
    <row r="917" spans="1:19" x14ac:dyDescent="0.25">
      <c r="A917" s="223">
        <f t="shared" si="19"/>
        <v>44853.437499999898</v>
      </c>
      <c r="B917" s="224"/>
      <c r="C917" s="224"/>
      <c r="D917" s="224"/>
      <c r="E917" s="224"/>
      <c r="F917" s="224"/>
      <c r="G917" s="224"/>
      <c r="H917" s="224"/>
      <c r="I917" s="224"/>
      <c r="J917" s="224"/>
      <c r="K917" s="224"/>
      <c r="L917" s="224"/>
      <c r="M917" s="224"/>
      <c r="N917" s="224"/>
      <c r="O917" s="224"/>
      <c r="P917" s="224"/>
      <c r="Q917" s="224"/>
      <c r="R917" s="224"/>
      <c r="S917" s="224"/>
    </row>
    <row r="918" spans="1:19" x14ac:dyDescent="0.25">
      <c r="A918" s="223">
        <f t="shared" si="19"/>
        <v>44853.447916666562</v>
      </c>
      <c r="B918" s="224"/>
      <c r="C918" s="224"/>
      <c r="D918" s="224"/>
      <c r="E918" s="224"/>
      <c r="F918" s="224"/>
      <c r="G918" s="224"/>
      <c r="H918" s="224"/>
      <c r="I918" s="224"/>
      <c r="J918" s="224"/>
      <c r="K918" s="224"/>
      <c r="L918" s="224"/>
      <c r="M918" s="224"/>
      <c r="N918" s="224"/>
      <c r="O918" s="224"/>
      <c r="P918" s="224"/>
      <c r="Q918" s="224"/>
      <c r="R918" s="224"/>
      <c r="S918" s="224"/>
    </row>
    <row r="919" spans="1:19" x14ac:dyDescent="0.25">
      <c r="A919" s="223">
        <f t="shared" si="19"/>
        <v>44853.458333333227</v>
      </c>
      <c r="B919" s="224"/>
      <c r="C919" s="224"/>
      <c r="D919" s="224"/>
      <c r="E919" s="224"/>
      <c r="F919" s="224"/>
      <c r="G919" s="224"/>
      <c r="H919" s="224"/>
      <c r="I919" s="224"/>
      <c r="J919" s="224"/>
      <c r="K919" s="224"/>
      <c r="L919" s="224"/>
      <c r="M919" s="224"/>
      <c r="N919" s="224"/>
      <c r="O919" s="224"/>
      <c r="P919" s="224"/>
      <c r="Q919" s="224"/>
      <c r="R919" s="224"/>
      <c r="S919" s="224"/>
    </row>
    <row r="920" spans="1:19" x14ac:dyDescent="0.25">
      <c r="A920" s="223">
        <f t="shared" si="19"/>
        <v>44853.468749999891</v>
      </c>
      <c r="B920" s="224"/>
      <c r="C920" s="224"/>
      <c r="D920" s="224"/>
      <c r="E920" s="224"/>
      <c r="F920" s="224"/>
      <c r="G920" s="224"/>
      <c r="H920" s="224"/>
      <c r="I920" s="224"/>
      <c r="J920" s="224"/>
      <c r="K920" s="224"/>
      <c r="L920" s="224"/>
      <c r="M920" s="224"/>
      <c r="N920" s="224"/>
      <c r="O920" s="224"/>
      <c r="P920" s="224"/>
      <c r="Q920" s="224"/>
      <c r="R920" s="224"/>
      <c r="S920" s="224"/>
    </row>
    <row r="921" spans="1:19" x14ac:dyDescent="0.25">
      <c r="A921" s="223">
        <f t="shared" si="19"/>
        <v>44853.479166666555</v>
      </c>
      <c r="B921" s="224"/>
      <c r="C921" s="224"/>
      <c r="D921" s="224"/>
      <c r="E921" s="224"/>
      <c r="F921" s="224"/>
      <c r="G921" s="224"/>
      <c r="H921" s="224"/>
      <c r="I921" s="224"/>
      <c r="J921" s="224"/>
      <c r="K921" s="224"/>
      <c r="L921" s="224"/>
      <c r="M921" s="224"/>
      <c r="N921" s="224"/>
      <c r="O921" s="224"/>
      <c r="P921" s="224"/>
      <c r="Q921" s="224"/>
      <c r="R921" s="224"/>
      <c r="S921" s="224"/>
    </row>
    <row r="922" spans="1:19" x14ac:dyDescent="0.25">
      <c r="A922" s="223">
        <f t="shared" si="19"/>
        <v>44853.489583333219</v>
      </c>
      <c r="B922" s="224"/>
      <c r="C922" s="224"/>
      <c r="D922" s="224"/>
      <c r="E922" s="224"/>
      <c r="F922" s="224"/>
      <c r="G922" s="224"/>
      <c r="H922" s="224"/>
      <c r="I922" s="224"/>
      <c r="J922" s="224"/>
      <c r="K922" s="224"/>
      <c r="L922" s="224"/>
      <c r="M922" s="224"/>
      <c r="N922" s="224"/>
      <c r="O922" s="224"/>
      <c r="P922" s="224"/>
      <c r="Q922" s="224"/>
      <c r="R922" s="224"/>
      <c r="S922" s="224"/>
    </row>
    <row r="923" spans="1:19" x14ac:dyDescent="0.25">
      <c r="A923" s="223">
        <f t="shared" si="19"/>
        <v>44853.499999999884</v>
      </c>
      <c r="B923" s="224"/>
      <c r="C923" s="224"/>
      <c r="D923" s="224"/>
      <c r="E923" s="224"/>
      <c r="F923" s="224"/>
      <c r="G923" s="224"/>
      <c r="H923" s="224"/>
      <c r="I923" s="224"/>
      <c r="J923" s="224"/>
      <c r="K923" s="224"/>
      <c r="L923" s="224"/>
      <c r="M923" s="224"/>
      <c r="N923" s="224"/>
      <c r="O923" s="224"/>
      <c r="P923" s="224"/>
      <c r="Q923" s="224"/>
      <c r="R923" s="224"/>
      <c r="S923" s="224"/>
    </row>
    <row r="924" spans="1:19" x14ac:dyDescent="0.25">
      <c r="A924" s="223">
        <f t="shared" si="19"/>
        <v>44853.510416666548</v>
      </c>
      <c r="B924" s="224"/>
      <c r="C924" s="224"/>
      <c r="D924" s="224"/>
      <c r="E924" s="224"/>
      <c r="F924" s="224"/>
      <c r="G924" s="224"/>
      <c r="H924" s="224"/>
      <c r="I924" s="224"/>
      <c r="J924" s="224"/>
      <c r="K924" s="224"/>
      <c r="L924" s="224"/>
      <c r="M924" s="224"/>
      <c r="N924" s="224"/>
      <c r="O924" s="224"/>
      <c r="P924" s="224"/>
      <c r="Q924" s="224"/>
      <c r="R924" s="224"/>
      <c r="S924" s="224"/>
    </row>
    <row r="925" spans="1:19" x14ac:dyDescent="0.25">
      <c r="A925" s="223">
        <f t="shared" si="19"/>
        <v>44853.520833333212</v>
      </c>
      <c r="B925" s="224"/>
      <c r="C925" s="224"/>
      <c r="D925" s="224"/>
      <c r="E925" s="224"/>
      <c r="F925" s="224"/>
      <c r="G925" s="224"/>
      <c r="H925" s="224"/>
      <c r="I925" s="224"/>
      <c r="J925" s="224"/>
      <c r="K925" s="224"/>
      <c r="L925" s="224"/>
      <c r="M925" s="224"/>
      <c r="N925" s="224"/>
      <c r="O925" s="224"/>
      <c r="P925" s="224"/>
      <c r="Q925" s="224"/>
      <c r="R925" s="224"/>
      <c r="S925" s="224"/>
    </row>
    <row r="926" spans="1:19" x14ac:dyDescent="0.25">
      <c r="A926" s="223">
        <f t="shared" si="19"/>
        <v>44853.531249999876</v>
      </c>
      <c r="B926" s="224"/>
      <c r="C926" s="224"/>
      <c r="D926" s="224"/>
      <c r="E926" s="224"/>
      <c r="F926" s="224"/>
      <c r="G926" s="224"/>
      <c r="H926" s="224"/>
      <c r="I926" s="224"/>
      <c r="J926" s="224"/>
      <c r="K926" s="224"/>
      <c r="L926" s="224"/>
      <c r="M926" s="224"/>
      <c r="N926" s="224"/>
      <c r="O926" s="224"/>
      <c r="P926" s="224"/>
      <c r="Q926" s="224"/>
      <c r="R926" s="224"/>
      <c r="S926" s="224"/>
    </row>
    <row r="927" spans="1:19" x14ac:dyDescent="0.25">
      <c r="A927" s="223">
        <f t="shared" si="19"/>
        <v>44853.541666666541</v>
      </c>
      <c r="B927" s="224"/>
      <c r="C927" s="224"/>
      <c r="D927" s="224"/>
      <c r="E927" s="224"/>
      <c r="F927" s="224"/>
      <c r="G927" s="224"/>
      <c r="H927" s="224"/>
      <c r="I927" s="224"/>
      <c r="J927" s="224"/>
      <c r="K927" s="224"/>
      <c r="L927" s="224"/>
      <c r="M927" s="224"/>
      <c r="N927" s="224"/>
      <c r="O927" s="224"/>
      <c r="P927" s="224"/>
      <c r="Q927" s="224"/>
      <c r="R927" s="224"/>
      <c r="S927" s="224"/>
    </row>
    <row r="928" spans="1:19" x14ac:dyDescent="0.25">
      <c r="A928" s="223">
        <f t="shared" si="19"/>
        <v>44853.552083333205</v>
      </c>
      <c r="B928" s="224"/>
      <c r="C928" s="224"/>
      <c r="D928" s="224"/>
      <c r="E928" s="224"/>
      <c r="F928" s="224"/>
      <c r="G928" s="224"/>
      <c r="H928" s="224"/>
      <c r="I928" s="224"/>
      <c r="J928" s="224"/>
      <c r="K928" s="224"/>
      <c r="L928" s="224"/>
      <c r="M928" s="224"/>
      <c r="N928" s="224"/>
      <c r="O928" s="224"/>
      <c r="P928" s="224"/>
      <c r="Q928" s="224"/>
      <c r="R928" s="224"/>
      <c r="S928" s="224"/>
    </row>
    <row r="929" spans="1:19" x14ac:dyDescent="0.25">
      <c r="A929" s="223">
        <f t="shared" si="19"/>
        <v>44853.562499999869</v>
      </c>
      <c r="B929" s="224"/>
      <c r="C929" s="224"/>
      <c r="D929" s="224"/>
      <c r="E929" s="224"/>
      <c r="F929" s="224"/>
      <c r="G929" s="224"/>
      <c r="H929" s="224"/>
      <c r="I929" s="224"/>
      <c r="J929" s="224"/>
      <c r="K929" s="224"/>
      <c r="L929" s="224"/>
      <c r="M929" s="224"/>
      <c r="N929" s="224"/>
      <c r="O929" s="224"/>
      <c r="P929" s="224"/>
      <c r="Q929" s="224"/>
      <c r="R929" s="224"/>
      <c r="S929" s="224"/>
    </row>
    <row r="930" spans="1:19" x14ac:dyDescent="0.25">
      <c r="A930" s="223">
        <f t="shared" si="19"/>
        <v>44853.572916666533</v>
      </c>
      <c r="B930" s="224"/>
      <c r="C930" s="224"/>
      <c r="D930" s="224"/>
      <c r="E930" s="224"/>
      <c r="F930" s="224"/>
      <c r="G930" s="224"/>
      <c r="H930" s="224"/>
      <c r="I930" s="224"/>
      <c r="J930" s="224"/>
      <c r="K930" s="224"/>
      <c r="L930" s="224"/>
      <c r="M930" s="224"/>
      <c r="N930" s="224"/>
      <c r="O930" s="224"/>
      <c r="P930" s="224"/>
      <c r="Q930" s="224"/>
      <c r="R930" s="224"/>
      <c r="S930" s="224"/>
    </row>
    <row r="931" spans="1:19" x14ac:dyDescent="0.25">
      <c r="A931" s="223">
        <f t="shared" si="19"/>
        <v>44853.583333333198</v>
      </c>
      <c r="B931" s="224"/>
      <c r="C931" s="224"/>
      <c r="D931" s="224"/>
      <c r="E931" s="224"/>
      <c r="F931" s="224"/>
      <c r="G931" s="224"/>
      <c r="H931" s="224"/>
      <c r="I931" s="224"/>
      <c r="J931" s="224"/>
      <c r="K931" s="224"/>
      <c r="L931" s="224"/>
      <c r="M931" s="224"/>
      <c r="N931" s="224"/>
      <c r="O931" s="224"/>
      <c r="P931" s="224"/>
      <c r="Q931" s="224"/>
      <c r="R931" s="224"/>
      <c r="S931" s="224"/>
    </row>
    <row r="932" spans="1:19" x14ac:dyDescent="0.25">
      <c r="A932" s="223">
        <f t="shared" si="19"/>
        <v>44853.593749999862</v>
      </c>
      <c r="B932" s="224"/>
      <c r="C932" s="224"/>
      <c r="D932" s="224"/>
      <c r="E932" s="224"/>
      <c r="F932" s="224"/>
      <c r="G932" s="224"/>
      <c r="H932" s="224"/>
      <c r="I932" s="224"/>
      <c r="J932" s="224"/>
      <c r="K932" s="224"/>
      <c r="L932" s="224"/>
      <c r="M932" s="224"/>
      <c r="N932" s="224"/>
      <c r="O932" s="224"/>
      <c r="P932" s="224"/>
      <c r="Q932" s="224"/>
      <c r="R932" s="224"/>
      <c r="S932" s="224"/>
    </row>
    <row r="933" spans="1:19" x14ac:dyDescent="0.25">
      <c r="A933" s="223">
        <f t="shared" si="19"/>
        <v>44853.604166666526</v>
      </c>
      <c r="B933" s="224"/>
      <c r="C933" s="224"/>
      <c r="D933" s="224"/>
      <c r="E933" s="224"/>
      <c r="F933" s="224"/>
      <c r="G933" s="224"/>
      <c r="H933" s="224"/>
      <c r="I933" s="224"/>
      <c r="J933" s="224"/>
      <c r="K933" s="224"/>
      <c r="L933" s="224"/>
      <c r="M933" s="224"/>
      <c r="N933" s="224"/>
      <c r="O933" s="224"/>
      <c r="P933" s="224"/>
      <c r="Q933" s="224"/>
      <c r="R933" s="224"/>
      <c r="S933" s="224"/>
    </row>
    <row r="934" spans="1:19" x14ac:dyDescent="0.25">
      <c r="A934" s="223">
        <f t="shared" si="19"/>
        <v>44853.61458333319</v>
      </c>
      <c r="B934" s="224"/>
      <c r="C934" s="224"/>
      <c r="D934" s="224"/>
      <c r="E934" s="224"/>
      <c r="F934" s="224"/>
      <c r="G934" s="224"/>
      <c r="H934" s="224"/>
      <c r="I934" s="224"/>
      <c r="J934" s="224"/>
      <c r="K934" s="224"/>
      <c r="L934" s="224"/>
      <c r="M934" s="224"/>
      <c r="N934" s="224"/>
      <c r="O934" s="224"/>
      <c r="P934" s="224"/>
      <c r="Q934" s="224"/>
      <c r="R934" s="224"/>
      <c r="S934" s="224"/>
    </row>
    <row r="935" spans="1:19" x14ac:dyDescent="0.25">
      <c r="A935" s="223">
        <f t="shared" si="19"/>
        <v>44853.624999999854</v>
      </c>
      <c r="B935" s="224"/>
      <c r="C935" s="224"/>
      <c r="D935" s="224"/>
      <c r="E935" s="224"/>
      <c r="F935" s="224"/>
      <c r="G935" s="224"/>
      <c r="H935" s="224"/>
      <c r="I935" s="224"/>
      <c r="J935" s="224"/>
      <c r="K935" s="224"/>
      <c r="L935" s="224"/>
      <c r="M935" s="224"/>
      <c r="N935" s="224"/>
      <c r="O935" s="224"/>
      <c r="P935" s="224"/>
      <c r="Q935" s="224"/>
      <c r="R935" s="224"/>
      <c r="S935" s="224"/>
    </row>
    <row r="936" spans="1:19" x14ac:dyDescent="0.25">
      <c r="A936" s="223">
        <f t="shared" si="19"/>
        <v>44853.635416666519</v>
      </c>
      <c r="B936" s="224"/>
      <c r="C936" s="224"/>
      <c r="D936" s="224"/>
      <c r="E936" s="224"/>
      <c r="F936" s="224"/>
      <c r="G936" s="224"/>
      <c r="H936" s="224"/>
      <c r="I936" s="224"/>
      <c r="J936" s="224"/>
      <c r="K936" s="224"/>
      <c r="L936" s="224"/>
      <c r="M936" s="224"/>
      <c r="N936" s="224"/>
      <c r="O936" s="224"/>
      <c r="P936" s="224"/>
      <c r="Q936" s="224"/>
      <c r="R936" s="224"/>
      <c r="S936" s="224"/>
    </row>
    <row r="937" spans="1:19" x14ac:dyDescent="0.25">
      <c r="A937" s="223">
        <f t="shared" si="19"/>
        <v>44853.645833333183</v>
      </c>
      <c r="B937" s="224"/>
      <c r="C937" s="224"/>
      <c r="D937" s="224"/>
      <c r="E937" s="224"/>
      <c r="F937" s="224"/>
      <c r="G937" s="224"/>
      <c r="H937" s="224"/>
      <c r="I937" s="224"/>
      <c r="J937" s="224"/>
      <c r="K937" s="224"/>
      <c r="L937" s="224"/>
      <c r="M937" s="224"/>
      <c r="N937" s="224"/>
      <c r="O937" s="224"/>
      <c r="P937" s="224"/>
      <c r="Q937" s="224"/>
      <c r="R937" s="224"/>
      <c r="S937" s="224"/>
    </row>
    <row r="938" spans="1:19" x14ac:dyDescent="0.25">
      <c r="A938" s="223">
        <f t="shared" si="19"/>
        <v>44853.656249999847</v>
      </c>
      <c r="B938" s="224"/>
      <c r="C938" s="224"/>
      <c r="D938" s="224"/>
      <c r="E938" s="224"/>
      <c r="F938" s="224"/>
      <c r="G938" s="224"/>
      <c r="H938" s="224"/>
      <c r="I938" s="224"/>
      <c r="J938" s="224"/>
      <c r="K938" s="224"/>
      <c r="L938" s="224"/>
      <c r="M938" s="224"/>
      <c r="N938" s="224"/>
      <c r="O938" s="224"/>
      <c r="P938" s="224"/>
      <c r="Q938" s="224"/>
      <c r="R938" s="224"/>
      <c r="S938" s="224"/>
    </row>
    <row r="939" spans="1:19" x14ac:dyDescent="0.25">
      <c r="A939" s="223">
        <f t="shared" si="19"/>
        <v>44853.666666666511</v>
      </c>
      <c r="B939" s="224"/>
      <c r="C939" s="224"/>
      <c r="D939" s="224"/>
      <c r="E939" s="224"/>
      <c r="F939" s="224"/>
      <c r="G939" s="224"/>
      <c r="H939" s="224"/>
      <c r="I939" s="224"/>
      <c r="J939" s="224"/>
      <c r="K939" s="224"/>
      <c r="L939" s="224"/>
      <c r="M939" s="224"/>
      <c r="N939" s="224"/>
      <c r="O939" s="224"/>
      <c r="P939" s="224"/>
      <c r="Q939" s="224"/>
      <c r="R939" s="224"/>
      <c r="S939" s="224"/>
    </row>
    <row r="940" spans="1:19" x14ac:dyDescent="0.25">
      <c r="A940" s="223">
        <f t="shared" si="19"/>
        <v>44853.677083333176</v>
      </c>
      <c r="B940" s="224"/>
      <c r="C940" s="224"/>
      <c r="D940" s="224"/>
      <c r="E940" s="224"/>
      <c r="F940" s="224"/>
      <c r="G940" s="224"/>
      <c r="H940" s="224"/>
      <c r="I940" s="224"/>
      <c r="J940" s="224"/>
      <c r="K940" s="224"/>
      <c r="L940" s="224"/>
      <c r="M940" s="224"/>
      <c r="N940" s="224"/>
      <c r="O940" s="224"/>
      <c r="P940" s="224"/>
      <c r="Q940" s="224"/>
      <c r="R940" s="224"/>
      <c r="S940" s="224"/>
    </row>
    <row r="941" spans="1:19" x14ac:dyDescent="0.25">
      <c r="A941" s="223">
        <f t="shared" ref="A941:A970" si="20">A940+"0:15"</f>
        <v>44853.68749999984</v>
      </c>
      <c r="B941" s="224"/>
      <c r="C941" s="224"/>
      <c r="D941" s="224"/>
      <c r="E941" s="224"/>
      <c r="F941" s="224"/>
      <c r="G941" s="224"/>
      <c r="H941" s="224"/>
      <c r="I941" s="224"/>
      <c r="J941" s="224"/>
      <c r="K941" s="224"/>
      <c r="L941" s="224"/>
      <c r="M941" s="224"/>
      <c r="N941" s="224"/>
      <c r="O941" s="224"/>
      <c r="P941" s="224"/>
      <c r="Q941" s="224"/>
      <c r="R941" s="224"/>
      <c r="S941" s="224"/>
    </row>
    <row r="942" spans="1:19" x14ac:dyDescent="0.25">
      <c r="A942" s="223">
        <f t="shared" si="20"/>
        <v>44853.697916666504</v>
      </c>
      <c r="B942" s="224"/>
      <c r="C942" s="224"/>
      <c r="D942" s="224"/>
      <c r="E942" s="224"/>
      <c r="F942" s="224"/>
      <c r="G942" s="224"/>
      <c r="H942" s="224"/>
      <c r="I942" s="224"/>
      <c r="J942" s="224"/>
      <c r="K942" s="224"/>
      <c r="L942" s="224"/>
      <c r="M942" s="224"/>
      <c r="N942" s="224"/>
      <c r="O942" s="224"/>
      <c r="P942" s="224"/>
      <c r="Q942" s="224"/>
      <c r="R942" s="224"/>
      <c r="S942" s="224"/>
    </row>
    <row r="943" spans="1:19" x14ac:dyDescent="0.25">
      <c r="A943" s="223">
        <f t="shared" si="20"/>
        <v>44853.708333333168</v>
      </c>
      <c r="B943" s="224"/>
      <c r="C943" s="224"/>
      <c r="D943" s="224"/>
      <c r="E943" s="224"/>
      <c r="F943" s="224"/>
      <c r="G943" s="224"/>
      <c r="H943" s="224"/>
      <c r="I943" s="224"/>
      <c r="J943" s="224"/>
      <c r="K943" s="224"/>
      <c r="L943" s="224"/>
      <c r="M943" s="224"/>
      <c r="N943" s="224"/>
      <c r="O943" s="224"/>
      <c r="P943" s="224"/>
      <c r="Q943" s="224"/>
      <c r="R943" s="224"/>
      <c r="S943" s="224"/>
    </row>
    <row r="944" spans="1:19" x14ac:dyDescent="0.25">
      <c r="A944" s="223">
        <f t="shared" si="20"/>
        <v>44853.718749999833</v>
      </c>
      <c r="B944" s="224"/>
      <c r="C944" s="224"/>
      <c r="D944" s="224"/>
      <c r="E944" s="224"/>
      <c r="F944" s="224"/>
      <c r="G944" s="224"/>
      <c r="H944" s="224"/>
      <c r="I944" s="224"/>
      <c r="J944" s="224"/>
      <c r="K944" s="224"/>
      <c r="L944" s="224"/>
      <c r="M944" s="224"/>
      <c r="N944" s="224"/>
      <c r="O944" s="224"/>
      <c r="P944" s="224"/>
      <c r="Q944" s="224"/>
      <c r="R944" s="224"/>
      <c r="S944" s="224"/>
    </row>
    <row r="945" spans="1:19" x14ac:dyDescent="0.25">
      <c r="A945" s="223">
        <f t="shared" si="20"/>
        <v>44853.729166666497</v>
      </c>
      <c r="B945" s="224"/>
      <c r="C945" s="224"/>
      <c r="D945" s="224"/>
      <c r="E945" s="224"/>
      <c r="F945" s="224"/>
      <c r="G945" s="224"/>
      <c r="H945" s="224"/>
      <c r="I945" s="224"/>
      <c r="J945" s="224"/>
      <c r="K945" s="224"/>
      <c r="L945" s="224"/>
      <c r="M945" s="224"/>
      <c r="N945" s="224"/>
      <c r="O945" s="224"/>
      <c r="P945" s="224"/>
      <c r="Q945" s="224"/>
      <c r="R945" s="224"/>
      <c r="S945" s="224"/>
    </row>
    <row r="946" spans="1:19" x14ac:dyDescent="0.25">
      <c r="A946" s="223">
        <f t="shared" si="20"/>
        <v>44853.739583333161</v>
      </c>
      <c r="B946" s="224"/>
      <c r="C946" s="224"/>
      <c r="D946" s="224"/>
      <c r="E946" s="224"/>
      <c r="F946" s="224"/>
      <c r="G946" s="224"/>
      <c r="H946" s="224"/>
      <c r="I946" s="224"/>
      <c r="J946" s="224"/>
      <c r="K946" s="224"/>
      <c r="L946" s="224"/>
      <c r="M946" s="224"/>
      <c r="N946" s="224"/>
      <c r="O946" s="224"/>
      <c r="P946" s="224"/>
      <c r="Q946" s="224"/>
      <c r="R946" s="224"/>
      <c r="S946" s="224"/>
    </row>
    <row r="947" spans="1:19" x14ac:dyDescent="0.25">
      <c r="A947" s="223">
        <f t="shared" si="20"/>
        <v>44853.749999999825</v>
      </c>
      <c r="B947" s="224"/>
      <c r="C947" s="224"/>
      <c r="D947" s="224"/>
      <c r="E947" s="224"/>
      <c r="F947" s="224"/>
      <c r="G947" s="224"/>
      <c r="H947" s="224"/>
      <c r="I947" s="224"/>
      <c r="J947" s="224"/>
      <c r="K947" s="224"/>
      <c r="L947" s="224"/>
      <c r="M947" s="224"/>
      <c r="N947" s="224"/>
      <c r="O947" s="224"/>
      <c r="P947" s="224"/>
      <c r="Q947" s="224"/>
      <c r="R947" s="224"/>
      <c r="S947" s="224"/>
    </row>
    <row r="948" spans="1:19" x14ac:dyDescent="0.25">
      <c r="A948" s="223">
        <f t="shared" si="20"/>
        <v>44853.76041666649</v>
      </c>
      <c r="B948" s="224"/>
      <c r="C948" s="224"/>
      <c r="D948" s="224"/>
      <c r="E948" s="224"/>
      <c r="F948" s="224"/>
      <c r="G948" s="224"/>
      <c r="H948" s="224"/>
      <c r="I948" s="224"/>
      <c r="J948" s="224"/>
      <c r="K948" s="224"/>
      <c r="L948" s="224"/>
      <c r="M948" s="224"/>
      <c r="N948" s="224"/>
      <c r="O948" s="224"/>
      <c r="P948" s="224"/>
      <c r="Q948" s="224"/>
      <c r="R948" s="224"/>
      <c r="S948" s="224"/>
    </row>
    <row r="949" spans="1:19" x14ac:dyDescent="0.25">
      <c r="A949" s="223">
        <f t="shared" si="20"/>
        <v>44853.770833333154</v>
      </c>
      <c r="B949" s="224"/>
      <c r="C949" s="224"/>
      <c r="D949" s="224"/>
      <c r="E949" s="224"/>
      <c r="F949" s="224"/>
      <c r="G949" s="224"/>
      <c r="H949" s="224"/>
      <c r="I949" s="224"/>
      <c r="J949" s="224"/>
      <c r="K949" s="224"/>
      <c r="L949" s="224"/>
      <c r="M949" s="224"/>
      <c r="N949" s="224"/>
      <c r="O949" s="224"/>
      <c r="P949" s="224"/>
      <c r="Q949" s="224"/>
      <c r="R949" s="224"/>
      <c r="S949" s="224"/>
    </row>
    <row r="950" spans="1:19" x14ac:dyDescent="0.25">
      <c r="A950" s="223">
        <f t="shared" si="20"/>
        <v>44853.781249999818</v>
      </c>
      <c r="B950" s="224"/>
      <c r="C950" s="224"/>
      <c r="D950" s="224"/>
      <c r="E950" s="224"/>
      <c r="F950" s="224"/>
      <c r="G950" s="224"/>
      <c r="H950" s="224"/>
      <c r="I950" s="224"/>
      <c r="J950" s="224"/>
      <c r="K950" s="224"/>
      <c r="L950" s="224"/>
      <c r="M950" s="224"/>
      <c r="N950" s="224"/>
      <c r="O950" s="224"/>
      <c r="P950" s="224"/>
      <c r="Q950" s="224"/>
      <c r="R950" s="224"/>
      <c r="S950" s="224"/>
    </row>
    <row r="951" spans="1:19" x14ac:dyDescent="0.25">
      <c r="A951" s="223">
        <f t="shared" si="20"/>
        <v>44853.791666666482</v>
      </c>
      <c r="B951" s="224"/>
      <c r="C951" s="224"/>
      <c r="D951" s="224"/>
      <c r="E951" s="224"/>
      <c r="F951" s="224"/>
      <c r="G951" s="224"/>
      <c r="H951" s="224"/>
      <c r="I951" s="224"/>
      <c r="J951" s="224"/>
      <c r="K951" s="224"/>
      <c r="L951" s="224"/>
      <c r="M951" s="224"/>
      <c r="N951" s="224"/>
      <c r="O951" s="224"/>
      <c r="P951" s="224"/>
      <c r="Q951" s="224"/>
      <c r="R951" s="224"/>
      <c r="S951" s="224"/>
    </row>
    <row r="952" spans="1:19" x14ac:dyDescent="0.25">
      <c r="A952" s="223">
        <f t="shared" si="20"/>
        <v>44853.802083333147</v>
      </c>
      <c r="B952" s="224"/>
      <c r="C952" s="224"/>
      <c r="D952" s="224"/>
      <c r="E952" s="224"/>
      <c r="F952" s="224"/>
      <c r="G952" s="224"/>
      <c r="H952" s="224"/>
      <c r="I952" s="224"/>
      <c r="J952" s="224"/>
      <c r="K952" s="224"/>
      <c r="L952" s="224"/>
      <c r="M952" s="224"/>
      <c r="N952" s="224"/>
      <c r="O952" s="224"/>
      <c r="P952" s="224"/>
      <c r="Q952" s="224"/>
      <c r="R952" s="224"/>
      <c r="S952" s="224"/>
    </row>
    <row r="953" spans="1:19" x14ac:dyDescent="0.25">
      <c r="A953" s="223">
        <f t="shared" si="20"/>
        <v>44853.812499999811</v>
      </c>
      <c r="B953" s="224"/>
      <c r="C953" s="224"/>
      <c r="D953" s="224"/>
      <c r="E953" s="224"/>
      <c r="F953" s="224"/>
      <c r="G953" s="224"/>
      <c r="H953" s="224"/>
      <c r="I953" s="224"/>
      <c r="J953" s="224"/>
      <c r="K953" s="224"/>
      <c r="L953" s="224"/>
      <c r="M953" s="224"/>
      <c r="N953" s="224"/>
      <c r="O953" s="224"/>
      <c r="P953" s="224"/>
      <c r="Q953" s="224"/>
      <c r="R953" s="224"/>
      <c r="S953" s="224"/>
    </row>
    <row r="954" spans="1:19" x14ac:dyDescent="0.25">
      <c r="A954" s="223">
        <f t="shared" si="20"/>
        <v>44853.822916666475</v>
      </c>
      <c r="B954" s="224"/>
      <c r="C954" s="224"/>
      <c r="D954" s="224"/>
      <c r="E954" s="224"/>
      <c r="F954" s="224"/>
      <c r="G954" s="224"/>
      <c r="H954" s="224"/>
      <c r="I954" s="224"/>
      <c r="J954" s="224"/>
      <c r="K954" s="224"/>
      <c r="L954" s="224"/>
      <c r="M954" s="224"/>
      <c r="N954" s="224"/>
      <c r="O954" s="224"/>
      <c r="P954" s="224"/>
      <c r="Q954" s="224"/>
      <c r="R954" s="224"/>
      <c r="S954" s="224"/>
    </row>
    <row r="955" spans="1:19" x14ac:dyDescent="0.25">
      <c r="A955" s="223">
        <f t="shared" si="20"/>
        <v>44853.833333333139</v>
      </c>
      <c r="B955" s="224"/>
      <c r="C955" s="224"/>
      <c r="D955" s="224"/>
      <c r="E955" s="224"/>
      <c r="F955" s="224"/>
      <c r="G955" s="224"/>
      <c r="H955" s="224"/>
      <c r="I955" s="224"/>
      <c r="J955" s="224"/>
      <c r="K955" s="224"/>
      <c r="L955" s="224"/>
      <c r="M955" s="224"/>
      <c r="N955" s="224"/>
      <c r="O955" s="224"/>
      <c r="P955" s="224"/>
      <c r="Q955" s="224"/>
      <c r="R955" s="224"/>
      <c r="S955" s="224"/>
    </row>
    <row r="956" spans="1:19" x14ac:dyDescent="0.25">
      <c r="A956" s="223">
        <f t="shared" si="20"/>
        <v>44853.843749999804</v>
      </c>
      <c r="B956" s="224"/>
      <c r="C956" s="224"/>
      <c r="D956" s="224"/>
      <c r="E956" s="224"/>
      <c r="F956" s="224"/>
      <c r="G956" s="224"/>
      <c r="H956" s="224"/>
      <c r="I956" s="224"/>
      <c r="J956" s="224"/>
      <c r="K956" s="224"/>
      <c r="L956" s="224"/>
      <c r="M956" s="224"/>
      <c r="N956" s="224"/>
      <c r="O956" s="224"/>
      <c r="P956" s="224"/>
      <c r="Q956" s="224"/>
      <c r="R956" s="224"/>
      <c r="S956" s="224"/>
    </row>
    <row r="957" spans="1:19" x14ac:dyDescent="0.25">
      <c r="A957" s="223">
        <f t="shared" si="20"/>
        <v>44853.854166666468</v>
      </c>
      <c r="B957" s="224"/>
      <c r="C957" s="224"/>
      <c r="D957" s="224"/>
      <c r="E957" s="224"/>
      <c r="F957" s="224"/>
      <c r="G957" s="224"/>
      <c r="H957" s="224"/>
      <c r="I957" s="224"/>
      <c r="J957" s="224"/>
      <c r="K957" s="224"/>
      <c r="L957" s="224"/>
      <c r="M957" s="224"/>
      <c r="N957" s="224"/>
      <c r="O957" s="224"/>
      <c r="P957" s="224"/>
      <c r="Q957" s="224"/>
      <c r="R957" s="224"/>
      <c r="S957" s="224"/>
    </row>
    <row r="958" spans="1:19" x14ac:dyDescent="0.25">
      <c r="A958" s="223">
        <f t="shared" si="20"/>
        <v>44853.864583333132</v>
      </c>
      <c r="B958" s="224"/>
      <c r="C958" s="224"/>
      <c r="D958" s="224"/>
      <c r="E958" s="224"/>
      <c r="F958" s="224"/>
      <c r="G958" s="224"/>
      <c r="H958" s="224"/>
      <c r="I958" s="224"/>
      <c r="J958" s="224"/>
      <c r="K958" s="224"/>
      <c r="L958" s="224"/>
      <c r="M958" s="224"/>
      <c r="N958" s="224"/>
      <c r="O958" s="224"/>
      <c r="P958" s="224"/>
      <c r="Q958" s="224"/>
      <c r="R958" s="224"/>
      <c r="S958" s="224"/>
    </row>
    <row r="959" spans="1:19" x14ac:dyDescent="0.25">
      <c r="A959" s="223">
        <f t="shared" si="20"/>
        <v>44853.874999999796</v>
      </c>
      <c r="B959" s="224"/>
      <c r="C959" s="224"/>
      <c r="D959" s="224"/>
      <c r="E959" s="224"/>
      <c r="F959" s="224"/>
      <c r="G959" s="224"/>
      <c r="H959" s="224"/>
      <c r="I959" s="224"/>
      <c r="J959" s="224"/>
      <c r="K959" s="224"/>
      <c r="L959" s="224"/>
      <c r="M959" s="224"/>
      <c r="N959" s="224"/>
      <c r="O959" s="224"/>
      <c r="P959" s="224"/>
      <c r="Q959" s="224"/>
      <c r="R959" s="224"/>
      <c r="S959" s="224"/>
    </row>
    <row r="960" spans="1:19" x14ac:dyDescent="0.25">
      <c r="A960" s="223">
        <f t="shared" si="20"/>
        <v>44853.885416666461</v>
      </c>
      <c r="B960" s="224"/>
      <c r="C960" s="224"/>
      <c r="D960" s="224"/>
      <c r="E960" s="224"/>
      <c r="F960" s="224"/>
      <c r="G960" s="224"/>
      <c r="H960" s="224"/>
      <c r="I960" s="224"/>
      <c r="J960" s="224"/>
      <c r="K960" s="224"/>
      <c r="L960" s="224"/>
      <c r="M960" s="224"/>
      <c r="N960" s="224"/>
      <c r="O960" s="224"/>
      <c r="P960" s="224"/>
      <c r="Q960" s="224"/>
      <c r="R960" s="224"/>
      <c r="S960" s="224"/>
    </row>
    <row r="961" spans="1:19" x14ac:dyDescent="0.25">
      <c r="A961" s="223">
        <f t="shared" si="20"/>
        <v>44853.895833333125</v>
      </c>
      <c r="B961" s="224"/>
      <c r="C961" s="224"/>
      <c r="D961" s="224"/>
      <c r="E961" s="224"/>
      <c r="F961" s="224"/>
      <c r="G961" s="224"/>
      <c r="H961" s="224"/>
      <c r="I961" s="224"/>
      <c r="J961" s="224"/>
      <c r="K961" s="224"/>
      <c r="L961" s="224"/>
      <c r="M961" s="224"/>
      <c r="N961" s="224"/>
      <c r="O961" s="224"/>
      <c r="P961" s="224"/>
      <c r="Q961" s="224"/>
      <c r="R961" s="224"/>
      <c r="S961" s="224"/>
    </row>
    <row r="962" spans="1:19" x14ac:dyDescent="0.25">
      <c r="A962" s="223">
        <f t="shared" si="20"/>
        <v>44853.906249999789</v>
      </c>
      <c r="B962" s="224"/>
      <c r="C962" s="224"/>
      <c r="D962" s="224"/>
      <c r="E962" s="224"/>
      <c r="F962" s="224"/>
      <c r="G962" s="224"/>
      <c r="H962" s="224"/>
      <c r="I962" s="224"/>
      <c r="J962" s="224"/>
      <c r="K962" s="224"/>
      <c r="L962" s="224"/>
      <c r="M962" s="224"/>
      <c r="N962" s="224"/>
      <c r="O962" s="224"/>
      <c r="P962" s="224"/>
      <c r="Q962" s="224"/>
      <c r="R962" s="224"/>
      <c r="S962" s="224"/>
    </row>
    <row r="963" spans="1:19" x14ac:dyDescent="0.25">
      <c r="A963" s="223">
        <f t="shared" si="20"/>
        <v>44853.916666666453</v>
      </c>
      <c r="B963" s="224"/>
      <c r="C963" s="224"/>
      <c r="D963" s="224"/>
      <c r="E963" s="224"/>
      <c r="F963" s="224"/>
      <c r="G963" s="224"/>
      <c r="H963" s="224"/>
      <c r="I963" s="224"/>
      <c r="J963" s="224"/>
      <c r="K963" s="224"/>
      <c r="L963" s="224"/>
      <c r="M963" s="224"/>
      <c r="N963" s="224"/>
      <c r="O963" s="224"/>
      <c r="P963" s="224"/>
      <c r="Q963" s="224"/>
      <c r="R963" s="224"/>
      <c r="S963" s="224"/>
    </row>
    <row r="964" spans="1:19" x14ac:dyDescent="0.25">
      <c r="A964" s="223">
        <f t="shared" si="20"/>
        <v>44853.927083333117</v>
      </c>
      <c r="B964" s="224"/>
      <c r="C964" s="224"/>
      <c r="D964" s="224"/>
      <c r="E964" s="224"/>
      <c r="F964" s="224"/>
      <c r="G964" s="224"/>
      <c r="H964" s="224"/>
      <c r="I964" s="224"/>
      <c r="J964" s="224"/>
      <c r="K964" s="224"/>
      <c r="L964" s="224"/>
      <c r="M964" s="224"/>
      <c r="N964" s="224"/>
      <c r="O964" s="224"/>
      <c r="P964" s="224"/>
      <c r="Q964" s="224"/>
      <c r="R964" s="224"/>
      <c r="S964" s="224"/>
    </row>
    <row r="965" spans="1:19" x14ac:dyDescent="0.25">
      <c r="A965" s="223">
        <f t="shared" si="20"/>
        <v>44853.937499999782</v>
      </c>
      <c r="B965" s="224"/>
      <c r="C965" s="224"/>
      <c r="D965" s="224"/>
      <c r="E965" s="224"/>
      <c r="F965" s="224"/>
      <c r="G965" s="224"/>
      <c r="H965" s="224"/>
      <c r="I965" s="224"/>
      <c r="J965" s="224"/>
      <c r="K965" s="224"/>
      <c r="L965" s="224"/>
      <c r="M965" s="224"/>
      <c r="N965" s="224"/>
      <c r="O965" s="224"/>
      <c r="P965" s="224"/>
      <c r="Q965" s="224"/>
      <c r="R965" s="224"/>
      <c r="S965" s="224"/>
    </row>
    <row r="966" spans="1:19" x14ac:dyDescent="0.25">
      <c r="A966" s="223">
        <f t="shared" si="20"/>
        <v>44853.947916666446</v>
      </c>
      <c r="B966" s="224"/>
      <c r="C966" s="224"/>
      <c r="D966" s="224"/>
      <c r="E966" s="224"/>
      <c r="F966" s="224"/>
      <c r="G966" s="224"/>
      <c r="H966" s="224"/>
      <c r="I966" s="224"/>
      <c r="J966" s="224"/>
      <c r="K966" s="224"/>
      <c r="L966" s="224"/>
      <c r="M966" s="224"/>
      <c r="N966" s="224"/>
      <c r="O966" s="224"/>
      <c r="P966" s="224"/>
      <c r="Q966" s="224"/>
      <c r="R966" s="224"/>
      <c r="S966" s="224"/>
    </row>
    <row r="967" spans="1:19" x14ac:dyDescent="0.25">
      <c r="A967" s="223">
        <f t="shared" si="20"/>
        <v>44853.95833333311</v>
      </c>
      <c r="B967" s="224"/>
      <c r="C967" s="224"/>
      <c r="D967" s="224"/>
      <c r="E967" s="224"/>
      <c r="F967" s="224"/>
      <c r="G967" s="224"/>
      <c r="H967" s="224"/>
      <c r="I967" s="224"/>
      <c r="J967" s="224"/>
      <c r="K967" s="224"/>
      <c r="L967" s="224"/>
      <c r="M967" s="224"/>
      <c r="N967" s="224"/>
      <c r="O967" s="224"/>
      <c r="P967" s="224"/>
      <c r="Q967" s="224"/>
      <c r="R967" s="224"/>
      <c r="S967" s="224"/>
    </row>
    <row r="968" spans="1:19" x14ac:dyDescent="0.25">
      <c r="A968" s="223">
        <f t="shared" si="20"/>
        <v>44853.968749999774</v>
      </c>
      <c r="B968" s="224"/>
      <c r="C968" s="224"/>
      <c r="D968" s="224"/>
      <c r="E968" s="224"/>
      <c r="F968" s="224"/>
      <c r="G968" s="224"/>
      <c r="H968" s="224"/>
      <c r="I968" s="224"/>
      <c r="J968" s="224"/>
      <c r="K968" s="224"/>
      <c r="L968" s="224"/>
      <c r="M968" s="224"/>
      <c r="N968" s="224"/>
      <c r="O968" s="224"/>
      <c r="P968" s="224"/>
      <c r="Q968" s="224"/>
      <c r="R968" s="224"/>
      <c r="S968" s="224"/>
    </row>
    <row r="969" spans="1:19" x14ac:dyDescent="0.25">
      <c r="A969" s="223">
        <f t="shared" si="20"/>
        <v>44853.979166666439</v>
      </c>
      <c r="B969" s="224"/>
      <c r="C969" s="224"/>
      <c r="D969" s="224"/>
      <c r="E969" s="224"/>
      <c r="F969" s="224"/>
      <c r="G969" s="224"/>
      <c r="H969" s="224"/>
      <c r="I969" s="224"/>
      <c r="J969" s="224"/>
      <c r="K969" s="224"/>
      <c r="L969" s="224"/>
      <c r="M969" s="224"/>
      <c r="N969" s="224"/>
      <c r="O969" s="224"/>
      <c r="P969" s="224"/>
      <c r="Q969" s="224"/>
      <c r="R969" s="224"/>
      <c r="S969" s="224"/>
    </row>
    <row r="970" spans="1:19" x14ac:dyDescent="0.25">
      <c r="A970" s="225">
        <f t="shared" si="20"/>
        <v>44853.989583333103</v>
      </c>
      <c r="B970" s="226"/>
      <c r="C970" s="226"/>
      <c r="D970" s="226"/>
      <c r="E970" s="226"/>
      <c r="F970" s="226"/>
      <c r="G970" s="226"/>
      <c r="H970" s="226"/>
      <c r="I970" s="226"/>
      <c r="J970" s="226"/>
      <c r="K970" s="226"/>
      <c r="L970" s="226"/>
      <c r="M970" s="226"/>
      <c r="N970" s="226"/>
      <c r="O970" s="226"/>
      <c r="P970" s="226"/>
      <c r="Q970" s="226"/>
      <c r="R970" s="226"/>
      <c r="S970" s="226"/>
    </row>
    <row r="971" spans="1:19" x14ac:dyDescent="0.25">
      <c r="A971" s="221">
        <v>44881</v>
      </c>
      <c r="B971" s="224"/>
      <c r="C971" s="224"/>
      <c r="D971" s="224"/>
      <c r="E971" s="224"/>
      <c r="F971" s="224"/>
      <c r="G971" s="224"/>
      <c r="H971" s="224"/>
      <c r="I971" s="224"/>
      <c r="J971" s="224"/>
      <c r="K971" s="224"/>
      <c r="L971" s="224"/>
      <c r="M971" s="224"/>
      <c r="N971" s="224"/>
      <c r="O971" s="224"/>
      <c r="P971" s="224"/>
      <c r="Q971" s="224"/>
      <c r="R971" s="224"/>
      <c r="S971" s="224"/>
    </row>
    <row r="972" spans="1:19" x14ac:dyDescent="0.25">
      <c r="A972" s="223">
        <f>A971+"00:15"</f>
        <v>44881.010416666664</v>
      </c>
      <c r="B972" s="224"/>
      <c r="C972" s="224"/>
      <c r="D972" s="224"/>
      <c r="E972" s="224"/>
      <c r="F972" s="224"/>
      <c r="G972" s="224"/>
      <c r="H972" s="224"/>
      <c r="I972" s="224"/>
      <c r="J972" s="224"/>
      <c r="K972" s="224"/>
      <c r="L972" s="224"/>
      <c r="M972" s="224"/>
      <c r="N972" s="224"/>
      <c r="O972" s="224"/>
      <c r="P972" s="224"/>
      <c r="Q972" s="224"/>
      <c r="R972" s="224"/>
      <c r="S972" s="224"/>
    </row>
    <row r="973" spans="1:19" x14ac:dyDescent="0.25">
      <c r="A973" s="223">
        <f t="shared" ref="A973:A1036" si="21">A972+"0:15"</f>
        <v>44881.020833333328</v>
      </c>
      <c r="B973" s="224"/>
      <c r="C973" s="224"/>
      <c r="D973" s="224"/>
      <c r="E973" s="224"/>
      <c r="F973" s="224"/>
      <c r="G973" s="224"/>
      <c r="H973" s="224"/>
      <c r="I973" s="224"/>
      <c r="J973" s="224"/>
      <c r="K973" s="224"/>
      <c r="L973" s="224"/>
      <c r="M973" s="224"/>
      <c r="N973" s="224"/>
      <c r="O973" s="224"/>
      <c r="P973" s="224"/>
      <c r="Q973" s="224"/>
      <c r="R973" s="224"/>
      <c r="S973" s="224"/>
    </row>
    <row r="974" spans="1:19" x14ac:dyDescent="0.25">
      <c r="A974" s="223">
        <f t="shared" si="21"/>
        <v>44881.031249999993</v>
      </c>
      <c r="B974" s="224"/>
      <c r="C974" s="224"/>
      <c r="D974" s="224"/>
      <c r="E974" s="224"/>
      <c r="F974" s="224"/>
      <c r="G974" s="224"/>
      <c r="H974" s="224"/>
      <c r="I974" s="224"/>
      <c r="J974" s="224"/>
      <c r="K974" s="224"/>
      <c r="L974" s="224"/>
      <c r="M974" s="224"/>
      <c r="N974" s="224"/>
      <c r="O974" s="224"/>
      <c r="P974" s="224"/>
      <c r="Q974" s="224"/>
      <c r="R974" s="224"/>
      <c r="S974" s="224"/>
    </row>
    <row r="975" spans="1:19" x14ac:dyDescent="0.25">
      <c r="A975" s="223">
        <f t="shared" si="21"/>
        <v>44881.041666666657</v>
      </c>
      <c r="B975" s="224"/>
      <c r="C975" s="224"/>
      <c r="D975" s="224"/>
      <c r="E975" s="224"/>
      <c r="F975" s="224"/>
      <c r="G975" s="224"/>
      <c r="H975" s="224"/>
      <c r="I975" s="224"/>
      <c r="J975" s="224"/>
      <c r="K975" s="224"/>
      <c r="L975" s="224"/>
      <c r="M975" s="224"/>
      <c r="N975" s="224"/>
      <c r="O975" s="224"/>
      <c r="P975" s="224"/>
      <c r="Q975" s="224"/>
      <c r="R975" s="224"/>
      <c r="S975" s="224"/>
    </row>
    <row r="976" spans="1:19" x14ac:dyDescent="0.25">
      <c r="A976" s="223">
        <f t="shared" si="21"/>
        <v>44881.052083333321</v>
      </c>
      <c r="B976" s="224"/>
      <c r="C976" s="224"/>
      <c r="D976" s="224"/>
      <c r="E976" s="224"/>
      <c r="F976" s="224"/>
      <c r="G976" s="224"/>
      <c r="H976" s="224"/>
      <c r="I976" s="224"/>
      <c r="J976" s="224"/>
      <c r="K976" s="224"/>
      <c r="L976" s="224"/>
      <c r="M976" s="224"/>
      <c r="N976" s="224"/>
      <c r="O976" s="224"/>
      <c r="P976" s="224"/>
      <c r="Q976" s="224"/>
      <c r="R976" s="224"/>
      <c r="S976" s="224"/>
    </row>
    <row r="977" spans="1:19" x14ac:dyDescent="0.25">
      <c r="A977" s="223">
        <f t="shared" si="21"/>
        <v>44881.062499999985</v>
      </c>
      <c r="B977" s="224"/>
      <c r="C977" s="224"/>
      <c r="D977" s="224"/>
      <c r="E977" s="224"/>
      <c r="F977" s="224"/>
      <c r="G977" s="224"/>
      <c r="H977" s="224"/>
      <c r="I977" s="224"/>
      <c r="J977" s="224"/>
      <c r="K977" s="224"/>
      <c r="L977" s="224"/>
      <c r="M977" s="224"/>
      <c r="N977" s="224"/>
      <c r="O977" s="224"/>
      <c r="P977" s="224"/>
      <c r="Q977" s="224"/>
      <c r="R977" s="224"/>
      <c r="S977" s="224"/>
    </row>
    <row r="978" spans="1:19" x14ac:dyDescent="0.25">
      <c r="A978" s="223">
        <f t="shared" si="21"/>
        <v>44881.07291666665</v>
      </c>
      <c r="B978" s="224"/>
      <c r="C978" s="224"/>
      <c r="D978" s="224"/>
      <c r="E978" s="224"/>
      <c r="F978" s="224"/>
      <c r="G978" s="224"/>
      <c r="H978" s="224"/>
      <c r="I978" s="224"/>
      <c r="J978" s="224"/>
      <c r="K978" s="224"/>
      <c r="L978" s="224"/>
      <c r="M978" s="224"/>
      <c r="N978" s="224"/>
      <c r="O978" s="224"/>
      <c r="P978" s="224"/>
      <c r="Q978" s="224"/>
      <c r="R978" s="224"/>
      <c r="S978" s="224"/>
    </row>
    <row r="979" spans="1:19" x14ac:dyDescent="0.25">
      <c r="A979" s="223">
        <f t="shared" si="21"/>
        <v>44881.083333333314</v>
      </c>
      <c r="B979" s="224"/>
      <c r="C979" s="224"/>
      <c r="D979" s="224"/>
      <c r="E979" s="224"/>
      <c r="F979" s="224"/>
      <c r="G979" s="224"/>
      <c r="H979" s="224"/>
      <c r="I979" s="224"/>
      <c r="J979" s="224"/>
      <c r="K979" s="224"/>
      <c r="L979" s="224"/>
      <c r="M979" s="224"/>
      <c r="N979" s="224"/>
      <c r="O979" s="224"/>
      <c r="P979" s="224"/>
      <c r="Q979" s="224"/>
      <c r="R979" s="224"/>
      <c r="S979" s="224"/>
    </row>
    <row r="980" spans="1:19" x14ac:dyDescent="0.25">
      <c r="A980" s="223">
        <f t="shared" si="21"/>
        <v>44881.093749999978</v>
      </c>
      <c r="B980" s="224"/>
      <c r="C980" s="224"/>
      <c r="D980" s="224"/>
      <c r="E980" s="224"/>
      <c r="F980" s="224"/>
      <c r="G980" s="224"/>
      <c r="H980" s="224"/>
      <c r="I980" s="224"/>
      <c r="J980" s="224"/>
      <c r="K980" s="224"/>
      <c r="L980" s="224"/>
      <c r="M980" s="224"/>
      <c r="N980" s="224"/>
      <c r="O980" s="224"/>
      <c r="P980" s="224"/>
      <c r="Q980" s="224"/>
      <c r="R980" s="224"/>
      <c r="S980" s="224"/>
    </row>
    <row r="981" spans="1:19" x14ac:dyDescent="0.25">
      <c r="A981" s="223">
        <f t="shared" si="21"/>
        <v>44881.104166666642</v>
      </c>
      <c r="B981" s="224"/>
      <c r="C981" s="224"/>
      <c r="D981" s="224"/>
      <c r="E981" s="224"/>
      <c r="F981" s="224"/>
      <c r="G981" s="224"/>
      <c r="H981" s="224"/>
      <c r="I981" s="224"/>
      <c r="J981" s="224"/>
      <c r="K981" s="224"/>
      <c r="L981" s="224"/>
      <c r="M981" s="224"/>
      <c r="N981" s="224"/>
      <c r="O981" s="224"/>
      <c r="P981" s="224"/>
      <c r="Q981" s="224"/>
      <c r="R981" s="224"/>
      <c r="S981" s="224"/>
    </row>
    <row r="982" spans="1:19" x14ac:dyDescent="0.25">
      <c r="A982" s="223">
        <f t="shared" si="21"/>
        <v>44881.114583333307</v>
      </c>
      <c r="B982" s="224"/>
      <c r="C982" s="224"/>
      <c r="D982" s="224"/>
      <c r="E982" s="224"/>
      <c r="F982" s="224"/>
      <c r="G982" s="224"/>
      <c r="H982" s="224"/>
      <c r="I982" s="224"/>
      <c r="J982" s="224"/>
      <c r="K982" s="224"/>
      <c r="L982" s="224"/>
      <c r="M982" s="224"/>
      <c r="N982" s="224"/>
      <c r="O982" s="224"/>
      <c r="P982" s="224"/>
      <c r="Q982" s="224"/>
      <c r="R982" s="224"/>
      <c r="S982" s="224"/>
    </row>
    <row r="983" spans="1:19" x14ac:dyDescent="0.25">
      <c r="A983" s="223">
        <f t="shared" si="21"/>
        <v>44881.124999999971</v>
      </c>
      <c r="B983" s="224"/>
      <c r="C983" s="224"/>
      <c r="D983" s="224"/>
      <c r="E983" s="224"/>
      <c r="F983" s="224"/>
      <c r="G983" s="224"/>
      <c r="H983" s="224"/>
      <c r="I983" s="224"/>
      <c r="J983" s="224"/>
      <c r="K983" s="224"/>
      <c r="L983" s="224"/>
      <c r="M983" s="224"/>
      <c r="N983" s="224"/>
      <c r="O983" s="224"/>
      <c r="P983" s="224"/>
      <c r="Q983" s="224"/>
      <c r="R983" s="224"/>
      <c r="S983" s="224"/>
    </row>
    <row r="984" spans="1:19" x14ac:dyDescent="0.25">
      <c r="A984" s="223">
        <f t="shared" si="21"/>
        <v>44881.135416666635</v>
      </c>
      <c r="B984" s="224"/>
      <c r="C984" s="224"/>
      <c r="D984" s="224"/>
      <c r="E984" s="224"/>
      <c r="F984" s="224"/>
      <c r="G984" s="224"/>
      <c r="H984" s="224"/>
      <c r="I984" s="224"/>
      <c r="J984" s="224"/>
      <c r="K984" s="224"/>
      <c r="L984" s="224"/>
      <c r="M984" s="224"/>
      <c r="N984" s="224"/>
      <c r="O984" s="224"/>
      <c r="P984" s="224"/>
      <c r="Q984" s="224"/>
      <c r="R984" s="224"/>
      <c r="S984" s="224"/>
    </row>
    <row r="985" spans="1:19" x14ac:dyDescent="0.25">
      <c r="A985" s="223">
        <f t="shared" si="21"/>
        <v>44881.145833333299</v>
      </c>
      <c r="B985" s="224"/>
      <c r="C985" s="224"/>
      <c r="D985" s="224"/>
      <c r="E985" s="224"/>
      <c r="F985" s="224"/>
      <c r="G985" s="224"/>
      <c r="H985" s="224"/>
      <c r="I985" s="224"/>
      <c r="J985" s="224"/>
      <c r="K985" s="224"/>
      <c r="L985" s="224"/>
      <c r="M985" s="224"/>
      <c r="N985" s="224"/>
      <c r="O985" s="224"/>
      <c r="P985" s="224"/>
      <c r="Q985" s="224"/>
      <c r="R985" s="224"/>
      <c r="S985" s="224"/>
    </row>
    <row r="986" spans="1:19" x14ac:dyDescent="0.25">
      <c r="A986" s="223">
        <f t="shared" si="21"/>
        <v>44881.156249999964</v>
      </c>
      <c r="B986" s="224"/>
      <c r="C986" s="224"/>
      <c r="D986" s="224"/>
      <c r="E986" s="224"/>
      <c r="F986" s="224"/>
      <c r="G986" s="224"/>
      <c r="H986" s="224"/>
      <c r="I986" s="224"/>
      <c r="J986" s="224"/>
      <c r="K986" s="224"/>
      <c r="L986" s="224"/>
      <c r="M986" s="224"/>
      <c r="N986" s="224"/>
      <c r="O986" s="224"/>
      <c r="P986" s="224"/>
      <c r="Q986" s="224"/>
      <c r="R986" s="224"/>
      <c r="S986" s="224"/>
    </row>
    <row r="987" spans="1:19" x14ac:dyDescent="0.25">
      <c r="A987" s="223">
        <f t="shared" si="21"/>
        <v>44881.166666666628</v>
      </c>
      <c r="B987" s="224"/>
      <c r="C987" s="224"/>
      <c r="D987" s="224"/>
      <c r="E987" s="224"/>
      <c r="F987" s="224"/>
      <c r="G987" s="224"/>
      <c r="H987" s="224"/>
      <c r="I987" s="224"/>
      <c r="J987" s="224"/>
      <c r="K987" s="224"/>
      <c r="L987" s="224"/>
      <c r="M987" s="224"/>
      <c r="N987" s="224"/>
      <c r="O987" s="224"/>
      <c r="P987" s="224"/>
      <c r="Q987" s="224"/>
      <c r="R987" s="224"/>
      <c r="S987" s="224"/>
    </row>
    <row r="988" spans="1:19" x14ac:dyDescent="0.25">
      <c r="A988" s="223">
        <f t="shared" si="21"/>
        <v>44881.177083333292</v>
      </c>
      <c r="B988" s="224"/>
      <c r="C988" s="224"/>
      <c r="D988" s="224"/>
      <c r="E988" s="224"/>
      <c r="F988" s="224"/>
      <c r="G988" s="224"/>
      <c r="H988" s="224"/>
      <c r="I988" s="224"/>
      <c r="J988" s="224"/>
      <c r="K988" s="224"/>
      <c r="L988" s="224"/>
      <c r="M988" s="224"/>
      <c r="N988" s="224"/>
      <c r="O988" s="224"/>
      <c r="P988" s="224"/>
      <c r="Q988" s="224"/>
      <c r="R988" s="224"/>
      <c r="S988" s="224"/>
    </row>
    <row r="989" spans="1:19" x14ac:dyDescent="0.25">
      <c r="A989" s="223">
        <f t="shared" si="21"/>
        <v>44881.187499999956</v>
      </c>
      <c r="B989" s="224"/>
      <c r="C989" s="224"/>
      <c r="D989" s="224"/>
      <c r="E989" s="224"/>
      <c r="F989" s="224"/>
      <c r="G989" s="224"/>
      <c r="H989" s="224"/>
      <c r="I989" s="224"/>
      <c r="J989" s="224"/>
      <c r="K989" s="224"/>
      <c r="L989" s="224"/>
      <c r="M989" s="224"/>
      <c r="N989" s="224"/>
      <c r="O989" s="224"/>
      <c r="P989" s="224"/>
      <c r="Q989" s="224"/>
      <c r="R989" s="224"/>
      <c r="S989" s="224"/>
    </row>
    <row r="990" spans="1:19" x14ac:dyDescent="0.25">
      <c r="A990" s="223">
        <f t="shared" si="21"/>
        <v>44881.197916666621</v>
      </c>
      <c r="B990" s="224"/>
      <c r="C990" s="224"/>
      <c r="D990" s="224"/>
      <c r="E990" s="224"/>
      <c r="F990" s="224"/>
      <c r="G990" s="224"/>
      <c r="H990" s="224"/>
      <c r="I990" s="224"/>
      <c r="J990" s="224"/>
      <c r="K990" s="224"/>
      <c r="L990" s="224"/>
      <c r="M990" s="224"/>
      <c r="N990" s="224"/>
      <c r="O990" s="224"/>
      <c r="P990" s="224"/>
      <c r="Q990" s="224"/>
      <c r="R990" s="224"/>
      <c r="S990" s="224"/>
    </row>
    <row r="991" spans="1:19" x14ac:dyDescent="0.25">
      <c r="A991" s="223">
        <f t="shared" si="21"/>
        <v>44881.208333333285</v>
      </c>
      <c r="B991" s="224"/>
      <c r="C991" s="224"/>
      <c r="D991" s="224"/>
      <c r="E991" s="224"/>
      <c r="F991" s="224"/>
      <c r="G991" s="224"/>
      <c r="H991" s="224"/>
      <c r="I991" s="224"/>
      <c r="J991" s="224"/>
      <c r="K991" s="224"/>
      <c r="L991" s="224"/>
      <c r="M991" s="224"/>
      <c r="N991" s="224"/>
      <c r="O991" s="224"/>
      <c r="P991" s="224"/>
      <c r="Q991" s="224"/>
      <c r="R991" s="224"/>
      <c r="S991" s="224"/>
    </row>
    <row r="992" spans="1:19" x14ac:dyDescent="0.25">
      <c r="A992" s="223">
        <f t="shared" si="21"/>
        <v>44881.218749999949</v>
      </c>
      <c r="B992" s="224"/>
      <c r="C992" s="224"/>
      <c r="D992" s="224"/>
      <c r="E992" s="224"/>
      <c r="F992" s="224"/>
      <c r="G992" s="224"/>
      <c r="H992" s="224"/>
      <c r="I992" s="224"/>
      <c r="J992" s="224"/>
      <c r="K992" s="224"/>
      <c r="L992" s="224"/>
      <c r="M992" s="224"/>
      <c r="N992" s="224"/>
      <c r="O992" s="224"/>
      <c r="P992" s="224"/>
      <c r="Q992" s="224"/>
      <c r="R992" s="224"/>
      <c r="S992" s="224"/>
    </row>
    <row r="993" spans="1:19" x14ac:dyDescent="0.25">
      <c r="A993" s="223">
        <f t="shared" si="21"/>
        <v>44881.229166666613</v>
      </c>
      <c r="B993" s="224"/>
      <c r="C993" s="224"/>
      <c r="D993" s="224"/>
      <c r="E993" s="224"/>
      <c r="F993" s="224"/>
      <c r="G993" s="224"/>
      <c r="H993" s="224"/>
      <c r="I993" s="224"/>
      <c r="J993" s="224"/>
      <c r="K993" s="224"/>
      <c r="L993" s="224"/>
      <c r="M993" s="224"/>
      <c r="N993" s="224"/>
      <c r="O993" s="224"/>
      <c r="P993" s="224"/>
      <c r="Q993" s="224"/>
      <c r="R993" s="224"/>
      <c r="S993" s="224"/>
    </row>
    <row r="994" spans="1:19" x14ac:dyDescent="0.25">
      <c r="A994" s="223">
        <f t="shared" si="21"/>
        <v>44881.239583333278</v>
      </c>
      <c r="B994" s="224"/>
      <c r="C994" s="224"/>
      <c r="D994" s="224"/>
      <c r="E994" s="224"/>
      <c r="F994" s="224"/>
      <c r="G994" s="224"/>
      <c r="H994" s="224"/>
      <c r="I994" s="224"/>
      <c r="J994" s="224"/>
      <c r="K994" s="224"/>
      <c r="L994" s="224"/>
      <c r="M994" s="224"/>
      <c r="N994" s="224"/>
      <c r="O994" s="224"/>
      <c r="P994" s="224"/>
      <c r="Q994" s="224"/>
      <c r="R994" s="224"/>
      <c r="S994" s="224"/>
    </row>
    <row r="995" spans="1:19" x14ac:dyDescent="0.25">
      <c r="A995" s="223">
        <f t="shared" si="21"/>
        <v>44881.249999999942</v>
      </c>
      <c r="B995" s="224"/>
      <c r="C995" s="224"/>
      <c r="D995" s="224"/>
      <c r="E995" s="224"/>
      <c r="F995" s="224"/>
      <c r="G995" s="224"/>
      <c r="H995" s="224"/>
      <c r="I995" s="224"/>
      <c r="J995" s="224"/>
      <c r="K995" s="224"/>
      <c r="L995" s="224"/>
      <c r="M995" s="224"/>
      <c r="N995" s="224"/>
      <c r="O995" s="224"/>
      <c r="P995" s="224"/>
      <c r="Q995" s="224"/>
      <c r="R995" s="224"/>
      <c r="S995" s="224"/>
    </row>
    <row r="996" spans="1:19" x14ac:dyDescent="0.25">
      <c r="A996" s="223">
        <f t="shared" si="21"/>
        <v>44881.260416666606</v>
      </c>
      <c r="B996" s="224"/>
      <c r="C996" s="224"/>
      <c r="D996" s="224"/>
      <c r="E996" s="224"/>
      <c r="F996" s="224"/>
      <c r="G996" s="224"/>
      <c r="H996" s="224"/>
      <c r="I996" s="224"/>
      <c r="J996" s="224"/>
      <c r="K996" s="224"/>
      <c r="L996" s="224"/>
      <c r="M996" s="224"/>
      <c r="N996" s="224"/>
      <c r="O996" s="224"/>
      <c r="P996" s="224"/>
      <c r="Q996" s="224"/>
      <c r="R996" s="224"/>
      <c r="S996" s="224"/>
    </row>
    <row r="997" spans="1:19" x14ac:dyDescent="0.25">
      <c r="A997" s="223">
        <f t="shared" si="21"/>
        <v>44881.27083333327</v>
      </c>
      <c r="B997" s="224"/>
      <c r="C997" s="224"/>
      <c r="D997" s="224"/>
      <c r="E997" s="224"/>
      <c r="F997" s="224"/>
      <c r="G997" s="224"/>
      <c r="H997" s="224"/>
      <c r="I997" s="224"/>
      <c r="J997" s="224"/>
      <c r="K997" s="224"/>
      <c r="L997" s="224"/>
      <c r="M997" s="224"/>
      <c r="N997" s="224"/>
      <c r="O997" s="224"/>
      <c r="P997" s="224"/>
      <c r="Q997" s="224"/>
      <c r="R997" s="224"/>
      <c r="S997" s="224"/>
    </row>
    <row r="998" spans="1:19" x14ac:dyDescent="0.25">
      <c r="A998" s="223">
        <f t="shared" si="21"/>
        <v>44881.281249999935</v>
      </c>
      <c r="B998" s="224"/>
      <c r="C998" s="224"/>
      <c r="D998" s="224"/>
      <c r="E998" s="224"/>
      <c r="F998" s="224"/>
      <c r="G998" s="224"/>
      <c r="H998" s="224"/>
      <c r="I998" s="224"/>
      <c r="J998" s="224"/>
      <c r="K998" s="224"/>
      <c r="L998" s="224"/>
      <c r="M998" s="224"/>
      <c r="N998" s="224"/>
      <c r="O998" s="224"/>
      <c r="P998" s="224"/>
      <c r="Q998" s="224"/>
      <c r="R998" s="224"/>
      <c r="S998" s="224"/>
    </row>
    <row r="999" spans="1:19" x14ac:dyDescent="0.25">
      <c r="A999" s="223">
        <f t="shared" si="21"/>
        <v>44881.291666666599</v>
      </c>
      <c r="B999" s="224"/>
      <c r="C999" s="224"/>
      <c r="D999" s="224"/>
      <c r="E999" s="224"/>
      <c r="F999" s="224"/>
      <c r="G999" s="224"/>
      <c r="H999" s="224"/>
      <c r="I999" s="224"/>
      <c r="J999" s="224"/>
      <c r="K999" s="224"/>
      <c r="L999" s="224"/>
      <c r="M999" s="224"/>
      <c r="N999" s="224"/>
      <c r="O999" s="224"/>
      <c r="P999" s="224"/>
      <c r="Q999" s="224"/>
      <c r="R999" s="224"/>
      <c r="S999" s="224"/>
    </row>
    <row r="1000" spans="1:19" x14ac:dyDescent="0.25">
      <c r="A1000" s="223">
        <f t="shared" si="21"/>
        <v>44881.302083333263</v>
      </c>
      <c r="B1000" s="224"/>
      <c r="C1000" s="224"/>
      <c r="D1000" s="224"/>
      <c r="E1000" s="224"/>
      <c r="F1000" s="224"/>
      <c r="G1000" s="224"/>
      <c r="H1000" s="224"/>
      <c r="I1000" s="224"/>
      <c r="J1000" s="224"/>
      <c r="K1000" s="224"/>
      <c r="L1000" s="224"/>
      <c r="M1000" s="224"/>
      <c r="N1000" s="224"/>
      <c r="O1000" s="224"/>
      <c r="P1000" s="224"/>
      <c r="Q1000" s="224"/>
      <c r="R1000" s="224"/>
      <c r="S1000" s="224"/>
    </row>
    <row r="1001" spans="1:19" x14ac:dyDescent="0.25">
      <c r="A1001" s="223">
        <f t="shared" si="21"/>
        <v>44881.312499999927</v>
      </c>
      <c r="B1001" s="224"/>
      <c r="C1001" s="224"/>
      <c r="D1001" s="224"/>
      <c r="E1001" s="224"/>
      <c r="F1001" s="224"/>
      <c r="G1001" s="224"/>
      <c r="H1001" s="224"/>
      <c r="I1001" s="224"/>
      <c r="J1001" s="224"/>
      <c r="K1001" s="224"/>
      <c r="L1001" s="224"/>
      <c r="M1001" s="224"/>
      <c r="N1001" s="224"/>
      <c r="O1001" s="224"/>
      <c r="P1001" s="224"/>
      <c r="Q1001" s="224"/>
      <c r="R1001" s="224"/>
      <c r="S1001" s="224"/>
    </row>
    <row r="1002" spans="1:19" x14ac:dyDescent="0.25">
      <c r="A1002" s="223">
        <f t="shared" si="21"/>
        <v>44881.322916666591</v>
      </c>
      <c r="B1002" s="224"/>
      <c r="C1002" s="224"/>
      <c r="D1002" s="224"/>
      <c r="E1002" s="224"/>
      <c r="F1002" s="224"/>
      <c r="G1002" s="224"/>
      <c r="H1002" s="224"/>
      <c r="I1002" s="224"/>
      <c r="J1002" s="224"/>
      <c r="K1002" s="224"/>
      <c r="L1002" s="224"/>
      <c r="M1002" s="224"/>
      <c r="N1002" s="224"/>
      <c r="O1002" s="224"/>
      <c r="P1002" s="224"/>
      <c r="Q1002" s="224"/>
      <c r="R1002" s="224"/>
      <c r="S1002" s="224"/>
    </row>
    <row r="1003" spans="1:19" x14ac:dyDescent="0.25">
      <c r="A1003" s="223">
        <f t="shared" si="21"/>
        <v>44881.333333333256</v>
      </c>
      <c r="B1003" s="224"/>
      <c r="C1003" s="224"/>
      <c r="D1003" s="224"/>
      <c r="E1003" s="224"/>
      <c r="F1003" s="224"/>
      <c r="G1003" s="224"/>
      <c r="H1003" s="224"/>
      <c r="I1003" s="224"/>
      <c r="J1003" s="224"/>
      <c r="K1003" s="224"/>
      <c r="L1003" s="224"/>
      <c r="M1003" s="224"/>
      <c r="N1003" s="224"/>
      <c r="O1003" s="224"/>
      <c r="P1003" s="224"/>
      <c r="Q1003" s="224"/>
      <c r="R1003" s="224"/>
      <c r="S1003" s="224"/>
    </row>
    <row r="1004" spans="1:19" x14ac:dyDescent="0.25">
      <c r="A1004" s="223">
        <f t="shared" si="21"/>
        <v>44881.34374999992</v>
      </c>
      <c r="B1004" s="224"/>
      <c r="C1004" s="224"/>
      <c r="D1004" s="224"/>
      <c r="E1004" s="224"/>
      <c r="F1004" s="224"/>
      <c r="G1004" s="224"/>
      <c r="H1004" s="224"/>
      <c r="I1004" s="224"/>
      <c r="J1004" s="224"/>
      <c r="K1004" s="224"/>
      <c r="L1004" s="224"/>
      <c r="M1004" s="224"/>
      <c r="N1004" s="224"/>
      <c r="O1004" s="224"/>
      <c r="P1004" s="224"/>
      <c r="Q1004" s="224"/>
      <c r="R1004" s="224"/>
      <c r="S1004" s="224"/>
    </row>
    <row r="1005" spans="1:19" x14ac:dyDescent="0.25">
      <c r="A1005" s="223">
        <f t="shared" si="21"/>
        <v>44881.354166666584</v>
      </c>
      <c r="B1005" s="224"/>
      <c r="C1005" s="224"/>
      <c r="D1005" s="224"/>
      <c r="E1005" s="224"/>
      <c r="F1005" s="224"/>
      <c r="G1005" s="224"/>
      <c r="H1005" s="224"/>
      <c r="I1005" s="224"/>
      <c r="J1005" s="224"/>
      <c r="K1005" s="224"/>
      <c r="L1005" s="224"/>
      <c r="M1005" s="224"/>
      <c r="N1005" s="224"/>
      <c r="O1005" s="224"/>
      <c r="P1005" s="224"/>
      <c r="Q1005" s="224"/>
      <c r="R1005" s="224"/>
      <c r="S1005" s="224"/>
    </row>
    <row r="1006" spans="1:19" x14ac:dyDescent="0.25">
      <c r="A1006" s="223">
        <f t="shared" si="21"/>
        <v>44881.364583333248</v>
      </c>
      <c r="B1006" s="224"/>
      <c r="C1006" s="224"/>
      <c r="D1006" s="224"/>
      <c r="E1006" s="224"/>
      <c r="F1006" s="224"/>
      <c r="G1006" s="224"/>
      <c r="H1006" s="224"/>
      <c r="I1006" s="224"/>
      <c r="J1006" s="224"/>
      <c r="K1006" s="224"/>
      <c r="L1006" s="224"/>
      <c r="M1006" s="224"/>
      <c r="N1006" s="224"/>
      <c r="O1006" s="224"/>
      <c r="P1006" s="224"/>
      <c r="Q1006" s="224"/>
      <c r="R1006" s="224"/>
      <c r="S1006" s="224"/>
    </row>
    <row r="1007" spans="1:19" x14ac:dyDescent="0.25">
      <c r="A1007" s="223">
        <f t="shared" si="21"/>
        <v>44881.374999999913</v>
      </c>
      <c r="B1007" s="224"/>
      <c r="C1007" s="224"/>
      <c r="D1007" s="224"/>
      <c r="E1007" s="224"/>
      <c r="F1007" s="224"/>
      <c r="G1007" s="224"/>
      <c r="H1007" s="224"/>
      <c r="I1007" s="224"/>
      <c r="J1007" s="224"/>
      <c r="K1007" s="224"/>
      <c r="L1007" s="224"/>
      <c r="M1007" s="224"/>
      <c r="N1007" s="224"/>
      <c r="O1007" s="224"/>
      <c r="P1007" s="224"/>
      <c r="Q1007" s="224"/>
      <c r="R1007" s="224"/>
      <c r="S1007" s="224"/>
    </row>
    <row r="1008" spans="1:19" x14ac:dyDescent="0.25">
      <c r="A1008" s="223">
        <f t="shared" si="21"/>
        <v>44881.385416666577</v>
      </c>
      <c r="B1008" s="224"/>
      <c r="C1008" s="224"/>
      <c r="D1008" s="224"/>
      <c r="E1008" s="224"/>
      <c r="F1008" s="224"/>
      <c r="G1008" s="224"/>
      <c r="H1008" s="224"/>
      <c r="I1008" s="224"/>
      <c r="J1008" s="224"/>
      <c r="K1008" s="224"/>
      <c r="L1008" s="224"/>
      <c r="M1008" s="224"/>
      <c r="N1008" s="224"/>
      <c r="O1008" s="224"/>
      <c r="P1008" s="224"/>
      <c r="Q1008" s="224"/>
      <c r="R1008" s="224"/>
      <c r="S1008" s="224"/>
    </row>
    <row r="1009" spans="1:19" x14ac:dyDescent="0.25">
      <c r="A1009" s="223">
        <f t="shared" si="21"/>
        <v>44881.395833333241</v>
      </c>
      <c r="B1009" s="224"/>
      <c r="C1009" s="224"/>
      <c r="D1009" s="224"/>
      <c r="E1009" s="224"/>
      <c r="F1009" s="224"/>
      <c r="G1009" s="224"/>
      <c r="H1009" s="224"/>
      <c r="I1009" s="224"/>
      <c r="J1009" s="224"/>
      <c r="K1009" s="224"/>
      <c r="L1009" s="224"/>
      <c r="M1009" s="224"/>
      <c r="N1009" s="224"/>
      <c r="O1009" s="224"/>
      <c r="P1009" s="224"/>
      <c r="Q1009" s="224"/>
      <c r="R1009" s="224"/>
      <c r="S1009" s="224"/>
    </row>
    <row r="1010" spans="1:19" x14ac:dyDescent="0.25">
      <c r="A1010" s="223">
        <f t="shared" si="21"/>
        <v>44881.406249999905</v>
      </c>
      <c r="B1010" s="224"/>
      <c r="C1010" s="224"/>
      <c r="D1010" s="224"/>
      <c r="E1010" s="224"/>
      <c r="F1010" s="224"/>
      <c r="G1010" s="224"/>
      <c r="H1010" s="224"/>
      <c r="I1010" s="224"/>
      <c r="J1010" s="224"/>
      <c r="K1010" s="224"/>
      <c r="L1010" s="224"/>
      <c r="M1010" s="224"/>
      <c r="N1010" s="224"/>
      <c r="O1010" s="224"/>
      <c r="P1010" s="224"/>
      <c r="Q1010" s="224"/>
      <c r="R1010" s="224"/>
      <c r="S1010" s="224"/>
    </row>
    <row r="1011" spans="1:19" x14ac:dyDescent="0.25">
      <c r="A1011" s="223">
        <f t="shared" si="21"/>
        <v>44881.41666666657</v>
      </c>
      <c r="B1011" s="224"/>
      <c r="C1011" s="224"/>
      <c r="D1011" s="224"/>
      <c r="E1011" s="224"/>
      <c r="F1011" s="224"/>
      <c r="G1011" s="224"/>
      <c r="H1011" s="224"/>
      <c r="I1011" s="224"/>
      <c r="J1011" s="224"/>
      <c r="K1011" s="224"/>
      <c r="L1011" s="224"/>
      <c r="M1011" s="224"/>
      <c r="N1011" s="224"/>
      <c r="O1011" s="224"/>
      <c r="P1011" s="224"/>
      <c r="Q1011" s="224"/>
      <c r="R1011" s="224"/>
      <c r="S1011" s="224"/>
    </row>
    <row r="1012" spans="1:19" x14ac:dyDescent="0.25">
      <c r="A1012" s="223">
        <f t="shared" si="21"/>
        <v>44881.427083333234</v>
      </c>
      <c r="B1012" s="224"/>
      <c r="C1012" s="224"/>
      <c r="D1012" s="224"/>
      <c r="E1012" s="224"/>
      <c r="F1012" s="224"/>
      <c r="G1012" s="224"/>
      <c r="H1012" s="224"/>
      <c r="I1012" s="224"/>
      <c r="J1012" s="224"/>
      <c r="K1012" s="224"/>
      <c r="L1012" s="224"/>
      <c r="M1012" s="224"/>
      <c r="N1012" s="224"/>
      <c r="O1012" s="224"/>
      <c r="P1012" s="224"/>
      <c r="Q1012" s="224"/>
      <c r="R1012" s="224"/>
      <c r="S1012" s="224"/>
    </row>
    <row r="1013" spans="1:19" x14ac:dyDescent="0.25">
      <c r="A1013" s="223">
        <f t="shared" si="21"/>
        <v>44881.437499999898</v>
      </c>
      <c r="B1013" s="224"/>
      <c r="C1013" s="224"/>
      <c r="D1013" s="224"/>
      <c r="E1013" s="224"/>
      <c r="F1013" s="224"/>
      <c r="G1013" s="224"/>
      <c r="H1013" s="224"/>
      <c r="I1013" s="224"/>
      <c r="J1013" s="224"/>
      <c r="K1013" s="224"/>
      <c r="L1013" s="224"/>
      <c r="M1013" s="224"/>
      <c r="N1013" s="224"/>
      <c r="O1013" s="224"/>
      <c r="P1013" s="224"/>
      <c r="Q1013" s="224"/>
      <c r="R1013" s="224"/>
      <c r="S1013" s="224"/>
    </row>
    <row r="1014" spans="1:19" x14ac:dyDescent="0.25">
      <c r="A1014" s="223">
        <f t="shared" si="21"/>
        <v>44881.447916666562</v>
      </c>
      <c r="B1014" s="224"/>
      <c r="C1014" s="224"/>
      <c r="D1014" s="224"/>
      <c r="E1014" s="224"/>
      <c r="F1014" s="224"/>
      <c r="G1014" s="224"/>
      <c r="H1014" s="224"/>
      <c r="I1014" s="224"/>
      <c r="J1014" s="224"/>
      <c r="K1014" s="224"/>
      <c r="L1014" s="224"/>
      <c r="M1014" s="224"/>
      <c r="N1014" s="224"/>
      <c r="O1014" s="224"/>
      <c r="P1014" s="224"/>
      <c r="Q1014" s="224"/>
      <c r="R1014" s="224"/>
      <c r="S1014" s="224"/>
    </row>
    <row r="1015" spans="1:19" x14ac:dyDescent="0.25">
      <c r="A1015" s="223">
        <f t="shared" si="21"/>
        <v>44881.458333333227</v>
      </c>
      <c r="B1015" s="224"/>
      <c r="C1015" s="224"/>
      <c r="D1015" s="224"/>
      <c r="E1015" s="224"/>
      <c r="F1015" s="224"/>
      <c r="G1015" s="224"/>
      <c r="H1015" s="224"/>
      <c r="I1015" s="224"/>
      <c r="J1015" s="224"/>
      <c r="K1015" s="224"/>
      <c r="L1015" s="224"/>
      <c r="M1015" s="224"/>
      <c r="N1015" s="224"/>
      <c r="O1015" s="224"/>
      <c r="P1015" s="224"/>
      <c r="Q1015" s="224"/>
      <c r="R1015" s="224"/>
      <c r="S1015" s="224"/>
    </row>
    <row r="1016" spans="1:19" x14ac:dyDescent="0.25">
      <c r="A1016" s="223">
        <f t="shared" si="21"/>
        <v>44881.468749999891</v>
      </c>
      <c r="B1016" s="224"/>
      <c r="C1016" s="224"/>
      <c r="D1016" s="224"/>
      <c r="E1016" s="224"/>
      <c r="F1016" s="224"/>
      <c r="G1016" s="224"/>
      <c r="H1016" s="224"/>
      <c r="I1016" s="224"/>
      <c r="J1016" s="224"/>
      <c r="K1016" s="224"/>
      <c r="L1016" s="224"/>
      <c r="M1016" s="224"/>
      <c r="N1016" s="224"/>
      <c r="O1016" s="224"/>
      <c r="P1016" s="224"/>
      <c r="Q1016" s="224"/>
      <c r="R1016" s="224"/>
      <c r="S1016" s="224"/>
    </row>
    <row r="1017" spans="1:19" x14ac:dyDescent="0.25">
      <c r="A1017" s="223">
        <f t="shared" si="21"/>
        <v>44881.479166666555</v>
      </c>
      <c r="B1017" s="224"/>
      <c r="C1017" s="224"/>
      <c r="D1017" s="224"/>
      <c r="E1017" s="224"/>
      <c r="F1017" s="224"/>
      <c r="G1017" s="224"/>
      <c r="H1017" s="224"/>
      <c r="I1017" s="224"/>
      <c r="J1017" s="224"/>
      <c r="K1017" s="224"/>
      <c r="L1017" s="224"/>
      <c r="M1017" s="224"/>
      <c r="N1017" s="224"/>
      <c r="O1017" s="224"/>
      <c r="P1017" s="224"/>
      <c r="Q1017" s="224"/>
      <c r="R1017" s="224"/>
      <c r="S1017" s="224"/>
    </row>
    <row r="1018" spans="1:19" x14ac:dyDescent="0.25">
      <c r="A1018" s="223">
        <f t="shared" si="21"/>
        <v>44881.489583333219</v>
      </c>
      <c r="B1018" s="224"/>
      <c r="C1018" s="224"/>
      <c r="D1018" s="224"/>
      <c r="E1018" s="224"/>
      <c r="F1018" s="224"/>
      <c r="G1018" s="224"/>
      <c r="H1018" s="224"/>
      <c r="I1018" s="224"/>
      <c r="J1018" s="224"/>
      <c r="K1018" s="224"/>
      <c r="L1018" s="224"/>
      <c r="M1018" s="224"/>
      <c r="N1018" s="224"/>
      <c r="O1018" s="224"/>
      <c r="P1018" s="224"/>
      <c r="Q1018" s="224"/>
      <c r="R1018" s="224"/>
      <c r="S1018" s="224"/>
    </row>
    <row r="1019" spans="1:19" x14ac:dyDescent="0.25">
      <c r="A1019" s="223">
        <f t="shared" si="21"/>
        <v>44881.499999999884</v>
      </c>
      <c r="B1019" s="224"/>
      <c r="C1019" s="224"/>
      <c r="D1019" s="224"/>
      <c r="E1019" s="224"/>
      <c r="F1019" s="224"/>
      <c r="G1019" s="224"/>
      <c r="H1019" s="224"/>
      <c r="I1019" s="224"/>
      <c r="J1019" s="224"/>
      <c r="K1019" s="224"/>
      <c r="L1019" s="224"/>
      <c r="M1019" s="224"/>
      <c r="N1019" s="224"/>
      <c r="O1019" s="224"/>
      <c r="P1019" s="224"/>
      <c r="Q1019" s="224"/>
      <c r="R1019" s="224"/>
      <c r="S1019" s="224"/>
    </row>
    <row r="1020" spans="1:19" x14ac:dyDescent="0.25">
      <c r="A1020" s="223">
        <f t="shared" si="21"/>
        <v>44881.510416666548</v>
      </c>
      <c r="B1020" s="224"/>
      <c r="C1020" s="224"/>
      <c r="D1020" s="224"/>
      <c r="E1020" s="224"/>
      <c r="F1020" s="224"/>
      <c r="G1020" s="224"/>
      <c r="H1020" s="224"/>
      <c r="I1020" s="224"/>
      <c r="J1020" s="224"/>
      <c r="K1020" s="224"/>
      <c r="L1020" s="224"/>
      <c r="M1020" s="224"/>
      <c r="N1020" s="224"/>
      <c r="O1020" s="224"/>
      <c r="P1020" s="224"/>
      <c r="Q1020" s="224"/>
      <c r="R1020" s="224"/>
      <c r="S1020" s="224"/>
    </row>
    <row r="1021" spans="1:19" x14ac:dyDescent="0.25">
      <c r="A1021" s="223">
        <f t="shared" si="21"/>
        <v>44881.520833333212</v>
      </c>
      <c r="B1021" s="224"/>
      <c r="C1021" s="224"/>
      <c r="D1021" s="224"/>
      <c r="E1021" s="224"/>
      <c r="F1021" s="224"/>
      <c r="G1021" s="224"/>
      <c r="H1021" s="224"/>
      <c r="I1021" s="224"/>
      <c r="J1021" s="224"/>
      <c r="K1021" s="224"/>
      <c r="L1021" s="224"/>
      <c r="M1021" s="224"/>
      <c r="N1021" s="224"/>
      <c r="O1021" s="224"/>
      <c r="P1021" s="224"/>
      <c r="Q1021" s="224"/>
      <c r="R1021" s="224"/>
      <c r="S1021" s="224"/>
    </row>
    <row r="1022" spans="1:19" x14ac:dyDescent="0.25">
      <c r="A1022" s="223">
        <f t="shared" si="21"/>
        <v>44881.531249999876</v>
      </c>
      <c r="B1022" s="224"/>
      <c r="C1022" s="224"/>
      <c r="D1022" s="224"/>
      <c r="E1022" s="224"/>
      <c r="F1022" s="224"/>
      <c r="G1022" s="224"/>
      <c r="H1022" s="224"/>
      <c r="I1022" s="224"/>
      <c r="J1022" s="224"/>
      <c r="K1022" s="224"/>
      <c r="L1022" s="224"/>
      <c r="M1022" s="224"/>
      <c r="N1022" s="224"/>
      <c r="O1022" s="224"/>
      <c r="P1022" s="224"/>
      <c r="Q1022" s="224"/>
      <c r="R1022" s="224"/>
      <c r="S1022" s="224"/>
    </row>
    <row r="1023" spans="1:19" x14ac:dyDescent="0.25">
      <c r="A1023" s="223">
        <f t="shared" si="21"/>
        <v>44881.541666666541</v>
      </c>
      <c r="B1023" s="224"/>
      <c r="C1023" s="224"/>
      <c r="D1023" s="224"/>
      <c r="E1023" s="224"/>
      <c r="F1023" s="224"/>
      <c r="G1023" s="224"/>
      <c r="H1023" s="224"/>
      <c r="I1023" s="224"/>
      <c r="J1023" s="224"/>
      <c r="K1023" s="224"/>
      <c r="L1023" s="224"/>
      <c r="M1023" s="224"/>
      <c r="N1023" s="224"/>
      <c r="O1023" s="224"/>
      <c r="P1023" s="224"/>
      <c r="Q1023" s="224"/>
      <c r="R1023" s="224"/>
      <c r="S1023" s="224"/>
    </row>
    <row r="1024" spans="1:19" x14ac:dyDescent="0.25">
      <c r="A1024" s="223">
        <f t="shared" si="21"/>
        <v>44881.552083333205</v>
      </c>
      <c r="B1024" s="224"/>
      <c r="C1024" s="224"/>
      <c r="D1024" s="224"/>
      <c r="E1024" s="224"/>
      <c r="F1024" s="224"/>
      <c r="G1024" s="224"/>
      <c r="H1024" s="224"/>
      <c r="I1024" s="224"/>
      <c r="J1024" s="224"/>
      <c r="K1024" s="224"/>
      <c r="L1024" s="224"/>
      <c r="M1024" s="224"/>
      <c r="N1024" s="224"/>
      <c r="O1024" s="224"/>
      <c r="P1024" s="224"/>
      <c r="Q1024" s="224"/>
      <c r="R1024" s="224"/>
      <c r="S1024" s="224"/>
    </row>
    <row r="1025" spans="1:19" x14ac:dyDescent="0.25">
      <c r="A1025" s="223">
        <f t="shared" si="21"/>
        <v>44881.562499999869</v>
      </c>
      <c r="B1025" s="224"/>
      <c r="C1025" s="224"/>
      <c r="D1025" s="224"/>
      <c r="E1025" s="224"/>
      <c r="F1025" s="224"/>
      <c r="G1025" s="224"/>
      <c r="H1025" s="224"/>
      <c r="I1025" s="224"/>
      <c r="J1025" s="224"/>
      <c r="K1025" s="224"/>
      <c r="L1025" s="224"/>
      <c r="M1025" s="224"/>
      <c r="N1025" s="224"/>
      <c r="O1025" s="224"/>
      <c r="P1025" s="224"/>
      <c r="Q1025" s="224"/>
      <c r="R1025" s="224"/>
      <c r="S1025" s="224"/>
    </row>
    <row r="1026" spans="1:19" x14ac:dyDescent="0.25">
      <c r="A1026" s="223">
        <f t="shared" si="21"/>
        <v>44881.572916666533</v>
      </c>
      <c r="B1026" s="224"/>
      <c r="C1026" s="224"/>
      <c r="D1026" s="224"/>
      <c r="E1026" s="224"/>
      <c r="F1026" s="224"/>
      <c r="G1026" s="224"/>
      <c r="H1026" s="224"/>
      <c r="I1026" s="224"/>
      <c r="J1026" s="224"/>
      <c r="K1026" s="224"/>
      <c r="L1026" s="224"/>
      <c r="M1026" s="224"/>
      <c r="N1026" s="224"/>
      <c r="O1026" s="224"/>
      <c r="P1026" s="224"/>
      <c r="Q1026" s="224"/>
      <c r="R1026" s="224"/>
      <c r="S1026" s="224"/>
    </row>
    <row r="1027" spans="1:19" x14ac:dyDescent="0.25">
      <c r="A1027" s="223">
        <f t="shared" si="21"/>
        <v>44881.583333333198</v>
      </c>
      <c r="B1027" s="224"/>
      <c r="C1027" s="224"/>
      <c r="D1027" s="224"/>
      <c r="E1027" s="224"/>
      <c r="F1027" s="224"/>
      <c r="G1027" s="224"/>
      <c r="H1027" s="224"/>
      <c r="I1027" s="224"/>
      <c r="J1027" s="224"/>
      <c r="K1027" s="224"/>
      <c r="L1027" s="224"/>
      <c r="M1027" s="224"/>
      <c r="N1027" s="224"/>
      <c r="O1027" s="224"/>
      <c r="P1027" s="224"/>
      <c r="Q1027" s="224"/>
      <c r="R1027" s="224"/>
      <c r="S1027" s="224"/>
    </row>
    <row r="1028" spans="1:19" x14ac:dyDescent="0.25">
      <c r="A1028" s="223">
        <f t="shared" si="21"/>
        <v>44881.593749999862</v>
      </c>
      <c r="B1028" s="224"/>
      <c r="C1028" s="224"/>
      <c r="D1028" s="224"/>
      <c r="E1028" s="224"/>
      <c r="F1028" s="224"/>
      <c r="G1028" s="224"/>
      <c r="H1028" s="224"/>
      <c r="I1028" s="224"/>
      <c r="J1028" s="224"/>
      <c r="K1028" s="224"/>
      <c r="L1028" s="224"/>
      <c r="M1028" s="224"/>
      <c r="N1028" s="224"/>
      <c r="O1028" s="224"/>
      <c r="P1028" s="224"/>
      <c r="Q1028" s="224"/>
      <c r="R1028" s="224"/>
      <c r="S1028" s="224"/>
    </row>
    <row r="1029" spans="1:19" x14ac:dyDescent="0.25">
      <c r="A1029" s="223">
        <f t="shared" si="21"/>
        <v>44881.604166666526</v>
      </c>
      <c r="B1029" s="224"/>
      <c r="C1029" s="224"/>
      <c r="D1029" s="224"/>
      <c r="E1029" s="224"/>
      <c r="F1029" s="224"/>
      <c r="G1029" s="224"/>
      <c r="H1029" s="224"/>
      <c r="I1029" s="224"/>
      <c r="J1029" s="224"/>
      <c r="K1029" s="224"/>
      <c r="L1029" s="224"/>
      <c r="M1029" s="224"/>
      <c r="N1029" s="224"/>
      <c r="O1029" s="224"/>
      <c r="P1029" s="224"/>
      <c r="Q1029" s="224"/>
      <c r="R1029" s="224"/>
      <c r="S1029" s="224"/>
    </row>
    <row r="1030" spans="1:19" x14ac:dyDescent="0.25">
      <c r="A1030" s="223">
        <f t="shared" si="21"/>
        <v>44881.61458333319</v>
      </c>
      <c r="B1030" s="224"/>
      <c r="C1030" s="224"/>
      <c r="D1030" s="224"/>
      <c r="E1030" s="224"/>
      <c r="F1030" s="224"/>
      <c r="G1030" s="224"/>
      <c r="H1030" s="224"/>
      <c r="I1030" s="224"/>
      <c r="J1030" s="224"/>
      <c r="K1030" s="224"/>
      <c r="L1030" s="224"/>
      <c r="M1030" s="224"/>
      <c r="N1030" s="224"/>
      <c r="O1030" s="224"/>
      <c r="P1030" s="224"/>
      <c r="Q1030" s="224"/>
      <c r="R1030" s="224"/>
      <c r="S1030" s="224"/>
    </row>
    <row r="1031" spans="1:19" x14ac:dyDescent="0.25">
      <c r="A1031" s="223">
        <f t="shared" si="21"/>
        <v>44881.624999999854</v>
      </c>
      <c r="B1031" s="224"/>
      <c r="C1031" s="224"/>
      <c r="D1031" s="224"/>
      <c r="E1031" s="224"/>
      <c r="F1031" s="224"/>
      <c r="G1031" s="224"/>
      <c r="H1031" s="224"/>
      <c r="I1031" s="224"/>
      <c r="J1031" s="224"/>
      <c r="K1031" s="224"/>
      <c r="L1031" s="224"/>
      <c r="M1031" s="224"/>
      <c r="N1031" s="224"/>
      <c r="O1031" s="224"/>
      <c r="P1031" s="224"/>
      <c r="Q1031" s="224"/>
      <c r="R1031" s="224"/>
      <c r="S1031" s="224"/>
    </row>
    <row r="1032" spans="1:19" x14ac:dyDescent="0.25">
      <c r="A1032" s="223">
        <f t="shared" si="21"/>
        <v>44881.635416666519</v>
      </c>
      <c r="B1032" s="224"/>
      <c r="C1032" s="224"/>
      <c r="D1032" s="224"/>
      <c r="E1032" s="224"/>
      <c r="F1032" s="224"/>
      <c r="G1032" s="224"/>
      <c r="H1032" s="224"/>
      <c r="I1032" s="224"/>
      <c r="J1032" s="224"/>
      <c r="K1032" s="224"/>
      <c r="L1032" s="224"/>
      <c r="M1032" s="224"/>
      <c r="N1032" s="224"/>
      <c r="O1032" s="224"/>
      <c r="P1032" s="224"/>
      <c r="Q1032" s="224"/>
      <c r="R1032" s="224"/>
      <c r="S1032" s="224"/>
    </row>
    <row r="1033" spans="1:19" x14ac:dyDescent="0.25">
      <c r="A1033" s="223">
        <f t="shared" si="21"/>
        <v>44881.645833333183</v>
      </c>
      <c r="B1033" s="224"/>
      <c r="C1033" s="224"/>
      <c r="D1033" s="224"/>
      <c r="E1033" s="224"/>
      <c r="F1033" s="224"/>
      <c r="G1033" s="224"/>
      <c r="H1033" s="224"/>
      <c r="I1033" s="224"/>
      <c r="J1033" s="224"/>
      <c r="K1033" s="224"/>
      <c r="L1033" s="224"/>
      <c r="M1033" s="224"/>
      <c r="N1033" s="224"/>
      <c r="O1033" s="224"/>
      <c r="P1033" s="224"/>
      <c r="Q1033" s="224"/>
      <c r="R1033" s="224"/>
      <c r="S1033" s="224"/>
    </row>
    <row r="1034" spans="1:19" x14ac:dyDescent="0.25">
      <c r="A1034" s="223">
        <f t="shared" si="21"/>
        <v>44881.656249999847</v>
      </c>
      <c r="B1034" s="224"/>
      <c r="C1034" s="224"/>
      <c r="D1034" s="224"/>
      <c r="E1034" s="224"/>
      <c r="F1034" s="224"/>
      <c r="G1034" s="224"/>
      <c r="H1034" s="224"/>
      <c r="I1034" s="224"/>
      <c r="J1034" s="224"/>
      <c r="K1034" s="224"/>
      <c r="L1034" s="224"/>
      <c r="M1034" s="224"/>
      <c r="N1034" s="224"/>
      <c r="O1034" s="224"/>
      <c r="P1034" s="224"/>
      <c r="Q1034" s="224"/>
      <c r="R1034" s="224"/>
      <c r="S1034" s="224"/>
    </row>
    <row r="1035" spans="1:19" x14ac:dyDescent="0.25">
      <c r="A1035" s="223">
        <f t="shared" si="21"/>
        <v>44881.666666666511</v>
      </c>
      <c r="B1035" s="224"/>
      <c r="C1035" s="224"/>
      <c r="D1035" s="224"/>
      <c r="E1035" s="224"/>
      <c r="F1035" s="224"/>
      <c r="G1035" s="224"/>
      <c r="H1035" s="224"/>
      <c r="I1035" s="224"/>
      <c r="J1035" s="224"/>
      <c r="K1035" s="224"/>
      <c r="L1035" s="224"/>
      <c r="M1035" s="224"/>
      <c r="N1035" s="224"/>
      <c r="O1035" s="224"/>
      <c r="P1035" s="224"/>
      <c r="Q1035" s="224"/>
      <c r="R1035" s="224"/>
      <c r="S1035" s="224"/>
    </row>
    <row r="1036" spans="1:19" x14ac:dyDescent="0.25">
      <c r="A1036" s="223">
        <f t="shared" si="21"/>
        <v>44881.677083333176</v>
      </c>
      <c r="B1036" s="224"/>
      <c r="C1036" s="224"/>
      <c r="D1036" s="224"/>
      <c r="E1036" s="224"/>
      <c r="F1036" s="224"/>
      <c r="G1036" s="224"/>
      <c r="H1036" s="224"/>
      <c r="I1036" s="224"/>
      <c r="J1036" s="224"/>
      <c r="K1036" s="224"/>
      <c r="L1036" s="224"/>
      <c r="M1036" s="224"/>
      <c r="N1036" s="224"/>
      <c r="O1036" s="224"/>
      <c r="P1036" s="224"/>
      <c r="Q1036" s="224"/>
      <c r="R1036" s="224"/>
      <c r="S1036" s="224"/>
    </row>
    <row r="1037" spans="1:19" x14ac:dyDescent="0.25">
      <c r="A1037" s="223">
        <f t="shared" ref="A1037:A1066" si="22">A1036+"0:15"</f>
        <v>44881.68749999984</v>
      </c>
      <c r="B1037" s="224"/>
      <c r="C1037" s="224"/>
      <c r="D1037" s="224"/>
      <c r="E1037" s="224"/>
      <c r="F1037" s="224"/>
      <c r="G1037" s="224"/>
      <c r="H1037" s="224"/>
      <c r="I1037" s="224"/>
      <c r="J1037" s="224"/>
      <c r="K1037" s="224"/>
      <c r="L1037" s="224"/>
      <c r="M1037" s="224"/>
      <c r="N1037" s="224"/>
      <c r="O1037" s="224"/>
      <c r="P1037" s="224"/>
      <c r="Q1037" s="224"/>
      <c r="R1037" s="224"/>
      <c r="S1037" s="224"/>
    </row>
    <row r="1038" spans="1:19" x14ac:dyDescent="0.25">
      <c r="A1038" s="223">
        <f t="shared" si="22"/>
        <v>44881.697916666504</v>
      </c>
      <c r="B1038" s="224"/>
      <c r="C1038" s="224"/>
      <c r="D1038" s="224"/>
      <c r="E1038" s="224"/>
      <c r="F1038" s="224"/>
      <c r="G1038" s="224"/>
      <c r="H1038" s="224"/>
      <c r="I1038" s="224"/>
      <c r="J1038" s="224"/>
      <c r="K1038" s="224"/>
      <c r="L1038" s="224"/>
      <c r="M1038" s="224"/>
      <c r="N1038" s="224"/>
      <c r="O1038" s="224"/>
      <c r="P1038" s="224"/>
      <c r="Q1038" s="224"/>
      <c r="R1038" s="224"/>
      <c r="S1038" s="224"/>
    </row>
    <row r="1039" spans="1:19" x14ac:dyDescent="0.25">
      <c r="A1039" s="223">
        <f t="shared" si="22"/>
        <v>44881.708333333168</v>
      </c>
      <c r="B1039" s="224"/>
      <c r="C1039" s="224"/>
      <c r="D1039" s="224"/>
      <c r="E1039" s="224"/>
      <c r="F1039" s="224"/>
      <c r="G1039" s="224"/>
      <c r="H1039" s="224"/>
      <c r="I1039" s="224"/>
      <c r="J1039" s="224"/>
      <c r="K1039" s="224"/>
      <c r="L1039" s="224"/>
      <c r="M1039" s="224"/>
      <c r="N1039" s="224"/>
      <c r="O1039" s="224"/>
      <c r="P1039" s="224"/>
      <c r="Q1039" s="224"/>
      <c r="R1039" s="224"/>
      <c r="S1039" s="224"/>
    </row>
    <row r="1040" spans="1:19" x14ac:dyDescent="0.25">
      <c r="A1040" s="223">
        <f t="shared" si="22"/>
        <v>44881.718749999833</v>
      </c>
      <c r="B1040" s="224"/>
      <c r="C1040" s="224"/>
      <c r="D1040" s="224"/>
      <c r="E1040" s="224"/>
      <c r="F1040" s="224"/>
      <c r="G1040" s="224"/>
      <c r="H1040" s="224"/>
      <c r="I1040" s="224"/>
      <c r="J1040" s="224"/>
      <c r="K1040" s="224"/>
      <c r="L1040" s="224"/>
      <c r="M1040" s="224"/>
      <c r="N1040" s="224"/>
      <c r="O1040" s="224"/>
      <c r="P1040" s="224"/>
      <c r="Q1040" s="224"/>
      <c r="R1040" s="224"/>
      <c r="S1040" s="224"/>
    </row>
    <row r="1041" spans="1:19" x14ac:dyDescent="0.25">
      <c r="A1041" s="223">
        <f t="shared" si="22"/>
        <v>44881.729166666497</v>
      </c>
      <c r="B1041" s="224"/>
      <c r="C1041" s="224"/>
      <c r="D1041" s="224"/>
      <c r="E1041" s="224"/>
      <c r="F1041" s="224"/>
      <c r="G1041" s="224"/>
      <c r="H1041" s="224"/>
      <c r="I1041" s="224"/>
      <c r="J1041" s="224"/>
      <c r="K1041" s="224"/>
      <c r="L1041" s="224"/>
      <c r="M1041" s="224"/>
      <c r="N1041" s="224"/>
      <c r="O1041" s="224"/>
      <c r="P1041" s="224"/>
      <c r="Q1041" s="224"/>
      <c r="R1041" s="224"/>
      <c r="S1041" s="224"/>
    </row>
    <row r="1042" spans="1:19" x14ac:dyDescent="0.25">
      <c r="A1042" s="223">
        <f t="shared" si="22"/>
        <v>44881.739583333161</v>
      </c>
      <c r="B1042" s="224"/>
      <c r="C1042" s="224"/>
      <c r="D1042" s="224"/>
      <c r="E1042" s="224"/>
      <c r="F1042" s="224"/>
      <c r="G1042" s="224"/>
      <c r="H1042" s="224"/>
      <c r="I1042" s="224"/>
      <c r="J1042" s="224"/>
      <c r="K1042" s="224"/>
      <c r="L1042" s="224"/>
      <c r="M1042" s="224"/>
      <c r="N1042" s="224"/>
      <c r="O1042" s="224"/>
      <c r="P1042" s="224"/>
      <c r="Q1042" s="224"/>
      <c r="R1042" s="224"/>
      <c r="S1042" s="224"/>
    </row>
    <row r="1043" spans="1:19" x14ac:dyDescent="0.25">
      <c r="A1043" s="223">
        <f t="shared" si="22"/>
        <v>44881.749999999825</v>
      </c>
      <c r="B1043" s="224"/>
      <c r="C1043" s="224"/>
      <c r="D1043" s="224"/>
      <c r="E1043" s="224"/>
      <c r="F1043" s="224"/>
      <c r="G1043" s="224"/>
      <c r="H1043" s="224"/>
      <c r="I1043" s="224"/>
      <c r="J1043" s="224"/>
      <c r="K1043" s="224"/>
      <c r="L1043" s="224"/>
      <c r="M1043" s="224"/>
      <c r="N1043" s="224"/>
      <c r="O1043" s="224"/>
      <c r="P1043" s="224"/>
      <c r="Q1043" s="224"/>
      <c r="R1043" s="224"/>
      <c r="S1043" s="224"/>
    </row>
    <row r="1044" spans="1:19" x14ac:dyDescent="0.25">
      <c r="A1044" s="223">
        <f t="shared" si="22"/>
        <v>44881.76041666649</v>
      </c>
      <c r="B1044" s="224"/>
      <c r="C1044" s="224"/>
      <c r="D1044" s="224"/>
      <c r="E1044" s="224"/>
      <c r="F1044" s="224"/>
      <c r="G1044" s="224"/>
      <c r="H1044" s="224"/>
      <c r="I1044" s="224"/>
      <c r="J1044" s="224"/>
      <c r="K1044" s="224"/>
      <c r="L1044" s="224"/>
      <c r="M1044" s="224"/>
      <c r="N1044" s="224"/>
      <c r="O1044" s="224"/>
      <c r="P1044" s="224"/>
      <c r="Q1044" s="224"/>
      <c r="R1044" s="224"/>
      <c r="S1044" s="224"/>
    </row>
    <row r="1045" spans="1:19" x14ac:dyDescent="0.25">
      <c r="A1045" s="223">
        <f t="shared" si="22"/>
        <v>44881.770833333154</v>
      </c>
      <c r="B1045" s="224"/>
      <c r="C1045" s="224"/>
      <c r="D1045" s="224"/>
      <c r="E1045" s="224"/>
      <c r="F1045" s="224"/>
      <c r="G1045" s="224"/>
      <c r="H1045" s="224"/>
      <c r="I1045" s="224"/>
      <c r="J1045" s="224"/>
      <c r="K1045" s="224"/>
      <c r="L1045" s="224"/>
      <c r="M1045" s="224"/>
      <c r="N1045" s="224"/>
      <c r="O1045" s="224"/>
      <c r="P1045" s="224"/>
      <c r="Q1045" s="224"/>
      <c r="R1045" s="224"/>
      <c r="S1045" s="224"/>
    </row>
    <row r="1046" spans="1:19" x14ac:dyDescent="0.25">
      <c r="A1046" s="223">
        <f t="shared" si="22"/>
        <v>44881.781249999818</v>
      </c>
      <c r="B1046" s="224"/>
      <c r="C1046" s="224"/>
      <c r="D1046" s="224"/>
      <c r="E1046" s="224"/>
      <c r="F1046" s="224"/>
      <c r="G1046" s="224"/>
      <c r="H1046" s="224"/>
      <c r="I1046" s="224"/>
      <c r="J1046" s="224"/>
      <c r="K1046" s="224"/>
      <c r="L1046" s="224"/>
      <c r="M1046" s="224"/>
      <c r="N1046" s="224"/>
      <c r="O1046" s="224"/>
      <c r="P1046" s="224"/>
      <c r="Q1046" s="224"/>
      <c r="R1046" s="224"/>
      <c r="S1046" s="224"/>
    </row>
    <row r="1047" spans="1:19" x14ac:dyDescent="0.25">
      <c r="A1047" s="223">
        <f t="shared" si="22"/>
        <v>44881.791666666482</v>
      </c>
      <c r="B1047" s="224"/>
      <c r="C1047" s="224"/>
      <c r="D1047" s="224"/>
      <c r="E1047" s="224"/>
      <c r="F1047" s="224"/>
      <c r="G1047" s="224"/>
      <c r="H1047" s="224"/>
      <c r="I1047" s="224"/>
      <c r="J1047" s="224"/>
      <c r="K1047" s="224"/>
      <c r="L1047" s="224"/>
      <c r="M1047" s="224"/>
      <c r="N1047" s="224"/>
      <c r="O1047" s="224"/>
      <c r="P1047" s="224"/>
      <c r="Q1047" s="224"/>
      <c r="R1047" s="224"/>
      <c r="S1047" s="224"/>
    </row>
    <row r="1048" spans="1:19" x14ac:dyDescent="0.25">
      <c r="A1048" s="223">
        <f t="shared" si="22"/>
        <v>44881.802083333147</v>
      </c>
      <c r="B1048" s="224"/>
      <c r="C1048" s="224"/>
      <c r="D1048" s="224"/>
      <c r="E1048" s="224"/>
      <c r="F1048" s="224"/>
      <c r="G1048" s="224"/>
      <c r="H1048" s="224"/>
      <c r="I1048" s="224"/>
      <c r="J1048" s="224"/>
      <c r="K1048" s="224"/>
      <c r="L1048" s="224"/>
      <c r="M1048" s="224"/>
      <c r="N1048" s="224"/>
      <c r="O1048" s="224"/>
      <c r="P1048" s="224"/>
      <c r="Q1048" s="224"/>
      <c r="R1048" s="224"/>
      <c r="S1048" s="224"/>
    </row>
    <row r="1049" spans="1:19" x14ac:dyDescent="0.25">
      <c r="A1049" s="223">
        <f t="shared" si="22"/>
        <v>44881.812499999811</v>
      </c>
      <c r="B1049" s="224"/>
      <c r="C1049" s="224"/>
      <c r="D1049" s="224"/>
      <c r="E1049" s="224"/>
      <c r="F1049" s="224"/>
      <c r="G1049" s="224"/>
      <c r="H1049" s="224"/>
      <c r="I1049" s="224"/>
      <c r="J1049" s="224"/>
      <c r="K1049" s="224"/>
      <c r="L1049" s="224"/>
      <c r="M1049" s="224"/>
      <c r="N1049" s="224"/>
      <c r="O1049" s="224"/>
      <c r="P1049" s="224"/>
      <c r="Q1049" s="224"/>
      <c r="R1049" s="224"/>
      <c r="S1049" s="224"/>
    </row>
    <row r="1050" spans="1:19" x14ac:dyDescent="0.25">
      <c r="A1050" s="223">
        <f t="shared" si="22"/>
        <v>44881.822916666475</v>
      </c>
      <c r="B1050" s="224"/>
      <c r="C1050" s="224"/>
      <c r="D1050" s="224"/>
      <c r="E1050" s="224"/>
      <c r="F1050" s="224"/>
      <c r="G1050" s="224"/>
      <c r="H1050" s="224"/>
      <c r="I1050" s="224"/>
      <c r="J1050" s="224"/>
      <c r="K1050" s="224"/>
      <c r="L1050" s="224"/>
      <c r="M1050" s="224"/>
      <c r="N1050" s="224"/>
      <c r="O1050" s="224"/>
      <c r="P1050" s="224"/>
      <c r="Q1050" s="224"/>
      <c r="R1050" s="224"/>
      <c r="S1050" s="224"/>
    </row>
    <row r="1051" spans="1:19" x14ac:dyDescent="0.25">
      <c r="A1051" s="223">
        <f t="shared" si="22"/>
        <v>44881.833333333139</v>
      </c>
      <c r="B1051" s="224"/>
      <c r="C1051" s="224"/>
      <c r="D1051" s="224"/>
      <c r="E1051" s="224"/>
      <c r="F1051" s="224"/>
      <c r="G1051" s="224"/>
      <c r="H1051" s="224"/>
      <c r="I1051" s="224"/>
      <c r="J1051" s="224"/>
      <c r="K1051" s="224"/>
      <c r="L1051" s="224"/>
      <c r="M1051" s="224"/>
      <c r="N1051" s="224"/>
      <c r="O1051" s="224"/>
      <c r="P1051" s="224"/>
      <c r="Q1051" s="224"/>
      <c r="R1051" s="224"/>
      <c r="S1051" s="224"/>
    </row>
    <row r="1052" spans="1:19" x14ac:dyDescent="0.25">
      <c r="A1052" s="223">
        <f t="shared" si="22"/>
        <v>44881.843749999804</v>
      </c>
      <c r="B1052" s="224"/>
      <c r="C1052" s="224"/>
      <c r="D1052" s="224"/>
      <c r="E1052" s="224"/>
      <c r="F1052" s="224"/>
      <c r="G1052" s="224"/>
      <c r="H1052" s="224"/>
      <c r="I1052" s="224"/>
      <c r="J1052" s="224"/>
      <c r="K1052" s="224"/>
      <c r="L1052" s="224"/>
      <c r="M1052" s="224"/>
      <c r="N1052" s="224"/>
      <c r="O1052" s="224"/>
      <c r="P1052" s="224"/>
      <c r="Q1052" s="224"/>
      <c r="R1052" s="224"/>
      <c r="S1052" s="224"/>
    </row>
    <row r="1053" spans="1:19" x14ac:dyDescent="0.25">
      <c r="A1053" s="223">
        <f t="shared" si="22"/>
        <v>44881.854166666468</v>
      </c>
      <c r="B1053" s="224"/>
      <c r="C1053" s="224"/>
      <c r="D1053" s="224"/>
      <c r="E1053" s="224"/>
      <c r="F1053" s="224"/>
      <c r="G1053" s="224"/>
      <c r="H1053" s="224"/>
      <c r="I1053" s="224"/>
      <c r="J1053" s="224"/>
      <c r="K1053" s="224"/>
      <c r="L1053" s="224"/>
      <c r="M1053" s="224"/>
      <c r="N1053" s="224"/>
      <c r="O1053" s="224"/>
      <c r="P1053" s="224"/>
      <c r="Q1053" s="224"/>
      <c r="R1053" s="224"/>
      <c r="S1053" s="224"/>
    </row>
    <row r="1054" spans="1:19" x14ac:dyDescent="0.25">
      <c r="A1054" s="223">
        <f t="shared" si="22"/>
        <v>44881.864583333132</v>
      </c>
      <c r="B1054" s="224"/>
      <c r="C1054" s="224"/>
      <c r="D1054" s="224"/>
      <c r="E1054" s="224"/>
      <c r="F1054" s="224"/>
      <c r="G1054" s="224"/>
      <c r="H1054" s="224"/>
      <c r="I1054" s="224"/>
      <c r="J1054" s="224"/>
      <c r="K1054" s="224"/>
      <c r="L1054" s="224"/>
      <c r="M1054" s="224"/>
      <c r="N1054" s="224"/>
      <c r="O1054" s="224"/>
      <c r="P1054" s="224"/>
      <c r="Q1054" s="224"/>
      <c r="R1054" s="224"/>
      <c r="S1054" s="224"/>
    </row>
    <row r="1055" spans="1:19" x14ac:dyDescent="0.25">
      <c r="A1055" s="223">
        <f t="shared" si="22"/>
        <v>44881.874999999796</v>
      </c>
      <c r="B1055" s="224"/>
      <c r="C1055" s="224"/>
      <c r="D1055" s="224"/>
      <c r="E1055" s="224"/>
      <c r="F1055" s="224"/>
      <c r="G1055" s="224"/>
      <c r="H1055" s="224"/>
      <c r="I1055" s="224"/>
      <c r="J1055" s="224"/>
      <c r="K1055" s="224"/>
      <c r="L1055" s="224"/>
      <c r="M1055" s="224"/>
      <c r="N1055" s="224"/>
      <c r="O1055" s="224"/>
      <c r="P1055" s="224"/>
      <c r="Q1055" s="224"/>
      <c r="R1055" s="224"/>
      <c r="S1055" s="224"/>
    </row>
    <row r="1056" spans="1:19" x14ac:dyDescent="0.25">
      <c r="A1056" s="223">
        <f t="shared" si="22"/>
        <v>44881.885416666461</v>
      </c>
      <c r="B1056" s="224"/>
      <c r="C1056" s="224"/>
      <c r="D1056" s="224"/>
      <c r="E1056" s="224"/>
      <c r="F1056" s="224"/>
      <c r="G1056" s="224"/>
      <c r="H1056" s="224"/>
      <c r="I1056" s="224"/>
      <c r="J1056" s="224"/>
      <c r="K1056" s="224"/>
      <c r="L1056" s="224"/>
      <c r="M1056" s="224"/>
      <c r="N1056" s="224"/>
      <c r="O1056" s="224"/>
      <c r="P1056" s="224"/>
      <c r="Q1056" s="224"/>
      <c r="R1056" s="224"/>
      <c r="S1056" s="224"/>
    </row>
    <row r="1057" spans="1:19" x14ac:dyDescent="0.25">
      <c r="A1057" s="223">
        <f t="shared" si="22"/>
        <v>44881.895833333125</v>
      </c>
      <c r="B1057" s="224"/>
      <c r="C1057" s="224"/>
      <c r="D1057" s="224"/>
      <c r="E1057" s="224"/>
      <c r="F1057" s="224"/>
      <c r="G1057" s="224"/>
      <c r="H1057" s="224"/>
      <c r="I1057" s="224"/>
      <c r="J1057" s="224"/>
      <c r="K1057" s="224"/>
      <c r="L1057" s="224"/>
      <c r="M1057" s="224"/>
      <c r="N1057" s="224"/>
      <c r="O1057" s="224"/>
      <c r="P1057" s="224"/>
      <c r="Q1057" s="224"/>
      <c r="R1057" s="224"/>
      <c r="S1057" s="224"/>
    </row>
    <row r="1058" spans="1:19" x14ac:dyDescent="0.25">
      <c r="A1058" s="223">
        <f t="shared" si="22"/>
        <v>44881.906249999789</v>
      </c>
      <c r="B1058" s="224"/>
      <c r="C1058" s="224"/>
      <c r="D1058" s="224"/>
      <c r="E1058" s="224"/>
      <c r="F1058" s="224"/>
      <c r="G1058" s="224"/>
      <c r="H1058" s="224"/>
      <c r="I1058" s="224"/>
      <c r="J1058" s="224"/>
      <c r="K1058" s="224"/>
      <c r="L1058" s="224"/>
      <c r="M1058" s="224"/>
      <c r="N1058" s="224"/>
      <c r="O1058" s="224"/>
      <c r="P1058" s="224"/>
      <c r="Q1058" s="224"/>
      <c r="R1058" s="224"/>
      <c r="S1058" s="224"/>
    </row>
    <row r="1059" spans="1:19" x14ac:dyDescent="0.25">
      <c r="A1059" s="223">
        <f t="shared" si="22"/>
        <v>44881.916666666453</v>
      </c>
      <c r="B1059" s="224"/>
      <c r="C1059" s="224"/>
      <c r="D1059" s="224"/>
      <c r="E1059" s="224"/>
      <c r="F1059" s="224"/>
      <c r="G1059" s="224"/>
      <c r="H1059" s="224"/>
      <c r="I1059" s="224"/>
      <c r="J1059" s="224"/>
      <c r="K1059" s="224"/>
      <c r="L1059" s="224"/>
      <c r="M1059" s="224"/>
      <c r="N1059" s="224"/>
      <c r="O1059" s="224"/>
      <c r="P1059" s="224"/>
      <c r="Q1059" s="224"/>
      <c r="R1059" s="224"/>
      <c r="S1059" s="224"/>
    </row>
    <row r="1060" spans="1:19" x14ac:dyDescent="0.25">
      <c r="A1060" s="223">
        <f t="shared" si="22"/>
        <v>44881.927083333117</v>
      </c>
      <c r="B1060" s="224"/>
      <c r="C1060" s="224"/>
      <c r="D1060" s="224"/>
      <c r="E1060" s="224"/>
      <c r="F1060" s="224"/>
      <c r="G1060" s="224"/>
      <c r="H1060" s="224"/>
      <c r="I1060" s="224"/>
      <c r="J1060" s="224"/>
      <c r="K1060" s="224"/>
      <c r="L1060" s="224"/>
      <c r="M1060" s="224"/>
      <c r="N1060" s="224"/>
      <c r="O1060" s="224"/>
      <c r="P1060" s="224"/>
      <c r="Q1060" s="224"/>
      <c r="R1060" s="224"/>
      <c r="S1060" s="224"/>
    </row>
    <row r="1061" spans="1:19" x14ac:dyDescent="0.25">
      <c r="A1061" s="223">
        <f t="shared" si="22"/>
        <v>44881.937499999782</v>
      </c>
      <c r="B1061" s="224"/>
      <c r="C1061" s="224"/>
      <c r="D1061" s="224"/>
      <c r="E1061" s="224"/>
      <c r="F1061" s="224"/>
      <c r="G1061" s="224"/>
      <c r="H1061" s="224"/>
      <c r="I1061" s="224"/>
      <c r="J1061" s="224"/>
      <c r="K1061" s="224"/>
      <c r="L1061" s="224"/>
      <c r="M1061" s="224"/>
      <c r="N1061" s="224"/>
      <c r="O1061" s="224"/>
      <c r="P1061" s="224"/>
      <c r="Q1061" s="224"/>
      <c r="R1061" s="224"/>
      <c r="S1061" s="224"/>
    </row>
    <row r="1062" spans="1:19" x14ac:dyDescent="0.25">
      <c r="A1062" s="223">
        <f t="shared" si="22"/>
        <v>44881.947916666446</v>
      </c>
      <c r="B1062" s="224"/>
      <c r="C1062" s="224"/>
      <c r="D1062" s="224"/>
      <c r="E1062" s="224"/>
      <c r="F1062" s="224"/>
      <c r="G1062" s="224"/>
      <c r="H1062" s="224"/>
      <c r="I1062" s="224"/>
      <c r="J1062" s="224"/>
      <c r="K1062" s="224"/>
      <c r="L1062" s="224"/>
      <c r="M1062" s="224"/>
      <c r="N1062" s="224"/>
      <c r="O1062" s="224"/>
      <c r="P1062" s="224"/>
      <c r="Q1062" s="224"/>
      <c r="R1062" s="224"/>
      <c r="S1062" s="224"/>
    </row>
    <row r="1063" spans="1:19" x14ac:dyDescent="0.25">
      <c r="A1063" s="223">
        <f t="shared" si="22"/>
        <v>44881.95833333311</v>
      </c>
      <c r="B1063" s="224"/>
      <c r="C1063" s="224"/>
      <c r="D1063" s="224"/>
      <c r="E1063" s="224"/>
      <c r="F1063" s="224"/>
      <c r="G1063" s="224"/>
      <c r="H1063" s="224"/>
      <c r="I1063" s="224"/>
      <c r="J1063" s="224"/>
      <c r="K1063" s="224"/>
      <c r="L1063" s="224"/>
      <c r="M1063" s="224"/>
      <c r="N1063" s="224"/>
      <c r="O1063" s="224"/>
      <c r="P1063" s="224"/>
      <c r="Q1063" s="224"/>
      <c r="R1063" s="224"/>
      <c r="S1063" s="224"/>
    </row>
    <row r="1064" spans="1:19" x14ac:dyDescent="0.25">
      <c r="A1064" s="223">
        <f t="shared" si="22"/>
        <v>44881.968749999774</v>
      </c>
      <c r="B1064" s="224"/>
      <c r="C1064" s="224"/>
      <c r="D1064" s="224"/>
      <c r="E1064" s="224"/>
      <c r="F1064" s="224"/>
      <c r="G1064" s="224"/>
      <c r="H1064" s="224"/>
      <c r="I1064" s="224"/>
      <c r="J1064" s="224"/>
      <c r="K1064" s="224"/>
      <c r="L1064" s="224"/>
      <c r="M1064" s="224"/>
      <c r="N1064" s="224"/>
      <c r="O1064" s="224"/>
      <c r="P1064" s="224"/>
      <c r="Q1064" s="224"/>
      <c r="R1064" s="224"/>
      <c r="S1064" s="224"/>
    </row>
    <row r="1065" spans="1:19" x14ac:dyDescent="0.25">
      <c r="A1065" s="223">
        <f t="shared" si="22"/>
        <v>44881.979166666439</v>
      </c>
      <c r="B1065" s="224"/>
      <c r="C1065" s="224"/>
      <c r="D1065" s="224"/>
      <c r="E1065" s="224"/>
      <c r="F1065" s="224"/>
      <c r="G1065" s="224"/>
      <c r="H1065" s="224"/>
      <c r="I1065" s="224"/>
      <c r="J1065" s="224"/>
      <c r="K1065" s="224"/>
      <c r="L1065" s="224"/>
      <c r="M1065" s="224"/>
      <c r="N1065" s="224"/>
      <c r="O1065" s="224"/>
      <c r="P1065" s="224"/>
      <c r="Q1065" s="224"/>
      <c r="R1065" s="224"/>
      <c r="S1065" s="224"/>
    </row>
    <row r="1066" spans="1:19" x14ac:dyDescent="0.25">
      <c r="A1066" s="225">
        <f t="shared" si="22"/>
        <v>44881.989583333103</v>
      </c>
      <c r="B1066" s="226"/>
      <c r="C1066" s="226"/>
      <c r="D1066" s="226"/>
      <c r="E1066" s="226"/>
      <c r="F1066" s="226"/>
      <c r="G1066" s="226"/>
      <c r="H1066" s="226"/>
      <c r="I1066" s="226"/>
      <c r="J1066" s="226"/>
      <c r="K1066" s="226"/>
      <c r="L1066" s="226"/>
      <c r="M1066" s="226"/>
      <c r="N1066" s="226"/>
      <c r="O1066" s="226"/>
      <c r="P1066" s="226"/>
      <c r="Q1066" s="226"/>
      <c r="R1066" s="226"/>
      <c r="S1066" s="226"/>
    </row>
    <row r="1067" spans="1:19" x14ac:dyDescent="0.25">
      <c r="A1067" s="221">
        <v>44916</v>
      </c>
      <c r="B1067" s="224"/>
      <c r="C1067" s="224"/>
      <c r="D1067" s="224"/>
      <c r="E1067" s="224"/>
      <c r="F1067" s="224"/>
      <c r="G1067" s="224"/>
      <c r="H1067" s="224"/>
      <c r="I1067" s="224"/>
      <c r="J1067" s="224"/>
      <c r="K1067" s="224"/>
      <c r="L1067" s="224"/>
      <c r="M1067" s="224"/>
      <c r="N1067" s="224"/>
      <c r="O1067" s="224"/>
      <c r="P1067" s="224"/>
      <c r="Q1067" s="224"/>
      <c r="R1067" s="224"/>
      <c r="S1067" s="224"/>
    </row>
    <row r="1068" spans="1:19" x14ac:dyDescent="0.25">
      <c r="A1068" s="223">
        <f>A1067+"00:15"</f>
        <v>44916.010416666664</v>
      </c>
      <c r="B1068" s="224"/>
      <c r="C1068" s="224"/>
      <c r="D1068" s="224"/>
      <c r="E1068" s="224"/>
      <c r="F1068" s="224"/>
      <c r="G1068" s="224"/>
      <c r="H1068" s="224"/>
      <c r="I1068" s="224"/>
      <c r="J1068" s="224"/>
      <c r="K1068" s="224"/>
      <c r="L1068" s="224"/>
      <c r="M1068" s="224"/>
      <c r="N1068" s="224"/>
      <c r="O1068" s="224"/>
      <c r="P1068" s="224"/>
      <c r="Q1068" s="224"/>
      <c r="R1068" s="224"/>
      <c r="S1068" s="224"/>
    </row>
    <row r="1069" spans="1:19" x14ac:dyDescent="0.25">
      <c r="A1069" s="223">
        <f t="shared" ref="A1069:A1132" si="23">A1068+"0:15"</f>
        <v>44916.020833333328</v>
      </c>
      <c r="B1069" s="224"/>
      <c r="C1069" s="224"/>
      <c r="D1069" s="224"/>
      <c r="E1069" s="224"/>
      <c r="F1069" s="224"/>
      <c r="G1069" s="224"/>
      <c r="H1069" s="224"/>
      <c r="I1069" s="224"/>
      <c r="J1069" s="224"/>
      <c r="K1069" s="224"/>
      <c r="L1069" s="224"/>
      <c r="M1069" s="224"/>
      <c r="N1069" s="224"/>
      <c r="O1069" s="224"/>
      <c r="P1069" s="224"/>
      <c r="Q1069" s="224"/>
      <c r="R1069" s="224"/>
      <c r="S1069" s="224"/>
    </row>
    <row r="1070" spans="1:19" x14ac:dyDescent="0.25">
      <c r="A1070" s="223">
        <f t="shared" si="23"/>
        <v>44916.031249999993</v>
      </c>
      <c r="B1070" s="224"/>
      <c r="C1070" s="224"/>
      <c r="D1070" s="224"/>
      <c r="E1070" s="224"/>
      <c r="F1070" s="224"/>
      <c r="G1070" s="224"/>
      <c r="H1070" s="224"/>
      <c r="I1070" s="224"/>
      <c r="J1070" s="224"/>
      <c r="K1070" s="224"/>
      <c r="L1070" s="224"/>
      <c r="M1070" s="224"/>
      <c r="N1070" s="224"/>
      <c r="O1070" s="224"/>
      <c r="P1070" s="224"/>
      <c r="Q1070" s="224"/>
      <c r="R1070" s="224"/>
      <c r="S1070" s="224"/>
    </row>
    <row r="1071" spans="1:19" x14ac:dyDescent="0.25">
      <c r="A1071" s="223">
        <f t="shared" si="23"/>
        <v>44916.041666666657</v>
      </c>
      <c r="B1071" s="224"/>
      <c r="C1071" s="224"/>
      <c r="D1071" s="224"/>
      <c r="E1071" s="224"/>
      <c r="F1071" s="224"/>
      <c r="G1071" s="224"/>
      <c r="H1071" s="224"/>
      <c r="I1071" s="224"/>
      <c r="J1071" s="224"/>
      <c r="K1071" s="224"/>
      <c r="L1071" s="224"/>
      <c r="M1071" s="224"/>
      <c r="N1071" s="224"/>
      <c r="O1071" s="224"/>
      <c r="P1071" s="224"/>
      <c r="Q1071" s="224"/>
      <c r="R1071" s="224"/>
      <c r="S1071" s="224"/>
    </row>
    <row r="1072" spans="1:19" x14ac:dyDescent="0.25">
      <c r="A1072" s="223">
        <f t="shared" si="23"/>
        <v>44916.052083333321</v>
      </c>
      <c r="B1072" s="224"/>
      <c r="C1072" s="224"/>
      <c r="D1072" s="224"/>
      <c r="E1072" s="224"/>
      <c r="F1072" s="224"/>
      <c r="G1072" s="224"/>
      <c r="H1072" s="224"/>
      <c r="I1072" s="224"/>
      <c r="J1072" s="224"/>
      <c r="K1072" s="224"/>
      <c r="L1072" s="224"/>
      <c r="M1072" s="224"/>
      <c r="N1072" s="224"/>
      <c r="O1072" s="224"/>
      <c r="P1072" s="224"/>
      <c r="Q1072" s="224"/>
      <c r="R1072" s="224"/>
      <c r="S1072" s="224"/>
    </row>
    <row r="1073" spans="1:19" x14ac:dyDescent="0.25">
      <c r="A1073" s="223">
        <f t="shared" si="23"/>
        <v>44916.062499999985</v>
      </c>
      <c r="B1073" s="224"/>
      <c r="C1073" s="224"/>
      <c r="D1073" s="224"/>
      <c r="E1073" s="224"/>
      <c r="F1073" s="224"/>
      <c r="G1073" s="224"/>
      <c r="H1073" s="224"/>
      <c r="I1073" s="224"/>
      <c r="J1073" s="224"/>
      <c r="K1073" s="224"/>
      <c r="L1073" s="224"/>
      <c r="M1073" s="224"/>
      <c r="N1073" s="224"/>
      <c r="O1073" s="224"/>
      <c r="P1073" s="224"/>
      <c r="Q1073" s="224"/>
      <c r="R1073" s="224"/>
      <c r="S1073" s="224"/>
    </row>
    <row r="1074" spans="1:19" x14ac:dyDescent="0.25">
      <c r="A1074" s="223">
        <f t="shared" si="23"/>
        <v>44916.07291666665</v>
      </c>
      <c r="B1074" s="224"/>
      <c r="C1074" s="224"/>
      <c r="D1074" s="224"/>
      <c r="E1074" s="224"/>
      <c r="F1074" s="224"/>
      <c r="G1074" s="224"/>
      <c r="H1074" s="224"/>
      <c r="I1074" s="224"/>
      <c r="J1074" s="224"/>
      <c r="K1074" s="224"/>
      <c r="L1074" s="224"/>
      <c r="M1074" s="224"/>
      <c r="N1074" s="224"/>
      <c r="O1074" s="224"/>
      <c r="P1074" s="224"/>
      <c r="Q1074" s="224"/>
      <c r="R1074" s="224"/>
      <c r="S1074" s="224"/>
    </row>
    <row r="1075" spans="1:19" x14ac:dyDescent="0.25">
      <c r="A1075" s="223">
        <f t="shared" si="23"/>
        <v>44916.083333333314</v>
      </c>
      <c r="B1075" s="224"/>
      <c r="C1075" s="224"/>
      <c r="D1075" s="224"/>
      <c r="E1075" s="224"/>
      <c r="F1075" s="224"/>
      <c r="G1075" s="224"/>
      <c r="H1075" s="224"/>
      <c r="I1075" s="224"/>
      <c r="J1075" s="224"/>
      <c r="K1075" s="224"/>
      <c r="L1075" s="224"/>
      <c r="M1075" s="224"/>
      <c r="N1075" s="224"/>
      <c r="O1075" s="224"/>
      <c r="P1075" s="224"/>
      <c r="Q1075" s="224"/>
      <c r="R1075" s="224"/>
      <c r="S1075" s="224"/>
    </row>
    <row r="1076" spans="1:19" x14ac:dyDescent="0.25">
      <c r="A1076" s="223">
        <f t="shared" si="23"/>
        <v>44916.093749999978</v>
      </c>
      <c r="B1076" s="224"/>
      <c r="C1076" s="224"/>
      <c r="D1076" s="224"/>
      <c r="E1076" s="224"/>
      <c r="F1076" s="224"/>
      <c r="G1076" s="224"/>
      <c r="H1076" s="224"/>
      <c r="I1076" s="224"/>
      <c r="J1076" s="224"/>
      <c r="K1076" s="224"/>
      <c r="L1076" s="224"/>
      <c r="M1076" s="224"/>
      <c r="N1076" s="224"/>
      <c r="O1076" s="224"/>
      <c r="P1076" s="224"/>
      <c r="Q1076" s="224"/>
      <c r="R1076" s="224"/>
      <c r="S1076" s="224"/>
    </row>
    <row r="1077" spans="1:19" x14ac:dyDescent="0.25">
      <c r="A1077" s="223">
        <f t="shared" si="23"/>
        <v>44916.104166666642</v>
      </c>
      <c r="B1077" s="224"/>
      <c r="C1077" s="224"/>
      <c r="D1077" s="224"/>
      <c r="E1077" s="224"/>
      <c r="F1077" s="224"/>
      <c r="G1077" s="224"/>
      <c r="H1077" s="224"/>
      <c r="I1077" s="224"/>
      <c r="J1077" s="224"/>
      <c r="K1077" s="224"/>
      <c r="L1077" s="224"/>
      <c r="M1077" s="224"/>
      <c r="N1077" s="224"/>
      <c r="O1077" s="224"/>
      <c r="P1077" s="224"/>
      <c r="Q1077" s="224"/>
      <c r="R1077" s="224"/>
      <c r="S1077" s="224"/>
    </row>
    <row r="1078" spans="1:19" x14ac:dyDescent="0.25">
      <c r="A1078" s="223">
        <f t="shared" si="23"/>
        <v>44916.114583333307</v>
      </c>
      <c r="B1078" s="224"/>
      <c r="C1078" s="224"/>
      <c r="D1078" s="224"/>
      <c r="E1078" s="224"/>
      <c r="F1078" s="224"/>
      <c r="G1078" s="224"/>
      <c r="H1078" s="224"/>
      <c r="I1078" s="224"/>
      <c r="J1078" s="224"/>
      <c r="K1078" s="224"/>
      <c r="L1078" s="224"/>
      <c r="M1078" s="224"/>
      <c r="N1078" s="224"/>
      <c r="O1078" s="224"/>
      <c r="P1078" s="224"/>
      <c r="Q1078" s="224"/>
      <c r="R1078" s="224"/>
      <c r="S1078" s="224"/>
    </row>
    <row r="1079" spans="1:19" x14ac:dyDescent="0.25">
      <c r="A1079" s="223">
        <f t="shared" si="23"/>
        <v>44916.124999999971</v>
      </c>
      <c r="B1079" s="224"/>
      <c r="C1079" s="224"/>
      <c r="D1079" s="224"/>
      <c r="E1079" s="224"/>
      <c r="F1079" s="224"/>
      <c r="G1079" s="224"/>
      <c r="H1079" s="224"/>
      <c r="I1079" s="224"/>
      <c r="J1079" s="224"/>
      <c r="K1079" s="224"/>
      <c r="L1079" s="224"/>
      <c r="M1079" s="224"/>
      <c r="N1079" s="224"/>
      <c r="O1079" s="224"/>
      <c r="P1079" s="224"/>
      <c r="Q1079" s="224"/>
      <c r="R1079" s="224"/>
      <c r="S1079" s="224"/>
    </row>
    <row r="1080" spans="1:19" x14ac:dyDescent="0.25">
      <c r="A1080" s="223">
        <f t="shared" si="23"/>
        <v>44916.135416666635</v>
      </c>
      <c r="B1080" s="224"/>
      <c r="C1080" s="224"/>
      <c r="D1080" s="224"/>
      <c r="E1080" s="224"/>
      <c r="F1080" s="224"/>
      <c r="G1080" s="224"/>
      <c r="H1080" s="224"/>
      <c r="I1080" s="224"/>
      <c r="J1080" s="224"/>
      <c r="K1080" s="224"/>
      <c r="L1080" s="224"/>
      <c r="M1080" s="224"/>
      <c r="N1080" s="224"/>
      <c r="O1080" s="224"/>
      <c r="P1080" s="224"/>
      <c r="Q1080" s="224"/>
      <c r="R1080" s="224"/>
      <c r="S1080" s="224"/>
    </row>
    <row r="1081" spans="1:19" x14ac:dyDescent="0.25">
      <c r="A1081" s="223">
        <f t="shared" si="23"/>
        <v>44916.145833333299</v>
      </c>
      <c r="B1081" s="224"/>
      <c r="C1081" s="224"/>
      <c r="D1081" s="224"/>
      <c r="E1081" s="224"/>
      <c r="F1081" s="224"/>
      <c r="G1081" s="224"/>
      <c r="H1081" s="224"/>
      <c r="I1081" s="224"/>
      <c r="J1081" s="224"/>
      <c r="K1081" s="224"/>
      <c r="L1081" s="224"/>
      <c r="M1081" s="224"/>
      <c r="N1081" s="224"/>
      <c r="O1081" s="224"/>
      <c r="P1081" s="224"/>
      <c r="Q1081" s="224"/>
      <c r="R1081" s="224"/>
      <c r="S1081" s="224"/>
    </row>
    <row r="1082" spans="1:19" x14ac:dyDescent="0.25">
      <c r="A1082" s="223">
        <f t="shared" si="23"/>
        <v>44916.156249999964</v>
      </c>
      <c r="B1082" s="224"/>
      <c r="C1082" s="224"/>
      <c r="D1082" s="224"/>
      <c r="E1082" s="224"/>
      <c r="F1082" s="224"/>
      <c r="G1082" s="224"/>
      <c r="H1082" s="224"/>
      <c r="I1082" s="224"/>
      <c r="J1082" s="224"/>
      <c r="K1082" s="224"/>
      <c r="L1082" s="224"/>
      <c r="M1082" s="224"/>
      <c r="N1082" s="224"/>
      <c r="O1082" s="224"/>
      <c r="P1082" s="224"/>
      <c r="Q1082" s="224"/>
      <c r="R1082" s="224"/>
      <c r="S1082" s="224"/>
    </row>
    <row r="1083" spans="1:19" x14ac:dyDescent="0.25">
      <c r="A1083" s="223">
        <f t="shared" si="23"/>
        <v>44916.166666666628</v>
      </c>
      <c r="B1083" s="224"/>
      <c r="C1083" s="224"/>
      <c r="D1083" s="224"/>
      <c r="E1083" s="224"/>
      <c r="F1083" s="224"/>
      <c r="G1083" s="224"/>
      <c r="H1083" s="224"/>
      <c r="I1083" s="224"/>
      <c r="J1083" s="224"/>
      <c r="K1083" s="224"/>
      <c r="L1083" s="224"/>
      <c r="M1083" s="224"/>
      <c r="N1083" s="224"/>
      <c r="O1083" s="224"/>
      <c r="P1083" s="224"/>
      <c r="Q1083" s="224"/>
      <c r="R1083" s="224"/>
      <c r="S1083" s="224"/>
    </row>
    <row r="1084" spans="1:19" x14ac:dyDescent="0.25">
      <c r="A1084" s="223">
        <f t="shared" si="23"/>
        <v>44916.177083333292</v>
      </c>
      <c r="B1084" s="224"/>
      <c r="C1084" s="224"/>
      <c r="D1084" s="224"/>
      <c r="E1084" s="224"/>
      <c r="F1084" s="224"/>
      <c r="G1084" s="224"/>
      <c r="H1084" s="224"/>
      <c r="I1084" s="224"/>
      <c r="J1084" s="224"/>
      <c r="K1084" s="224"/>
      <c r="L1084" s="224"/>
      <c r="M1084" s="224"/>
      <c r="N1084" s="224"/>
      <c r="O1084" s="224"/>
      <c r="P1084" s="224"/>
      <c r="Q1084" s="224"/>
      <c r="R1084" s="224"/>
      <c r="S1084" s="224"/>
    </row>
    <row r="1085" spans="1:19" x14ac:dyDescent="0.25">
      <c r="A1085" s="223">
        <f t="shared" si="23"/>
        <v>44916.187499999956</v>
      </c>
      <c r="B1085" s="224"/>
      <c r="C1085" s="224"/>
      <c r="D1085" s="224"/>
      <c r="E1085" s="224"/>
      <c r="F1085" s="224"/>
      <c r="G1085" s="224"/>
      <c r="H1085" s="224"/>
      <c r="I1085" s="224"/>
      <c r="J1085" s="224"/>
      <c r="K1085" s="224"/>
      <c r="L1085" s="224"/>
      <c r="M1085" s="224"/>
      <c r="N1085" s="224"/>
      <c r="O1085" s="224"/>
      <c r="P1085" s="224"/>
      <c r="Q1085" s="224"/>
      <c r="R1085" s="224"/>
      <c r="S1085" s="224"/>
    </row>
    <row r="1086" spans="1:19" x14ac:dyDescent="0.25">
      <c r="A1086" s="223">
        <f t="shared" si="23"/>
        <v>44916.197916666621</v>
      </c>
      <c r="B1086" s="224"/>
      <c r="C1086" s="224"/>
      <c r="D1086" s="224"/>
      <c r="E1086" s="224"/>
      <c r="F1086" s="224"/>
      <c r="G1086" s="224"/>
      <c r="H1086" s="224"/>
      <c r="I1086" s="224"/>
      <c r="J1086" s="224"/>
      <c r="K1086" s="224"/>
      <c r="L1086" s="224"/>
      <c r="M1086" s="224"/>
      <c r="N1086" s="224"/>
      <c r="O1086" s="224"/>
      <c r="P1086" s="224"/>
      <c r="Q1086" s="224"/>
      <c r="R1086" s="224"/>
      <c r="S1086" s="224"/>
    </row>
    <row r="1087" spans="1:19" x14ac:dyDescent="0.25">
      <c r="A1087" s="223">
        <f t="shared" si="23"/>
        <v>44916.208333333285</v>
      </c>
      <c r="B1087" s="224"/>
      <c r="C1087" s="224"/>
      <c r="D1087" s="224"/>
      <c r="E1087" s="224"/>
      <c r="F1087" s="224"/>
      <c r="G1087" s="224"/>
      <c r="H1087" s="224"/>
      <c r="I1087" s="224"/>
      <c r="J1087" s="224"/>
      <c r="K1087" s="224"/>
      <c r="L1087" s="224"/>
      <c r="M1087" s="224"/>
      <c r="N1087" s="224"/>
      <c r="O1087" s="224"/>
      <c r="P1087" s="224"/>
      <c r="Q1087" s="224"/>
      <c r="R1087" s="224"/>
      <c r="S1087" s="224"/>
    </row>
    <row r="1088" spans="1:19" x14ac:dyDescent="0.25">
      <c r="A1088" s="223">
        <f t="shared" si="23"/>
        <v>44916.218749999949</v>
      </c>
      <c r="B1088" s="224"/>
      <c r="C1088" s="224"/>
      <c r="D1088" s="224"/>
      <c r="E1088" s="224"/>
      <c r="F1088" s="224"/>
      <c r="G1088" s="224"/>
      <c r="H1088" s="224"/>
      <c r="I1088" s="224"/>
      <c r="J1088" s="224"/>
      <c r="K1088" s="224"/>
      <c r="L1088" s="224"/>
      <c r="M1088" s="224"/>
      <c r="N1088" s="224"/>
      <c r="O1088" s="224"/>
      <c r="P1088" s="224"/>
      <c r="Q1088" s="224"/>
      <c r="R1088" s="224"/>
      <c r="S1088" s="224"/>
    </row>
    <row r="1089" spans="1:19" x14ac:dyDescent="0.25">
      <c r="A1089" s="223">
        <f t="shared" si="23"/>
        <v>44916.229166666613</v>
      </c>
      <c r="B1089" s="224"/>
      <c r="C1089" s="224"/>
      <c r="D1089" s="224"/>
      <c r="E1089" s="224"/>
      <c r="F1089" s="224"/>
      <c r="G1089" s="224"/>
      <c r="H1089" s="224"/>
      <c r="I1089" s="224"/>
      <c r="J1089" s="224"/>
      <c r="K1089" s="224"/>
      <c r="L1089" s="224"/>
      <c r="M1089" s="224"/>
      <c r="N1089" s="224"/>
      <c r="O1089" s="224"/>
      <c r="P1089" s="224"/>
      <c r="Q1089" s="224"/>
      <c r="R1089" s="224"/>
      <c r="S1089" s="224"/>
    </row>
    <row r="1090" spans="1:19" x14ac:dyDescent="0.25">
      <c r="A1090" s="223">
        <f t="shared" si="23"/>
        <v>44916.239583333278</v>
      </c>
      <c r="B1090" s="224"/>
      <c r="C1090" s="224"/>
      <c r="D1090" s="224"/>
      <c r="E1090" s="224"/>
      <c r="F1090" s="224"/>
      <c r="G1090" s="224"/>
      <c r="H1090" s="224"/>
      <c r="I1090" s="224"/>
      <c r="J1090" s="224"/>
      <c r="K1090" s="224"/>
      <c r="L1090" s="224"/>
      <c r="M1090" s="224"/>
      <c r="N1090" s="224"/>
      <c r="O1090" s="224"/>
      <c r="P1090" s="224"/>
      <c r="Q1090" s="224"/>
      <c r="R1090" s="224"/>
      <c r="S1090" s="224"/>
    </row>
    <row r="1091" spans="1:19" x14ac:dyDescent="0.25">
      <c r="A1091" s="223">
        <f t="shared" si="23"/>
        <v>44916.249999999942</v>
      </c>
      <c r="B1091" s="224"/>
      <c r="C1091" s="224"/>
      <c r="D1091" s="224"/>
      <c r="E1091" s="224"/>
      <c r="F1091" s="224"/>
      <c r="G1091" s="224"/>
      <c r="H1091" s="224"/>
      <c r="I1091" s="224"/>
      <c r="J1091" s="224"/>
      <c r="K1091" s="224"/>
      <c r="L1091" s="224"/>
      <c r="M1091" s="224"/>
      <c r="N1091" s="224"/>
      <c r="O1091" s="224"/>
      <c r="P1091" s="224"/>
      <c r="Q1091" s="224"/>
      <c r="R1091" s="224"/>
      <c r="S1091" s="224"/>
    </row>
    <row r="1092" spans="1:19" x14ac:dyDescent="0.25">
      <c r="A1092" s="223">
        <f t="shared" si="23"/>
        <v>44916.260416666606</v>
      </c>
      <c r="B1092" s="224"/>
      <c r="C1092" s="224"/>
      <c r="D1092" s="224"/>
      <c r="E1092" s="224"/>
      <c r="F1092" s="224"/>
      <c r="G1092" s="224"/>
      <c r="H1092" s="224"/>
      <c r="I1092" s="224"/>
      <c r="J1092" s="224"/>
      <c r="K1092" s="224"/>
      <c r="L1092" s="224"/>
      <c r="M1092" s="224"/>
      <c r="N1092" s="224"/>
      <c r="O1092" s="224"/>
      <c r="P1092" s="224"/>
      <c r="Q1092" s="224"/>
      <c r="R1092" s="224"/>
      <c r="S1092" s="224"/>
    </row>
    <row r="1093" spans="1:19" x14ac:dyDescent="0.25">
      <c r="A1093" s="223">
        <f t="shared" si="23"/>
        <v>44916.27083333327</v>
      </c>
      <c r="B1093" s="224"/>
      <c r="C1093" s="224"/>
      <c r="D1093" s="224"/>
      <c r="E1093" s="224"/>
      <c r="F1093" s="224"/>
      <c r="G1093" s="224"/>
      <c r="H1093" s="224"/>
      <c r="I1093" s="224"/>
      <c r="J1093" s="224"/>
      <c r="K1093" s="224"/>
      <c r="L1093" s="224"/>
      <c r="M1093" s="224"/>
      <c r="N1093" s="224"/>
      <c r="O1093" s="224"/>
      <c r="P1093" s="224"/>
      <c r="Q1093" s="224"/>
      <c r="R1093" s="224"/>
      <c r="S1093" s="224"/>
    </row>
    <row r="1094" spans="1:19" x14ac:dyDescent="0.25">
      <c r="A1094" s="223">
        <f t="shared" si="23"/>
        <v>44916.281249999935</v>
      </c>
      <c r="B1094" s="224"/>
      <c r="C1094" s="224"/>
      <c r="D1094" s="224"/>
      <c r="E1094" s="224"/>
      <c r="F1094" s="224"/>
      <c r="G1094" s="224"/>
      <c r="H1094" s="224"/>
      <c r="I1094" s="224"/>
      <c r="J1094" s="224"/>
      <c r="K1094" s="224"/>
      <c r="L1094" s="224"/>
      <c r="M1094" s="224"/>
      <c r="N1094" s="224"/>
      <c r="O1094" s="224"/>
      <c r="P1094" s="224"/>
      <c r="Q1094" s="224"/>
      <c r="R1094" s="224"/>
      <c r="S1094" s="224"/>
    </row>
    <row r="1095" spans="1:19" x14ac:dyDescent="0.25">
      <c r="A1095" s="223">
        <f t="shared" si="23"/>
        <v>44916.291666666599</v>
      </c>
      <c r="B1095" s="224"/>
      <c r="C1095" s="224"/>
      <c r="D1095" s="224"/>
      <c r="E1095" s="224"/>
      <c r="F1095" s="224"/>
      <c r="G1095" s="224"/>
      <c r="H1095" s="224"/>
      <c r="I1095" s="224"/>
      <c r="J1095" s="224"/>
      <c r="K1095" s="224"/>
      <c r="L1095" s="224"/>
      <c r="M1095" s="224"/>
      <c r="N1095" s="224"/>
      <c r="O1095" s="224"/>
      <c r="P1095" s="224"/>
      <c r="Q1095" s="224"/>
      <c r="R1095" s="224"/>
      <c r="S1095" s="224"/>
    </row>
    <row r="1096" spans="1:19" x14ac:dyDescent="0.25">
      <c r="A1096" s="223">
        <f t="shared" si="23"/>
        <v>44916.302083333263</v>
      </c>
      <c r="B1096" s="224"/>
      <c r="C1096" s="224"/>
      <c r="D1096" s="224"/>
      <c r="E1096" s="224"/>
      <c r="F1096" s="224"/>
      <c r="G1096" s="224"/>
      <c r="H1096" s="224"/>
      <c r="I1096" s="224"/>
      <c r="J1096" s="224"/>
      <c r="K1096" s="224"/>
      <c r="L1096" s="224"/>
      <c r="M1096" s="224"/>
      <c r="N1096" s="224"/>
      <c r="O1096" s="224"/>
      <c r="P1096" s="224"/>
      <c r="Q1096" s="224"/>
      <c r="R1096" s="224"/>
      <c r="S1096" s="224"/>
    </row>
    <row r="1097" spans="1:19" x14ac:dyDescent="0.25">
      <c r="A1097" s="223">
        <f t="shared" si="23"/>
        <v>44916.312499999927</v>
      </c>
      <c r="B1097" s="224"/>
      <c r="C1097" s="224"/>
      <c r="D1097" s="224"/>
      <c r="E1097" s="224"/>
      <c r="F1097" s="224"/>
      <c r="G1097" s="224"/>
      <c r="H1097" s="224"/>
      <c r="I1097" s="224"/>
      <c r="J1097" s="224"/>
      <c r="K1097" s="224"/>
      <c r="L1097" s="224"/>
      <c r="M1097" s="224"/>
      <c r="N1097" s="224"/>
      <c r="O1097" s="224"/>
      <c r="P1097" s="224"/>
      <c r="Q1097" s="224"/>
      <c r="R1097" s="224"/>
      <c r="S1097" s="224"/>
    </row>
    <row r="1098" spans="1:19" x14ac:dyDescent="0.25">
      <c r="A1098" s="223">
        <f t="shared" si="23"/>
        <v>44916.322916666591</v>
      </c>
      <c r="B1098" s="224"/>
      <c r="C1098" s="224"/>
      <c r="D1098" s="224"/>
      <c r="E1098" s="224"/>
      <c r="F1098" s="224"/>
      <c r="G1098" s="224"/>
      <c r="H1098" s="224"/>
      <c r="I1098" s="224"/>
      <c r="J1098" s="224"/>
      <c r="K1098" s="224"/>
      <c r="L1098" s="224"/>
      <c r="M1098" s="224"/>
      <c r="N1098" s="224"/>
      <c r="O1098" s="224"/>
      <c r="P1098" s="224"/>
      <c r="Q1098" s="224"/>
      <c r="R1098" s="224"/>
      <c r="S1098" s="224"/>
    </row>
    <row r="1099" spans="1:19" x14ac:dyDescent="0.25">
      <c r="A1099" s="223">
        <f t="shared" si="23"/>
        <v>44916.333333333256</v>
      </c>
      <c r="B1099" s="224"/>
      <c r="C1099" s="224"/>
      <c r="D1099" s="224"/>
      <c r="E1099" s="224"/>
      <c r="F1099" s="224"/>
      <c r="G1099" s="224"/>
      <c r="H1099" s="224"/>
      <c r="I1099" s="224"/>
      <c r="J1099" s="224"/>
      <c r="K1099" s="224"/>
      <c r="L1099" s="224"/>
      <c r="M1099" s="224"/>
      <c r="N1099" s="224"/>
      <c r="O1099" s="224"/>
      <c r="P1099" s="224"/>
      <c r="Q1099" s="224"/>
      <c r="R1099" s="224"/>
      <c r="S1099" s="224"/>
    </row>
    <row r="1100" spans="1:19" x14ac:dyDescent="0.25">
      <c r="A1100" s="223">
        <f t="shared" si="23"/>
        <v>44916.34374999992</v>
      </c>
      <c r="B1100" s="224"/>
      <c r="C1100" s="224"/>
      <c r="D1100" s="224"/>
      <c r="E1100" s="224"/>
      <c r="F1100" s="224"/>
      <c r="G1100" s="224"/>
      <c r="H1100" s="224"/>
      <c r="I1100" s="224"/>
      <c r="J1100" s="224"/>
      <c r="K1100" s="224"/>
      <c r="L1100" s="224"/>
      <c r="M1100" s="224"/>
      <c r="N1100" s="224"/>
      <c r="O1100" s="224"/>
      <c r="P1100" s="224"/>
      <c r="Q1100" s="224"/>
      <c r="R1100" s="224"/>
      <c r="S1100" s="224"/>
    </row>
    <row r="1101" spans="1:19" x14ac:dyDescent="0.25">
      <c r="A1101" s="223">
        <f t="shared" si="23"/>
        <v>44916.354166666584</v>
      </c>
      <c r="B1101" s="224"/>
      <c r="C1101" s="224"/>
      <c r="D1101" s="224"/>
      <c r="E1101" s="224"/>
      <c r="F1101" s="224"/>
      <c r="G1101" s="224"/>
      <c r="H1101" s="224"/>
      <c r="I1101" s="224"/>
      <c r="J1101" s="224"/>
      <c r="K1101" s="224"/>
      <c r="L1101" s="224"/>
      <c r="M1101" s="224"/>
      <c r="N1101" s="224"/>
      <c r="O1101" s="224"/>
      <c r="P1101" s="224"/>
      <c r="Q1101" s="224"/>
      <c r="R1101" s="224"/>
      <c r="S1101" s="224"/>
    </row>
    <row r="1102" spans="1:19" x14ac:dyDescent="0.25">
      <c r="A1102" s="223">
        <f t="shared" si="23"/>
        <v>44916.364583333248</v>
      </c>
      <c r="B1102" s="224"/>
      <c r="C1102" s="224"/>
      <c r="D1102" s="224"/>
      <c r="E1102" s="224"/>
      <c r="F1102" s="224"/>
      <c r="G1102" s="224"/>
      <c r="H1102" s="224"/>
      <c r="I1102" s="224"/>
      <c r="J1102" s="224"/>
      <c r="K1102" s="224"/>
      <c r="L1102" s="224"/>
      <c r="M1102" s="224"/>
      <c r="N1102" s="224"/>
      <c r="O1102" s="224"/>
      <c r="P1102" s="224"/>
      <c r="Q1102" s="224"/>
      <c r="R1102" s="224"/>
      <c r="S1102" s="224"/>
    </row>
    <row r="1103" spans="1:19" x14ac:dyDescent="0.25">
      <c r="A1103" s="223">
        <f t="shared" si="23"/>
        <v>44916.374999999913</v>
      </c>
      <c r="B1103" s="224"/>
      <c r="C1103" s="224"/>
      <c r="D1103" s="224"/>
      <c r="E1103" s="224"/>
      <c r="F1103" s="224"/>
      <c r="G1103" s="224"/>
      <c r="H1103" s="224"/>
      <c r="I1103" s="224"/>
      <c r="J1103" s="224"/>
      <c r="K1103" s="224"/>
      <c r="L1103" s="224"/>
      <c r="M1103" s="224"/>
      <c r="N1103" s="224"/>
      <c r="O1103" s="224"/>
      <c r="P1103" s="224"/>
      <c r="Q1103" s="224"/>
      <c r="R1103" s="224"/>
      <c r="S1103" s="224"/>
    </row>
    <row r="1104" spans="1:19" x14ac:dyDescent="0.25">
      <c r="A1104" s="223">
        <f t="shared" si="23"/>
        <v>44916.385416666577</v>
      </c>
      <c r="B1104" s="224"/>
      <c r="C1104" s="224"/>
      <c r="D1104" s="224"/>
      <c r="E1104" s="224"/>
      <c r="F1104" s="224"/>
      <c r="G1104" s="224"/>
      <c r="H1104" s="224"/>
      <c r="I1104" s="224"/>
      <c r="J1104" s="224"/>
      <c r="K1104" s="224"/>
      <c r="L1104" s="224"/>
      <c r="M1104" s="224"/>
      <c r="N1104" s="224"/>
      <c r="O1104" s="224"/>
      <c r="P1104" s="224"/>
      <c r="Q1104" s="224"/>
      <c r="R1104" s="224"/>
      <c r="S1104" s="224"/>
    </row>
    <row r="1105" spans="1:19" x14ac:dyDescent="0.25">
      <c r="A1105" s="223">
        <f t="shared" si="23"/>
        <v>44916.395833333241</v>
      </c>
      <c r="B1105" s="224"/>
      <c r="C1105" s="224"/>
      <c r="D1105" s="224"/>
      <c r="E1105" s="224"/>
      <c r="F1105" s="224"/>
      <c r="G1105" s="224"/>
      <c r="H1105" s="224"/>
      <c r="I1105" s="224"/>
      <c r="J1105" s="224"/>
      <c r="K1105" s="224"/>
      <c r="L1105" s="224"/>
      <c r="M1105" s="224"/>
      <c r="N1105" s="224"/>
      <c r="O1105" s="224"/>
      <c r="P1105" s="224"/>
      <c r="Q1105" s="224"/>
      <c r="R1105" s="224"/>
      <c r="S1105" s="224"/>
    </row>
    <row r="1106" spans="1:19" x14ac:dyDescent="0.25">
      <c r="A1106" s="223">
        <f t="shared" si="23"/>
        <v>44916.406249999905</v>
      </c>
      <c r="B1106" s="224"/>
      <c r="C1106" s="224"/>
      <c r="D1106" s="224"/>
      <c r="E1106" s="224"/>
      <c r="F1106" s="224"/>
      <c r="G1106" s="224"/>
      <c r="H1106" s="224"/>
      <c r="I1106" s="224"/>
      <c r="J1106" s="224"/>
      <c r="K1106" s="224"/>
      <c r="L1106" s="224"/>
      <c r="M1106" s="224"/>
      <c r="N1106" s="224"/>
      <c r="O1106" s="224"/>
      <c r="P1106" s="224"/>
      <c r="Q1106" s="224"/>
      <c r="R1106" s="224"/>
      <c r="S1106" s="224"/>
    </row>
    <row r="1107" spans="1:19" x14ac:dyDescent="0.25">
      <c r="A1107" s="223">
        <f t="shared" si="23"/>
        <v>44916.41666666657</v>
      </c>
      <c r="B1107" s="224"/>
      <c r="C1107" s="224"/>
      <c r="D1107" s="224"/>
      <c r="E1107" s="224"/>
      <c r="F1107" s="224"/>
      <c r="G1107" s="224"/>
      <c r="H1107" s="224"/>
      <c r="I1107" s="224"/>
      <c r="J1107" s="224"/>
      <c r="K1107" s="224"/>
      <c r="L1107" s="224"/>
      <c r="M1107" s="224"/>
      <c r="N1107" s="224"/>
      <c r="O1107" s="224"/>
      <c r="P1107" s="224"/>
      <c r="Q1107" s="224"/>
      <c r="R1107" s="224"/>
      <c r="S1107" s="224"/>
    </row>
    <row r="1108" spans="1:19" x14ac:dyDescent="0.25">
      <c r="A1108" s="223">
        <f t="shared" si="23"/>
        <v>44916.427083333234</v>
      </c>
      <c r="B1108" s="224"/>
      <c r="C1108" s="224"/>
      <c r="D1108" s="224"/>
      <c r="E1108" s="224"/>
      <c r="F1108" s="224"/>
      <c r="G1108" s="224"/>
      <c r="H1108" s="224"/>
      <c r="I1108" s="224"/>
      <c r="J1108" s="224"/>
      <c r="K1108" s="224"/>
      <c r="L1108" s="224"/>
      <c r="M1108" s="224"/>
      <c r="N1108" s="224"/>
      <c r="O1108" s="224"/>
      <c r="P1108" s="224"/>
      <c r="Q1108" s="224"/>
      <c r="R1108" s="224"/>
      <c r="S1108" s="224"/>
    </row>
    <row r="1109" spans="1:19" x14ac:dyDescent="0.25">
      <c r="A1109" s="223">
        <f t="shared" si="23"/>
        <v>44916.437499999898</v>
      </c>
      <c r="B1109" s="224"/>
      <c r="C1109" s="224"/>
      <c r="D1109" s="224"/>
      <c r="E1109" s="224"/>
      <c r="F1109" s="224"/>
      <c r="G1109" s="224"/>
      <c r="H1109" s="224"/>
      <c r="I1109" s="224"/>
      <c r="J1109" s="224"/>
      <c r="K1109" s="224"/>
      <c r="L1109" s="224"/>
      <c r="M1109" s="224"/>
      <c r="N1109" s="224"/>
      <c r="O1109" s="224"/>
      <c r="P1109" s="224"/>
      <c r="Q1109" s="224"/>
      <c r="R1109" s="224"/>
      <c r="S1109" s="224"/>
    </row>
    <row r="1110" spans="1:19" x14ac:dyDescent="0.25">
      <c r="A1110" s="223">
        <f t="shared" si="23"/>
        <v>44916.447916666562</v>
      </c>
      <c r="B1110" s="224"/>
      <c r="C1110" s="224"/>
      <c r="D1110" s="224"/>
      <c r="E1110" s="224"/>
      <c r="F1110" s="224"/>
      <c r="G1110" s="224"/>
      <c r="H1110" s="224"/>
      <c r="I1110" s="224"/>
      <c r="J1110" s="224"/>
      <c r="K1110" s="224"/>
      <c r="L1110" s="224"/>
      <c r="M1110" s="224"/>
      <c r="N1110" s="224"/>
      <c r="O1110" s="224"/>
      <c r="P1110" s="224"/>
      <c r="Q1110" s="224"/>
      <c r="R1110" s="224"/>
      <c r="S1110" s="224"/>
    </row>
    <row r="1111" spans="1:19" x14ac:dyDescent="0.25">
      <c r="A1111" s="223">
        <f t="shared" si="23"/>
        <v>44916.458333333227</v>
      </c>
      <c r="B1111" s="224"/>
      <c r="C1111" s="224"/>
      <c r="D1111" s="224"/>
      <c r="E1111" s="224"/>
      <c r="F1111" s="224"/>
      <c r="G1111" s="224"/>
      <c r="H1111" s="224"/>
      <c r="I1111" s="224"/>
      <c r="J1111" s="224"/>
      <c r="K1111" s="224"/>
      <c r="L1111" s="224"/>
      <c r="M1111" s="224"/>
      <c r="N1111" s="224"/>
      <c r="O1111" s="224"/>
      <c r="P1111" s="224"/>
      <c r="Q1111" s="224"/>
      <c r="R1111" s="224"/>
      <c r="S1111" s="224"/>
    </row>
    <row r="1112" spans="1:19" x14ac:dyDescent="0.25">
      <c r="A1112" s="223">
        <f t="shared" si="23"/>
        <v>44916.468749999891</v>
      </c>
      <c r="B1112" s="224"/>
      <c r="C1112" s="224"/>
      <c r="D1112" s="224"/>
      <c r="E1112" s="224"/>
      <c r="F1112" s="224"/>
      <c r="G1112" s="224"/>
      <c r="H1112" s="224"/>
      <c r="I1112" s="224"/>
      <c r="J1112" s="224"/>
      <c r="K1112" s="224"/>
      <c r="L1112" s="224"/>
      <c r="M1112" s="224"/>
      <c r="N1112" s="224"/>
      <c r="O1112" s="224"/>
      <c r="P1112" s="224"/>
      <c r="Q1112" s="224"/>
      <c r="R1112" s="224"/>
      <c r="S1112" s="224"/>
    </row>
    <row r="1113" spans="1:19" x14ac:dyDescent="0.25">
      <c r="A1113" s="223">
        <f t="shared" si="23"/>
        <v>44916.479166666555</v>
      </c>
      <c r="B1113" s="224"/>
      <c r="C1113" s="224"/>
      <c r="D1113" s="224"/>
      <c r="E1113" s="224"/>
      <c r="F1113" s="224"/>
      <c r="G1113" s="224"/>
      <c r="H1113" s="224"/>
      <c r="I1113" s="224"/>
      <c r="J1113" s="224"/>
      <c r="K1113" s="224"/>
      <c r="L1113" s="224"/>
      <c r="M1113" s="224"/>
      <c r="N1113" s="224"/>
      <c r="O1113" s="224"/>
      <c r="P1113" s="224"/>
      <c r="Q1113" s="224"/>
      <c r="R1113" s="224"/>
      <c r="S1113" s="224"/>
    </row>
    <row r="1114" spans="1:19" x14ac:dyDescent="0.25">
      <c r="A1114" s="223">
        <f t="shared" si="23"/>
        <v>44916.489583333219</v>
      </c>
      <c r="B1114" s="224"/>
      <c r="C1114" s="224"/>
      <c r="D1114" s="224"/>
      <c r="E1114" s="224"/>
      <c r="F1114" s="224"/>
      <c r="G1114" s="224"/>
      <c r="H1114" s="224"/>
      <c r="I1114" s="224"/>
      <c r="J1114" s="224"/>
      <c r="K1114" s="224"/>
      <c r="L1114" s="224"/>
      <c r="M1114" s="224"/>
      <c r="N1114" s="224"/>
      <c r="O1114" s="224"/>
      <c r="P1114" s="224"/>
      <c r="Q1114" s="224"/>
      <c r="R1114" s="224"/>
      <c r="S1114" s="224"/>
    </row>
    <row r="1115" spans="1:19" x14ac:dyDescent="0.25">
      <c r="A1115" s="223">
        <f t="shared" si="23"/>
        <v>44916.499999999884</v>
      </c>
      <c r="B1115" s="224"/>
      <c r="C1115" s="224"/>
      <c r="D1115" s="224"/>
      <c r="E1115" s="224"/>
      <c r="F1115" s="224"/>
      <c r="G1115" s="224"/>
      <c r="H1115" s="224"/>
      <c r="I1115" s="224"/>
      <c r="J1115" s="224"/>
      <c r="K1115" s="224"/>
      <c r="L1115" s="224"/>
      <c r="M1115" s="224"/>
      <c r="N1115" s="224"/>
      <c r="O1115" s="224"/>
      <c r="P1115" s="224"/>
      <c r="Q1115" s="224"/>
      <c r="R1115" s="224"/>
      <c r="S1115" s="224"/>
    </row>
    <row r="1116" spans="1:19" x14ac:dyDescent="0.25">
      <c r="A1116" s="223">
        <f t="shared" si="23"/>
        <v>44916.510416666548</v>
      </c>
      <c r="B1116" s="224"/>
      <c r="C1116" s="224"/>
      <c r="D1116" s="224"/>
      <c r="E1116" s="224"/>
      <c r="F1116" s="224"/>
      <c r="G1116" s="224"/>
      <c r="H1116" s="224"/>
      <c r="I1116" s="224"/>
      <c r="J1116" s="224"/>
      <c r="K1116" s="224"/>
      <c r="L1116" s="224"/>
      <c r="M1116" s="224"/>
      <c r="N1116" s="224"/>
      <c r="O1116" s="224"/>
      <c r="P1116" s="224"/>
      <c r="Q1116" s="224"/>
      <c r="R1116" s="224"/>
      <c r="S1116" s="224"/>
    </row>
    <row r="1117" spans="1:19" x14ac:dyDescent="0.25">
      <c r="A1117" s="223">
        <f t="shared" si="23"/>
        <v>44916.520833333212</v>
      </c>
      <c r="B1117" s="224"/>
      <c r="C1117" s="224"/>
      <c r="D1117" s="224"/>
      <c r="E1117" s="224"/>
      <c r="F1117" s="224"/>
      <c r="G1117" s="224"/>
      <c r="H1117" s="224"/>
      <c r="I1117" s="224"/>
      <c r="J1117" s="224"/>
      <c r="K1117" s="224"/>
      <c r="L1117" s="224"/>
      <c r="M1117" s="224"/>
      <c r="N1117" s="224"/>
      <c r="O1117" s="224"/>
      <c r="P1117" s="224"/>
      <c r="Q1117" s="224"/>
      <c r="R1117" s="224"/>
      <c r="S1117" s="224"/>
    </row>
    <row r="1118" spans="1:19" x14ac:dyDescent="0.25">
      <c r="A1118" s="223">
        <f t="shared" si="23"/>
        <v>44916.531249999876</v>
      </c>
      <c r="B1118" s="224"/>
      <c r="C1118" s="224"/>
      <c r="D1118" s="224"/>
      <c r="E1118" s="224"/>
      <c r="F1118" s="224"/>
      <c r="G1118" s="224"/>
      <c r="H1118" s="224"/>
      <c r="I1118" s="224"/>
      <c r="J1118" s="224"/>
      <c r="K1118" s="224"/>
      <c r="L1118" s="224"/>
      <c r="M1118" s="224"/>
      <c r="N1118" s="224"/>
      <c r="O1118" s="224"/>
      <c r="P1118" s="224"/>
      <c r="Q1118" s="224"/>
      <c r="R1118" s="224"/>
      <c r="S1118" s="224"/>
    </row>
    <row r="1119" spans="1:19" x14ac:dyDescent="0.25">
      <c r="A1119" s="223">
        <f t="shared" si="23"/>
        <v>44916.541666666541</v>
      </c>
      <c r="B1119" s="224"/>
      <c r="C1119" s="224"/>
      <c r="D1119" s="224"/>
      <c r="E1119" s="224"/>
      <c r="F1119" s="224"/>
      <c r="G1119" s="224"/>
      <c r="H1119" s="224"/>
      <c r="I1119" s="224"/>
      <c r="J1119" s="224"/>
      <c r="K1119" s="224"/>
      <c r="L1119" s="224"/>
      <c r="M1119" s="224"/>
      <c r="N1119" s="224"/>
      <c r="O1119" s="224"/>
      <c r="P1119" s="224"/>
      <c r="Q1119" s="224"/>
      <c r="R1119" s="224"/>
      <c r="S1119" s="224"/>
    </row>
    <row r="1120" spans="1:19" x14ac:dyDescent="0.25">
      <c r="A1120" s="223">
        <f t="shared" si="23"/>
        <v>44916.552083333205</v>
      </c>
      <c r="B1120" s="224"/>
      <c r="C1120" s="224"/>
      <c r="D1120" s="224"/>
      <c r="E1120" s="224"/>
      <c r="F1120" s="224"/>
      <c r="G1120" s="224"/>
      <c r="H1120" s="224"/>
      <c r="I1120" s="224"/>
      <c r="J1120" s="224"/>
      <c r="K1120" s="224"/>
      <c r="L1120" s="224"/>
      <c r="M1120" s="224"/>
      <c r="N1120" s="224"/>
      <c r="O1120" s="224"/>
      <c r="P1120" s="224"/>
      <c r="Q1120" s="224"/>
      <c r="R1120" s="224"/>
      <c r="S1120" s="224"/>
    </row>
    <row r="1121" spans="1:19" x14ac:dyDescent="0.25">
      <c r="A1121" s="223">
        <f t="shared" si="23"/>
        <v>44916.562499999869</v>
      </c>
      <c r="B1121" s="224"/>
      <c r="C1121" s="224"/>
      <c r="D1121" s="224"/>
      <c r="E1121" s="224"/>
      <c r="F1121" s="224"/>
      <c r="G1121" s="224"/>
      <c r="H1121" s="224"/>
      <c r="I1121" s="224"/>
      <c r="J1121" s="224"/>
      <c r="K1121" s="224"/>
      <c r="L1121" s="224"/>
      <c r="M1121" s="224"/>
      <c r="N1121" s="224"/>
      <c r="O1121" s="224"/>
      <c r="P1121" s="224"/>
      <c r="Q1121" s="224"/>
      <c r="R1121" s="224"/>
      <c r="S1121" s="224"/>
    </row>
    <row r="1122" spans="1:19" x14ac:dyDescent="0.25">
      <c r="A1122" s="223">
        <f t="shared" si="23"/>
        <v>44916.572916666533</v>
      </c>
      <c r="B1122" s="224"/>
      <c r="C1122" s="224"/>
      <c r="D1122" s="224"/>
      <c r="E1122" s="224"/>
      <c r="F1122" s="224"/>
      <c r="G1122" s="224"/>
      <c r="H1122" s="224"/>
      <c r="I1122" s="224"/>
      <c r="J1122" s="224"/>
      <c r="K1122" s="224"/>
      <c r="L1122" s="224"/>
      <c r="M1122" s="224"/>
      <c r="N1122" s="224"/>
      <c r="O1122" s="224"/>
      <c r="P1122" s="224"/>
      <c r="Q1122" s="224"/>
      <c r="R1122" s="224"/>
      <c r="S1122" s="224"/>
    </row>
    <row r="1123" spans="1:19" x14ac:dyDescent="0.25">
      <c r="A1123" s="223">
        <f t="shared" si="23"/>
        <v>44916.583333333198</v>
      </c>
      <c r="B1123" s="224"/>
      <c r="C1123" s="224"/>
      <c r="D1123" s="224"/>
      <c r="E1123" s="224"/>
      <c r="F1123" s="224"/>
      <c r="G1123" s="224"/>
      <c r="H1123" s="224"/>
      <c r="I1123" s="224"/>
      <c r="J1123" s="224"/>
      <c r="K1123" s="224"/>
      <c r="L1123" s="224"/>
      <c r="M1123" s="224"/>
      <c r="N1123" s="224"/>
      <c r="O1123" s="224"/>
      <c r="P1123" s="224"/>
      <c r="Q1123" s="224"/>
      <c r="R1123" s="224"/>
      <c r="S1123" s="224"/>
    </row>
    <row r="1124" spans="1:19" x14ac:dyDescent="0.25">
      <c r="A1124" s="223">
        <f t="shared" si="23"/>
        <v>44916.593749999862</v>
      </c>
      <c r="B1124" s="224"/>
      <c r="C1124" s="224"/>
      <c r="D1124" s="224"/>
      <c r="E1124" s="224"/>
      <c r="F1124" s="224"/>
      <c r="G1124" s="224"/>
      <c r="H1124" s="224"/>
      <c r="I1124" s="224"/>
      <c r="J1124" s="224"/>
      <c r="K1124" s="224"/>
      <c r="L1124" s="224"/>
      <c r="M1124" s="224"/>
      <c r="N1124" s="224"/>
      <c r="O1124" s="224"/>
      <c r="P1124" s="224"/>
      <c r="Q1124" s="224"/>
      <c r="R1124" s="224"/>
      <c r="S1124" s="224"/>
    </row>
    <row r="1125" spans="1:19" x14ac:dyDescent="0.25">
      <c r="A1125" s="223">
        <f t="shared" si="23"/>
        <v>44916.604166666526</v>
      </c>
      <c r="B1125" s="224"/>
      <c r="C1125" s="224"/>
      <c r="D1125" s="224"/>
      <c r="E1125" s="224"/>
      <c r="F1125" s="224"/>
      <c r="G1125" s="224"/>
      <c r="H1125" s="224"/>
      <c r="I1125" s="224"/>
      <c r="J1125" s="224"/>
      <c r="K1125" s="224"/>
      <c r="L1125" s="224"/>
      <c r="M1125" s="224"/>
      <c r="N1125" s="224"/>
      <c r="O1125" s="224"/>
      <c r="P1125" s="224"/>
      <c r="Q1125" s="224"/>
      <c r="R1125" s="224"/>
      <c r="S1125" s="224"/>
    </row>
    <row r="1126" spans="1:19" x14ac:dyDescent="0.25">
      <c r="A1126" s="223">
        <f t="shared" si="23"/>
        <v>44916.61458333319</v>
      </c>
      <c r="B1126" s="224"/>
      <c r="C1126" s="224"/>
      <c r="D1126" s="224"/>
      <c r="E1126" s="224"/>
      <c r="F1126" s="224"/>
      <c r="G1126" s="224"/>
      <c r="H1126" s="224"/>
      <c r="I1126" s="224"/>
      <c r="J1126" s="224"/>
      <c r="K1126" s="224"/>
      <c r="L1126" s="224"/>
      <c r="M1126" s="224"/>
      <c r="N1126" s="224"/>
      <c r="O1126" s="224"/>
      <c r="P1126" s="224"/>
      <c r="Q1126" s="224"/>
      <c r="R1126" s="224"/>
      <c r="S1126" s="224"/>
    </row>
    <row r="1127" spans="1:19" x14ac:dyDescent="0.25">
      <c r="A1127" s="223">
        <f t="shared" si="23"/>
        <v>44916.624999999854</v>
      </c>
      <c r="B1127" s="224"/>
      <c r="C1127" s="224"/>
      <c r="D1127" s="224"/>
      <c r="E1127" s="224"/>
      <c r="F1127" s="224"/>
      <c r="G1127" s="224"/>
      <c r="H1127" s="224"/>
      <c r="I1127" s="224"/>
      <c r="J1127" s="224"/>
      <c r="K1127" s="224"/>
      <c r="L1127" s="224"/>
      <c r="M1127" s="224"/>
      <c r="N1127" s="224"/>
      <c r="O1127" s="224"/>
      <c r="P1127" s="224"/>
      <c r="Q1127" s="224"/>
      <c r="R1127" s="224"/>
      <c r="S1127" s="224"/>
    </row>
    <row r="1128" spans="1:19" x14ac:dyDescent="0.25">
      <c r="A1128" s="223">
        <f t="shared" si="23"/>
        <v>44916.635416666519</v>
      </c>
      <c r="B1128" s="224"/>
      <c r="C1128" s="224"/>
      <c r="D1128" s="224"/>
      <c r="E1128" s="224"/>
      <c r="F1128" s="224"/>
      <c r="G1128" s="224"/>
      <c r="H1128" s="224"/>
      <c r="I1128" s="224"/>
      <c r="J1128" s="224"/>
      <c r="K1128" s="224"/>
      <c r="L1128" s="224"/>
      <c r="M1128" s="224"/>
      <c r="N1128" s="224"/>
      <c r="O1128" s="224"/>
      <c r="P1128" s="224"/>
      <c r="Q1128" s="224"/>
      <c r="R1128" s="224"/>
      <c r="S1128" s="224"/>
    </row>
    <row r="1129" spans="1:19" x14ac:dyDescent="0.25">
      <c r="A1129" s="223">
        <f t="shared" si="23"/>
        <v>44916.645833333183</v>
      </c>
      <c r="B1129" s="224"/>
      <c r="C1129" s="224"/>
      <c r="D1129" s="224"/>
      <c r="E1129" s="224"/>
      <c r="F1129" s="224"/>
      <c r="G1129" s="224"/>
      <c r="H1129" s="224"/>
      <c r="I1129" s="224"/>
      <c r="J1129" s="224"/>
      <c r="K1129" s="224"/>
      <c r="L1129" s="224"/>
      <c r="M1129" s="224"/>
      <c r="N1129" s="224"/>
      <c r="O1129" s="224"/>
      <c r="P1129" s="224"/>
      <c r="Q1129" s="224"/>
      <c r="R1129" s="224"/>
      <c r="S1129" s="224"/>
    </row>
    <row r="1130" spans="1:19" x14ac:dyDescent="0.25">
      <c r="A1130" s="223">
        <f t="shared" si="23"/>
        <v>44916.656249999847</v>
      </c>
      <c r="B1130" s="224"/>
      <c r="C1130" s="224"/>
      <c r="D1130" s="224"/>
      <c r="E1130" s="224"/>
      <c r="F1130" s="224"/>
      <c r="G1130" s="224"/>
      <c r="H1130" s="224"/>
      <c r="I1130" s="224"/>
      <c r="J1130" s="224"/>
      <c r="K1130" s="224"/>
      <c r="L1130" s="224"/>
      <c r="M1130" s="224"/>
      <c r="N1130" s="224"/>
      <c r="O1130" s="224"/>
      <c r="P1130" s="224"/>
      <c r="Q1130" s="224"/>
      <c r="R1130" s="224"/>
      <c r="S1130" s="224"/>
    </row>
    <row r="1131" spans="1:19" x14ac:dyDescent="0.25">
      <c r="A1131" s="223">
        <f t="shared" si="23"/>
        <v>44916.666666666511</v>
      </c>
      <c r="B1131" s="224"/>
      <c r="C1131" s="224"/>
      <c r="D1131" s="224"/>
      <c r="E1131" s="224"/>
      <c r="F1131" s="224"/>
      <c r="G1131" s="224"/>
      <c r="H1131" s="224"/>
      <c r="I1131" s="224"/>
      <c r="J1131" s="224"/>
      <c r="K1131" s="224"/>
      <c r="L1131" s="224"/>
      <c r="M1131" s="224"/>
      <c r="N1131" s="224"/>
      <c r="O1131" s="224"/>
      <c r="P1131" s="224"/>
      <c r="Q1131" s="224"/>
      <c r="R1131" s="224"/>
      <c r="S1131" s="224"/>
    </row>
    <row r="1132" spans="1:19" x14ac:dyDescent="0.25">
      <c r="A1132" s="223">
        <f t="shared" si="23"/>
        <v>44916.677083333176</v>
      </c>
      <c r="B1132" s="224"/>
      <c r="C1132" s="224"/>
      <c r="D1132" s="224"/>
      <c r="E1132" s="224"/>
      <c r="F1132" s="224"/>
      <c r="G1132" s="224"/>
      <c r="H1132" s="224"/>
      <c r="I1132" s="224"/>
      <c r="J1132" s="224"/>
      <c r="K1132" s="224"/>
      <c r="L1132" s="224"/>
      <c r="M1132" s="224"/>
      <c r="N1132" s="224"/>
      <c r="O1132" s="224"/>
      <c r="P1132" s="224"/>
      <c r="Q1132" s="224"/>
      <c r="R1132" s="224"/>
      <c r="S1132" s="224"/>
    </row>
    <row r="1133" spans="1:19" x14ac:dyDescent="0.25">
      <c r="A1133" s="223">
        <f t="shared" ref="A1133:A1162" si="24">A1132+"0:15"</f>
        <v>44916.68749999984</v>
      </c>
      <c r="B1133" s="224"/>
      <c r="C1133" s="224"/>
      <c r="D1133" s="224"/>
      <c r="E1133" s="224"/>
      <c r="F1133" s="224"/>
      <c r="G1133" s="224"/>
      <c r="H1133" s="224"/>
      <c r="I1133" s="224"/>
      <c r="J1133" s="224"/>
      <c r="K1133" s="224"/>
      <c r="L1133" s="224"/>
      <c r="M1133" s="224"/>
      <c r="N1133" s="224"/>
      <c r="O1133" s="224"/>
      <c r="P1133" s="224"/>
      <c r="Q1133" s="224"/>
      <c r="R1133" s="224"/>
      <c r="S1133" s="224"/>
    </row>
    <row r="1134" spans="1:19" x14ac:dyDescent="0.25">
      <c r="A1134" s="223">
        <f t="shared" si="24"/>
        <v>44916.697916666504</v>
      </c>
      <c r="B1134" s="224"/>
      <c r="C1134" s="224"/>
      <c r="D1134" s="224"/>
      <c r="E1134" s="224"/>
      <c r="F1134" s="224"/>
      <c r="G1134" s="224"/>
      <c r="H1134" s="224"/>
      <c r="I1134" s="224"/>
      <c r="J1134" s="224"/>
      <c r="K1134" s="224"/>
      <c r="L1134" s="224"/>
      <c r="M1134" s="224"/>
      <c r="N1134" s="224"/>
      <c r="O1134" s="224"/>
      <c r="P1134" s="224"/>
      <c r="Q1134" s="224"/>
      <c r="R1134" s="224"/>
      <c r="S1134" s="224"/>
    </row>
    <row r="1135" spans="1:19" x14ac:dyDescent="0.25">
      <c r="A1135" s="223">
        <f t="shared" si="24"/>
        <v>44916.708333333168</v>
      </c>
      <c r="B1135" s="224"/>
      <c r="C1135" s="224"/>
      <c r="D1135" s="224"/>
      <c r="E1135" s="224"/>
      <c r="F1135" s="224"/>
      <c r="G1135" s="224"/>
      <c r="H1135" s="224"/>
      <c r="I1135" s="224"/>
      <c r="J1135" s="224"/>
      <c r="K1135" s="224"/>
      <c r="L1135" s="224"/>
      <c r="M1135" s="224"/>
      <c r="N1135" s="224"/>
      <c r="O1135" s="224"/>
      <c r="P1135" s="224"/>
      <c r="Q1135" s="224"/>
      <c r="R1135" s="224"/>
      <c r="S1135" s="224"/>
    </row>
    <row r="1136" spans="1:19" x14ac:dyDescent="0.25">
      <c r="A1136" s="223">
        <f t="shared" si="24"/>
        <v>44916.718749999833</v>
      </c>
      <c r="B1136" s="224"/>
      <c r="C1136" s="224"/>
      <c r="D1136" s="224"/>
      <c r="E1136" s="224"/>
      <c r="F1136" s="224"/>
      <c r="G1136" s="224"/>
      <c r="H1136" s="224"/>
      <c r="I1136" s="224"/>
      <c r="J1136" s="224"/>
      <c r="K1136" s="224"/>
      <c r="L1136" s="224"/>
      <c r="M1136" s="224"/>
      <c r="N1136" s="224"/>
      <c r="O1136" s="224"/>
      <c r="P1136" s="224"/>
      <c r="Q1136" s="224"/>
      <c r="R1136" s="224"/>
      <c r="S1136" s="224"/>
    </row>
    <row r="1137" spans="1:19" x14ac:dyDescent="0.25">
      <c r="A1137" s="223">
        <f t="shared" si="24"/>
        <v>44916.729166666497</v>
      </c>
      <c r="B1137" s="224"/>
      <c r="C1137" s="224"/>
      <c r="D1137" s="224"/>
      <c r="E1137" s="224"/>
      <c r="F1137" s="224"/>
      <c r="G1137" s="224"/>
      <c r="H1137" s="224"/>
      <c r="I1137" s="224"/>
      <c r="J1137" s="224"/>
      <c r="K1137" s="224"/>
      <c r="L1137" s="224"/>
      <c r="M1137" s="224"/>
      <c r="N1137" s="224"/>
      <c r="O1137" s="224"/>
      <c r="P1137" s="224"/>
      <c r="Q1137" s="224"/>
      <c r="R1137" s="224"/>
      <c r="S1137" s="224"/>
    </row>
    <row r="1138" spans="1:19" x14ac:dyDescent="0.25">
      <c r="A1138" s="223">
        <f t="shared" si="24"/>
        <v>44916.739583333161</v>
      </c>
      <c r="B1138" s="224"/>
      <c r="C1138" s="224"/>
      <c r="D1138" s="224"/>
      <c r="E1138" s="224"/>
      <c r="F1138" s="224"/>
      <c r="G1138" s="224"/>
      <c r="H1138" s="224"/>
      <c r="I1138" s="224"/>
      <c r="J1138" s="224"/>
      <c r="K1138" s="224"/>
      <c r="L1138" s="224"/>
      <c r="M1138" s="224"/>
      <c r="N1138" s="224"/>
      <c r="O1138" s="224"/>
      <c r="P1138" s="224"/>
      <c r="Q1138" s="224"/>
      <c r="R1138" s="224"/>
      <c r="S1138" s="224"/>
    </row>
    <row r="1139" spans="1:19" x14ac:dyDescent="0.25">
      <c r="A1139" s="223">
        <f t="shared" si="24"/>
        <v>44916.749999999825</v>
      </c>
      <c r="B1139" s="224"/>
      <c r="C1139" s="224"/>
      <c r="D1139" s="224"/>
      <c r="E1139" s="224"/>
      <c r="F1139" s="224"/>
      <c r="G1139" s="224"/>
      <c r="H1139" s="224"/>
      <c r="I1139" s="224"/>
      <c r="J1139" s="224"/>
      <c r="K1139" s="224"/>
      <c r="L1139" s="224"/>
      <c r="M1139" s="224"/>
      <c r="N1139" s="224"/>
      <c r="O1139" s="224"/>
      <c r="P1139" s="224"/>
      <c r="Q1139" s="224"/>
      <c r="R1139" s="224"/>
      <c r="S1139" s="224"/>
    </row>
    <row r="1140" spans="1:19" x14ac:dyDescent="0.25">
      <c r="A1140" s="223">
        <f t="shared" si="24"/>
        <v>44916.76041666649</v>
      </c>
      <c r="B1140" s="224"/>
      <c r="C1140" s="224"/>
      <c r="D1140" s="224"/>
      <c r="E1140" s="224"/>
      <c r="F1140" s="224"/>
      <c r="G1140" s="224"/>
      <c r="H1140" s="224"/>
      <c r="I1140" s="224"/>
      <c r="J1140" s="224"/>
      <c r="K1140" s="224"/>
      <c r="L1140" s="224"/>
      <c r="M1140" s="224"/>
      <c r="N1140" s="224"/>
      <c r="O1140" s="224"/>
      <c r="P1140" s="224"/>
      <c r="Q1140" s="224"/>
      <c r="R1140" s="224"/>
      <c r="S1140" s="224"/>
    </row>
    <row r="1141" spans="1:19" x14ac:dyDescent="0.25">
      <c r="A1141" s="223">
        <f t="shared" si="24"/>
        <v>44916.770833333154</v>
      </c>
      <c r="B1141" s="224"/>
      <c r="C1141" s="224"/>
      <c r="D1141" s="224"/>
      <c r="E1141" s="224"/>
      <c r="F1141" s="224"/>
      <c r="G1141" s="224"/>
      <c r="H1141" s="224"/>
      <c r="I1141" s="224"/>
      <c r="J1141" s="224"/>
      <c r="K1141" s="224"/>
      <c r="L1141" s="224"/>
      <c r="M1141" s="224"/>
      <c r="N1141" s="224"/>
      <c r="O1141" s="224"/>
      <c r="P1141" s="224"/>
      <c r="Q1141" s="224"/>
      <c r="R1141" s="224"/>
      <c r="S1141" s="224"/>
    </row>
    <row r="1142" spans="1:19" x14ac:dyDescent="0.25">
      <c r="A1142" s="223">
        <f t="shared" si="24"/>
        <v>44916.781249999818</v>
      </c>
      <c r="B1142" s="224"/>
      <c r="C1142" s="224"/>
      <c r="D1142" s="224"/>
      <c r="E1142" s="224"/>
      <c r="F1142" s="224"/>
      <c r="G1142" s="224"/>
      <c r="H1142" s="224"/>
      <c r="I1142" s="224"/>
      <c r="J1142" s="224"/>
      <c r="K1142" s="224"/>
      <c r="L1142" s="224"/>
      <c r="M1142" s="224"/>
      <c r="N1142" s="224"/>
      <c r="O1142" s="224"/>
      <c r="P1142" s="224"/>
      <c r="Q1142" s="224"/>
      <c r="R1142" s="224"/>
      <c r="S1142" s="224"/>
    </row>
    <row r="1143" spans="1:19" x14ac:dyDescent="0.25">
      <c r="A1143" s="223">
        <f t="shared" si="24"/>
        <v>44916.791666666482</v>
      </c>
      <c r="B1143" s="224"/>
      <c r="C1143" s="224"/>
      <c r="D1143" s="224"/>
      <c r="E1143" s="224"/>
      <c r="F1143" s="224"/>
      <c r="G1143" s="224"/>
      <c r="H1143" s="224"/>
      <c r="I1143" s="224"/>
      <c r="J1143" s="224"/>
      <c r="K1143" s="224"/>
      <c r="L1143" s="224"/>
      <c r="M1143" s="224"/>
      <c r="N1143" s="224"/>
      <c r="O1143" s="224"/>
      <c r="P1143" s="224"/>
      <c r="Q1143" s="224"/>
      <c r="R1143" s="224"/>
      <c r="S1143" s="224"/>
    </row>
    <row r="1144" spans="1:19" x14ac:dyDescent="0.25">
      <c r="A1144" s="223">
        <f t="shared" si="24"/>
        <v>44916.802083333147</v>
      </c>
      <c r="B1144" s="224"/>
      <c r="C1144" s="224"/>
      <c r="D1144" s="224"/>
      <c r="E1144" s="224"/>
      <c r="F1144" s="224"/>
      <c r="G1144" s="224"/>
      <c r="H1144" s="224"/>
      <c r="I1144" s="224"/>
      <c r="J1144" s="224"/>
      <c r="K1144" s="224"/>
      <c r="L1144" s="224"/>
      <c r="M1144" s="224"/>
      <c r="N1144" s="224"/>
      <c r="O1144" s="224"/>
      <c r="P1144" s="224"/>
      <c r="Q1144" s="224"/>
      <c r="R1144" s="224"/>
      <c r="S1144" s="224"/>
    </row>
    <row r="1145" spans="1:19" x14ac:dyDescent="0.25">
      <c r="A1145" s="223">
        <f t="shared" si="24"/>
        <v>44916.812499999811</v>
      </c>
      <c r="B1145" s="224"/>
      <c r="C1145" s="224"/>
      <c r="D1145" s="224"/>
      <c r="E1145" s="224"/>
      <c r="F1145" s="224"/>
      <c r="G1145" s="224"/>
      <c r="H1145" s="224"/>
      <c r="I1145" s="224"/>
      <c r="J1145" s="224"/>
      <c r="K1145" s="224"/>
      <c r="L1145" s="224"/>
      <c r="M1145" s="224"/>
      <c r="N1145" s="224"/>
      <c r="O1145" s="224"/>
      <c r="P1145" s="224"/>
      <c r="Q1145" s="224"/>
      <c r="R1145" s="224"/>
      <c r="S1145" s="224"/>
    </row>
    <row r="1146" spans="1:19" x14ac:dyDescent="0.25">
      <c r="A1146" s="223">
        <f t="shared" si="24"/>
        <v>44916.822916666475</v>
      </c>
      <c r="B1146" s="224"/>
      <c r="C1146" s="224"/>
      <c r="D1146" s="224"/>
      <c r="E1146" s="224"/>
      <c r="F1146" s="224"/>
      <c r="G1146" s="224"/>
      <c r="H1146" s="224"/>
      <c r="I1146" s="224"/>
      <c r="J1146" s="224"/>
      <c r="K1146" s="224"/>
      <c r="L1146" s="224"/>
      <c r="M1146" s="224"/>
      <c r="N1146" s="224"/>
      <c r="O1146" s="224"/>
      <c r="P1146" s="224"/>
      <c r="Q1146" s="224"/>
      <c r="R1146" s="224"/>
      <c r="S1146" s="224"/>
    </row>
    <row r="1147" spans="1:19" x14ac:dyDescent="0.25">
      <c r="A1147" s="223">
        <f t="shared" si="24"/>
        <v>44916.833333333139</v>
      </c>
      <c r="B1147" s="224"/>
      <c r="C1147" s="224"/>
      <c r="D1147" s="224"/>
      <c r="E1147" s="224"/>
      <c r="F1147" s="224"/>
      <c r="G1147" s="224"/>
      <c r="H1147" s="224"/>
      <c r="I1147" s="224"/>
      <c r="J1147" s="224"/>
      <c r="K1147" s="224"/>
      <c r="L1147" s="224"/>
      <c r="M1147" s="224"/>
      <c r="N1147" s="224"/>
      <c r="O1147" s="224"/>
      <c r="P1147" s="224"/>
      <c r="Q1147" s="224"/>
      <c r="R1147" s="224"/>
      <c r="S1147" s="224"/>
    </row>
    <row r="1148" spans="1:19" x14ac:dyDescent="0.25">
      <c r="A1148" s="223">
        <f t="shared" si="24"/>
        <v>44916.843749999804</v>
      </c>
      <c r="B1148" s="224"/>
      <c r="C1148" s="224"/>
      <c r="D1148" s="224"/>
      <c r="E1148" s="224"/>
      <c r="F1148" s="224"/>
      <c r="G1148" s="224"/>
      <c r="H1148" s="224"/>
      <c r="I1148" s="224"/>
      <c r="J1148" s="224"/>
      <c r="K1148" s="224"/>
      <c r="L1148" s="224"/>
      <c r="M1148" s="224"/>
      <c r="N1148" s="224"/>
      <c r="O1148" s="224"/>
      <c r="P1148" s="224"/>
      <c r="Q1148" s="224"/>
      <c r="R1148" s="224"/>
      <c r="S1148" s="224"/>
    </row>
    <row r="1149" spans="1:19" x14ac:dyDescent="0.25">
      <c r="A1149" s="223">
        <f t="shared" si="24"/>
        <v>44916.854166666468</v>
      </c>
      <c r="B1149" s="224"/>
      <c r="C1149" s="224"/>
      <c r="D1149" s="224"/>
      <c r="E1149" s="224"/>
      <c r="F1149" s="224"/>
      <c r="G1149" s="224"/>
      <c r="H1149" s="224"/>
      <c r="I1149" s="224"/>
      <c r="J1149" s="224"/>
      <c r="K1149" s="224"/>
      <c r="L1149" s="224"/>
      <c r="M1149" s="224"/>
      <c r="N1149" s="224"/>
      <c r="O1149" s="224"/>
      <c r="P1149" s="224"/>
      <c r="Q1149" s="224"/>
      <c r="R1149" s="224"/>
      <c r="S1149" s="224"/>
    </row>
    <row r="1150" spans="1:19" x14ac:dyDescent="0.25">
      <c r="A1150" s="223">
        <f t="shared" si="24"/>
        <v>44916.864583333132</v>
      </c>
      <c r="B1150" s="224"/>
      <c r="C1150" s="224"/>
      <c r="D1150" s="224"/>
      <c r="E1150" s="224"/>
      <c r="F1150" s="224"/>
      <c r="G1150" s="224"/>
      <c r="H1150" s="224"/>
      <c r="I1150" s="224"/>
      <c r="J1150" s="224"/>
      <c r="K1150" s="224"/>
      <c r="L1150" s="224"/>
      <c r="M1150" s="224"/>
      <c r="N1150" s="224"/>
      <c r="O1150" s="224"/>
      <c r="P1150" s="224"/>
      <c r="Q1150" s="224"/>
      <c r="R1150" s="224"/>
      <c r="S1150" s="224"/>
    </row>
    <row r="1151" spans="1:19" x14ac:dyDescent="0.25">
      <c r="A1151" s="223">
        <f t="shared" si="24"/>
        <v>44916.874999999796</v>
      </c>
      <c r="B1151" s="224"/>
      <c r="C1151" s="224"/>
      <c r="D1151" s="224"/>
      <c r="E1151" s="224"/>
      <c r="F1151" s="224"/>
      <c r="G1151" s="224"/>
      <c r="H1151" s="224"/>
      <c r="I1151" s="224"/>
      <c r="J1151" s="224"/>
      <c r="K1151" s="224"/>
      <c r="L1151" s="224"/>
      <c r="M1151" s="224"/>
      <c r="N1151" s="224"/>
      <c r="O1151" s="224"/>
      <c r="P1151" s="224"/>
      <c r="Q1151" s="224"/>
      <c r="R1151" s="224"/>
      <c r="S1151" s="224"/>
    </row>
    <row r="1152" spans="1:19" x14ac:dyDescent="0.25">
      <c r="A1152" s="223">
        <f t="shared" si="24"/>
        <v>44916.885416666461</v>
      </c>
      <c r="B1152" s="224"/>
      <c r="C1152" s="224"/>
      <c r="D1152" s="224"/>
      <c r="E1152" s="224"/>
      <c r="F1152" s="224"/>
      <c r="G1152" s="224"/>
      <c r="H1152" s="224"/>
      <c r="I1152" s="224"/>
      <c r="J1152" s="224"/>
      <c r="K1152" s="224"/>
      <c r="L1152" s="224"/>
      <c r="M1152" s="224"/>
      <c r="N1152" s="224"/>
      <c r="O1152" s="224"/>
      <c r="P1152" s="224"/>
      <c r="Q1152" s="224"/>
      <c r="R1152" s="224"/>
      <c r="S1152" s="224"/>
    </row>
    <row r="1153" spans="1:19" x14ac:dyDescent="0.25">
      <c r="A1153" s="223">
        <f t="shared" si="24"/>
        <v>44916.895833333125</v>
      </c>
      <c r="B1153" s="224"/>
      <c r="C1153" s="224"/>
      <c r="D1153" s="224"/>
      <c r="E1153" s="224"/>
      <c r="F1153" s="224"/>
      <c r="G1153" s="224"/>
      <c r="H1153" s="224"/>
      <c r="I1153" s="224"/>
      <c r="J1153" s="224"/>
      <c r="K1153" s="224"/>
      <c r="L1153" s="224"/>
      <c r="M1153" s="224"/>
      <c r="N1153" s="224"/>
      <c r="O1153" s="224"/>
      <c r="P1153" s="224"/>
      <c r="Q1153" s="224"/>
      <c r="R1153" s="224"/>
      <c r="S1153" s="224"/>
    </row>
    <row r="1154" spans="1:19" x14ac:dyDescent="0.25">
      <c r="A1154" s="223">
        <f t="shared" si="24"/>
        <v>44916.906249999789</v>
      </c>
      <c r="B1154" s="224"/>
      <c r="C1154" s="224"/>
      <c r="D1154" s="224"/>
      <c r="E1154" s="224"/>
      <c r="F1154" s="224"/>
      <c r="G1154" s="224"/>
      <c r="H1154" s="224"/>
      <c r="I1154" s="224"/>
      <c r="J1154" s="224"/>
      <c r="K1154" s="224"/>
      <c r="L1154" s="224"/>
      <c r="M1154" s="224"/>
      <c r="N1154" s="224"/>
      <c r="O1154" s="224"/>
      <c r="P1154" s="224"/>
      <c r="Q1154" s="224"/>
      <c r="R1154" s="224"/>
      <c r="S1154" s="224"/>
    </row>
    <row r="1155" spans="1:19" x14ac:dyDescent="0.25">
      <c r="A1155" s="223">
        <f t="shared" si="24"/>
        <v>44916.916666666453</v>
      </c>
      <c r="B1155" s="224"/>
      <c r="C1155" s="224"/>
      <c r="D1155" s="224"/>
      <c r="E1155" s="224"/>
      <c r="F1155" s="224"/>
      <c r="G1155" s="224"/>
      <c r="H1155" s="224"/>
      <c r="I1155" s="224"/>
      <c r="J1155" s="224"/>
      <c r="K1155" s="224"/>
      <c r="L1155" s="224"/>
      <c r="M1155" s="224"/>
      <c r="N1155" s="224"/>
      <c r="O1155" s="224"/>
      <c r="P1155" s="224"/>
      <c r="Q1155" s="224"/>
      <c r="R1155" s="224"/>
      <c r="S1155" s="224"/>
    </row>
    <row r="1156" spans="1:19" x14ac:dyDescent="0.25">
      <c r="A1156" s="223">
        <f t="shared" si="24"/>
        <v>44916.927083333117</v>
      </c>
      <c r="B1156" s="224"/>
      <c r="C1156" s="224"/>
      <c r="D1156" s="224"/>
      <c r="E1156" s="224"/>
      <c r="F1156" s="224"/>
      <c r="G1156" s="224"/>
      <c r="H1156" s="224"/>
      <c r="I1156" s="224"/>
      <c r="J1156" s="224"/>
      <c r="K1156" s="224"/>
      <c r="L1156" s="224"/>
      <c r="M1156" s="224"/>
      <c r="N1156" s="224"/>
      <c r="O1156" s="224"/>
      <c r="P1156" s="224"/>
      <c r="Q1156" s="224"/>
      <c r="R1156" s="224"/>
      <c r="S1156" s="224"/>
    </row>
    <row r="1157" spans="1:19" x14ac:dyDescent="0.25">
      <c r="A1157" s="223">
        <f t="shared" si="24"/>
        <v>44916.937499999782</v>
      </c>
      <c r="B1157" s="224"/>
      <c r="C1157" s="224"/>
      <c r="D1157" s="224"/>
      <c r="E1157" s="224"/>
      <c r="F1157" s="224"/>
      <c r="G1157" s="224"/>
      <c r="H1157" s="224"/>
      <c r="I1157" s="224"/>
      <c r="J1157" s="224"/>
      <c r="K1157" s="224"/>
      <c r="L1157" s="224"/>
      <c r="M1157" s="224"/>
      <c r="N1157" s="224"/>
      <c r="O1157" s="224"/>
      <c r="P1157" s="224"/>
      <c r="Q1157" s="224"/>
      <c r="R1157" s="224"/>
      <c r="S1157" s="224"/>
    </row>
    <row r="1158" spans="1:19" x14ac:dyDescent="0.25">
      <c r="A1158" s="223">
        <f t="shared" si="24"/>
        <v>44916.947916666446</v>
      </c>
      <c r="B1158" s="224"/>
      <c r="C1158" s="224"/>
      <c r="D1158" s="224"/>
      <c r="E1158" s="224"/>
      <c r="F1158" s="224"/>
      <c r="G1158" s="224"/>
      <c r="H1158" s="224"/>
      <c r="I1158" s="224"/>
      <c r="J1158" s="224"/>
      <c r="K1158" s="224"/>
      <c r="L1158" s="224"/>
      <c r="M1158" s="224"/>
      <c r="N1158" s="224"/>
      <c r="O1158" s="224"/>
      <c r="P1158" s="224"/>
      <c r="Q1158" s="224"/>
      <c r="R1158" s="224"/>
      <c r="S1158" s="224"/>
    </row>
    <row r="1159" spans="1:19" x14ac:dyDescent="0.25">
      <c r="A1159" s="223">
        <f t="shared" si="24"/>
        <v>44916.95833333311</v>
      </c>
      <c r="B1159" s="224"/>
      <c r="C1159" s="224"/>
      <c r="D1159" s="224"/>
      <c r="E1159" s="224"/>
      <c r="F1159" s="224"/>
      <c r="G1159" s="224"/>
      <c r="H1159" s="224"/>
      <c r="I1159" s="224"/>
      <c r="J1159" s="224"/>
      <c r="K1159" s="224"/>
      <c r="L1159" s="224"/>
      <c r="M1159" s="224"/>
      <c r="N1159" s="224"/>
      <c r="O1159" s="224"/>
      <c r="P1159" s="224"/>
      <c r="Q1159" s="224"/>
      <c r="R1159" s="224"/>
      <c r="S1159" s="224"/>
    </row>
    <row r="1160" spans="1:19" x14ac:dyDescent="0.25">
      <c r="A1160" s="223">
        <f t="shared" si="24"/>
        <v>44916.968749999774</v>
      </c>
      <c r="B1160" s="224"/>
      <c r="C1160" s="224"/>
      <c r="D1160" s="224"/>
      <c r="E1160" s="224"/>
      <c r="F1160" s="224"/>
      <c r="G1160" s="224"/>
      <c r="H1160" s="224"/>
      <c r="I1160" s="224"/>
      <c r="J1160" s="224"/>
      <c r="K1160" s="224"/>
      <c r="L1160" s="224"/>
      <c r="M1160" s="224"/>
      <c r="N1160" s="224"/>
      <c r="O1160" s="224"/>
      <c r="P1160" s="224"/>
      <c r="Q1160" s="224"/>
      <c r="R1160" s="224"/>
      <c r="S1160" s="224"/>
    </row>
    <row r="1161" spans="1:19" x14ac:dyDescent="0.25">
      <c r="A1161" s="223">
        <f t="shared" si="24"/>
        <v>44916.979166666439</v>
      </c>
      <c r="B1161" s="224"/>
      <c r="C1161" s="224"/>
      <c r="D1161" s="224"/>
      <c r="E1161" s="224"/>
      <c r="F1161" s="224"/>
      <c r="G1161" s="224"/>
      <c r="H1161" s="224"/>
      <c r="I1161" s="224"/>
      <c r="J1161" s="224"/>
      <c r="K1161" s="224"/>
      <c r="L1161" s="224"/>
      <c r="M1161" s="224"/>
      <c r="N1161" s="224"/>
      <c r="O1161" s="224"/>
      <c r="P1161" s="224"/>
      <c r="Q1161" s="224"/>
      <c r="R1161" s="224"/>
      <c r="S1161" s="224"/>
    </row>
    <row r="1162" spans="1:19" x14ac:dyDescent="0.25">
      <c r="A1162" s="225">
        <f t="shared" si="24"/>
        <v>44916.989583333103</v>
      </c>
      <c r="B1162" s="226"/>
      <c r="C1162" s="226"/>
      <c r="D1162" s="226"/>
      <c r="E1162" s="226"/>
      <c r="F1162" s="226"/>
      <c r="G1162" s="226"/>
      <c r="H1162" s="226"/>
      <c r="I1162" s="226"/>
      <c r="J1162" s="226"/>
      <c r="K1162" s="226"/>
      <c r="L1162" s="226"/>
      <c r="M1162" s="226"/>
      <c r="N1162" s="226"/>
      <c r="O1162" s="226"/>
      <c r="P1162" s="226"/>
      <c r="Q1162" s="226"/>
      <c r="R1162" s="226"/>
      <c r="S1162" s="226"/>
    </row>
  </sheetData>
  <sheetProtection algorithmName="SHA-512" hashValue="kkdqA67fQ17H80CySYsYbQpZZjW5lv39dpL8JPgO3ynJbShbDE8QCIqYcmJouYm5aDToziUBnoiWSWqOXJ3Z3Q==" saltValue="S3O62uOOdPcOkHk1n5ALGw==" spinCount="100000" sheet="1" objects="1" scenarios="1" formatCells="0" formatColumns="0" formatRows="0"/>
  <conditionalFormatting sqref="B10">
    <cfRule type="expression" dxfId="33" priority="1" stopIfTrue="1">
      <formula>AND(XEY10&lt;&gt;"",B10="")</formula>
    </cfRule>
  </conditionalFormatting>
  <dataValidations count="2">
    <dataValidation type="list" allowBlank="1" showInputMessage="1" showErrorMessage="1" promptTitle="Einheit" prompt="MW / MWh" sqref="B10" xr:uid="{00000000-0002-0000-0300-000000000000}">
      <formula1>"MW,MWh"</formula1>
    </dataValidation>
    <dataValidation type="list" allowBlank="1" showInputMessage="1" showErrorMessage="1" promptTitle="Kraftwerkstypen" prompt="Bitte wählen Sie aus" sqref="G9" xr:uid="{00000000-0002-0000-0300-000001000000}">
      <formula1>"Windkraft,Photovoltaik,Geothermie"</formula1>
    </dataValidation>
  </dataValidations>
  <hyperlinks>
    <hyperlink ref="B6" r:id="rId1" display="datenerhebung@e-control.at" xr:uid="{00000000-0004-0000-0300-000000000000}"/>
  </hyperlinks>
  <printOptions horizontalCentered="1"/>
  <pageMargins left="0.39370078740157483" right="0.39370078740157483" top="0.98425196850393704" bottom="0.59055118110236227" header="0.51181102362204722" footer="0.51181102362204722"/>
  <pageSetup paperSize="9" scale="59" orientation="landscape" r:id="rId2"/>
  <headerFooter alignWithMargins="0"/>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howOutlineSymbols="0"/>
    <pageSetUpPr autoPageBreaks="0" fitToPage="1"/>
  </sheetPr>
  <dimension ref="A1:R235"/>
  <sheetViews>
    <sheetView showGridLines="0" showOutlineSymbols="0" workbookViewId="0">
      <pane xSplit="3" ySplit="10" topLeftCell="D11" activePane="bottomRight" state="frozen"/>
      <selection activeCell="D11" sqref="D11:D14"/>
      <selection pane="topRight" activeCell="D11" sqref="D11:D14"/>
      <selection pane="bottomLeft" activeCell="D11" sqref="D11:D14"/>
      <selection pane="bottomRight"/>
    </sheetView>
  </sheetViews>
  <sheetFormatPr baseColWidth="10" defaultColWidth="10.6640625" defaultRowHeight="0" customHeight="1" zeroHeight="1" x14ac:dyDescent="0.25"/>
  <cols>
    <col min="1" max="2" width="30.6640625" style="3" customWidth="1"/>
    <col min="3" max="3" width="10.6640625" style="3" customWidth="1"/>
    <col min="4" max="4" width="12.6640625" style="3" customWidth="1"/>
    <col min="5" max="16" width="12.6640625" style="4" customWidth="1"/>
    <col min="17" max="16384" width="10.6640625" style="33"/>
  </cols>
  <sheetData>
    <row r="1" spans="1:16" ht="15.75" customHeight="1" x14ac:dyDescent="0.25">
      <c r="A1" s="172"/>
      <c r="B1" s="172"/>
    </row>
    <row r="2" spans="1:16" ht="15.75" customHeight="1" x14ac:dyDescent="0.25">
      <c r="A2" s="172"/>
      <c r="B2" s="134"/>
    </row>
    <row r="3" spans="1:16" ht="15.75" customHeight="1" x14ac:dyDescent="0.25">
      <c r="A3" s="172"/>
      <c r="B3" s="134"/>
    </row>
    <row r="4" spans="1:16" ht="15.75" customHeight="1" x14ac:dyDescent="0.25">
      <c r="A4" s="238" t="s">
        <v>1</v>
      </c>
      <c r="B4" s="134"/>
      <c r="C4" s="24"/>
      <c r="D4" s="24"/>
      <c r="E4" s="24"/>
    </row>
    <row r="5" spans="1:16" ht="15.75" customHeight="1" x14ac:dyDescent="0.25">
      <c r="A5" s="139" t="str">
        <f>"Monatserhebung Erzeuger Strom "&amp;U!$B$11</f>
        <v>Monatserhebung Erzeuger Strom 2022</v>
      </c>
      <c r="B5" s="140"/>
      <c r="C5" s="140"/>
      <c r="D5" s="140"/>
      <c r="E5" s="141"/>
    </row>
    <row r="6" spans="1:16" ht="15.75" customHeight="1" x14ac:dyDescent="0.25">
      <c r="A6" s="36" t="s">
        <v>3</v>
      </c>
      <c r="B6" s="139" t="str">
        <f>IF(U!$B$12&lt;&gt;"",U!$B$12,"")</f>
        <v/>
      </c>
      <c r="C6" s="140"/>
      <c r="D6" s="140"/>
      <c r="E6" s="141"/>
    </row>
    <row r="7" spans="1:16" ht="15.6" x14ac:dyDescent="0.25">
      <c r="A7" s="139" t="s">
        <v>161</v>
      </c>
      <c r="B7" s="140"/>
      <c r="C7" s="140"/>
      <c r="D7" s="140"/>
      <c r="E7" s="141"/>
    </row>
    <row r="8" spans="1:16" ht="13.2" x14ac:dyDescent="0.25">
      <c r="C8" s="26"/>
      <c r="E8" s="26"/>
    </row>
    <row r="9" spans="1:16" ht="13.2" x14ac:dyDescent="0.25">
      <c r="A9" s="4"/>
      <c r="B9" s="4"/>
      <c r="C9" s="34"/>
      <c r="D9" s="29" t="s">
        <v>157</v>
      </c>
      <c r="E9" s="3"/>
    </row>
    <row r="10" spans="1:16" ht="15.6" x14ac:dyDescent="0.25">
      <c r="A10" s="260" t="s">
        <v>159</v>
      </c>
      <c r="B10" s="275"/>
      <c r="C10" s="35" t="s">
        <v>17</v>
      </c>
      <c r="D10" s="94" t="s">
        <v>115</v>
      </c>
      <c r="E10" s="94">
        <v>42401</v>
      </c>
      <c r="F10" s="94">
        <v>42430</v>
      </c>
      <c r="G10" s="94">
        <v>42461</v>
      </c>
      <c r="H10" s="94">
        <v>42491</v>
      </c>
      <c r="I10" s="94">
        <v>42522</v>
      </c>
      <c r="J10" s="94">
        <v>42552</v>
      </c>
      <c r="K10" s="94">
        <v>42583</v>
      </c>
      <c r="L10" s="94">
        <v>42614</v>
      </c>
      <c r="M10" s="94">
        <v>42644</v>
      </c>
      <c r="N10" s="94">
        <v>42675</v>
      </c>
      <c r="O10" s="94">
        <v>42705</v>
      </c>
      <c r="P10" s="95" t="s">
        <v>116</v>
      </c>
    </row>
    <row r="11" spans="1:16" ht="13.2" x14ac:dyDescent="0.25">
      <c r="A11" s="289" t="s">
        <v>122</v>
      </c>
      <c r="B11" s="86" t="s">
        <v>84</v>
      </c>
      <c r="C11" s="87" t="s">
        <v>0</v>
      </c>
      <c r="D11" s="72"/>
      <c r="E11" s="72"/>
      <c r="F11" s="72"/>
      <c r="G11" s="72"/>
      <c r="H11" s="72"/>
      <c r="I11" s="72"/>
      <c r="J11" s="72"/>
      <c r="K11" s="72"/>
      <c r="L11" s="72"/>
      <c r="M11" s="72"/>
      <c r="N11" s="72"/>
      <c r="O11" s="72"/>
      <c r="P11" s="167" t="str">
        <f>IF(SUM(D11:O11)&gt;0,SUM(D11:O11),"")</f>
        <v/>
      </c>
    </row>
    <row r="12" spans="1:16" ht="13.2" x14ac:dyDescent="0.25">
      <c r="A12" s="290"/>
      <c r="B12" s="61" t="s">
        <v>85</v>
      </c>
      <c r="C12" s="88" t="s">
        <v>0</v>
      </c>
      <c r="D12" s="106"/>
      <c r="E12" s="106"/>
      <c r="F12" s="106"/>
      <c r="G12" s="106"/>
      <c r="H12" s="106"/>
      <c r="I12" s="106"/>
      <c r="J12" s="106"/>
      <c r="K12" s="106"/>
      <c r="L12" s="106"/>
      <c r="M12" s="106"/>
      <c r="N12" s="106"/>
      <c r="O12" s="106"/>
      <c r="P12" s="168" t="str">
        <f t="shared" ref="P12:P28" si="0">IF(SUM(D12:O12)&gt;0,SUM(D12:O12),"")</f>
        <v/>
      </c>
    </row>
    <row r="13" spans="1:16" ht="13.2" x14ac:dyDescent="0.25">
      <c r="A13" s="291"/>
      <c r="B13" s="89" t="s">
        <v>86</v>
      </c>
      <c r="C13" s="90" t="s">
        <v>0</v>
      </c>
      <c r="D13" s="165" t="str">
        <f>IF(SUMIF(MM_WaeEt!$E:$E,"Bruttostromer*",MM_WaeEt!G:G)&gt;0,SUMIF(MM_WaeEt!$E:$E,"Bruttostromer*",MM_WaeEt!G:G),"")</f>
        <v/>
      </c>
      <c r="E13" s="165" t="str">
        <f>IF(SUMIF(MM_WaeEt!$E:$E,"Bruttostromer*",MM_WaeEt!H:H)&gt;0,SUMIF(MM_WaeEt!$E:$E,"Bruttostromer*",MM_WaeEt!H:H),"")</f>
        <v/>
      </c>
      <c r="F13" s="165" t="str">
        <f>IF(SUMIF(MM_WaeEt!$E:$E,"Bruttostromer*",MM_WaeEt!I:I)&gt;0,SUMIF(MM_WaeEt!$E:$E,"Bruttostromer*",MM_WaeEt!I:I),"")</f>
        <v/>
      </c>
      <c r="G13" s="165" t="str">
        <f>IF(SUMIF(MM_WaeEt!$E:$E,"Bruttostromer*",MM_WaeEt!J:J)&gt;0,SUMIF(MM_WaeEt!$E:$E,"Bruttostromer*",MM_WaeEt!J:J),"")</f>
        <v/>
      </c>
      <c r="H13" s="165" t="str">
        <f>IF(SUMIF(MM_WaeEt!$E:$E,"Bruttostromer*",MM_WaeEt!K:K)&gt;0,SUMIF(MM_WaeEt!$E:$E,"Bruttostromer*",MM_WaeEt!K:K),"")</f>
        <v/>
      </c>
      <c r="I13" s="165" t="str">
        <f>IF(SUMIF(MM_WaeEt!$E:$E,"Bruttostromer*",MM_WaeEt!L:L)&gt;0,SUMIF(MM_WaeEt!$E:$E,"Bruttostromer*",MM_WaeEt!L:L),"")</f>
        <v/>
      </c>
      <c r="J13" s="165" t="str">
        <f>IF(SUMIF(MM_WaeEt!$E:$E,"Bruttostromer*",MM_WaeEt!M:M)&gt;0,SUMIF(MM_WaeEt!$E:$E,"Bruttostromer*",MM_WaeEt!M:M),"")</f>
        <v/>
      </c>
      <c r="K13" s="165" t="str">
        <f>IF(SUMIF(MM_WaeEt!$E:$E,"Bruttostromer*",MM_WaeEt!N:N)&gt;0,SUMIF(MM_WaeEt!$E:$E,"Bruttostromer*",MM_WaeEt!N:N),"")</f>
        <v/>
      </c>
      <c r="L13" s="165" t="str">
        <f>IF(SUMIF(MM_WaeEt!$E:$E,"Bruttostromer*",MM_WaeEt!O:O)&gt;0,SUMIF(MM_WaeEt!$E:$E,"Bruttostromer*",MM_WaeEt!O:O),"")</f>
        <v/>
      </c>
      <c r="M13" s="165" t="str">
        <f>IF(SUMIF(MM_WaeEt!$E:$E,"Bruttostromer*",MM_WaeEt!P:P)&gt;0,SUMIF(MM_WaeEt!$E:$E,"Bruttostromer*",MM_WaeEt!P:P),"")</f>
        <v/>
      </c>
      <c r="N13" s="165" t="str">
        <f>IF(SUMIF(MM_WaeEt!$E:$E,"Bruttostromer*",MM_WaeEt!Q:Q)&gt;0,SUMIF(MM_WaeEt!$E:$E,"Bruttostromer*",MM_WaeEt!Q:Q),"")</f>
        <v/>
      </c>
      <c r="O13" s="165" t="str">
        <f>IF(SUMIF(MM_WaeEt!$E:$E,"Bruttostromer*",MM_WaeEt!R:R)&gt;0,SUMIF(MM_WaeEt!$E:$E,"Bruttostromer*",MM_WaeEt!R:R),"")</f>
        <v/>
      </c>
      <c r="P13" s="166" t="str">
        <f t="shared" si="0"/>
        <v/>
      </c>
    </row>
    <row r="14" spans="1:16" ht="13.2" x14ac:dyDescent="0.25">
      <c r="A14" s="289" t="s">
        <v>87</v>
      </c>
      <c r="B14" s="86" t="s">
        <v>88</v>
      </c>
      <c r="C14" s="87" t="s">
        <v>0</v>
      </c>
      <c r="D14" s="72"/>
      <c r="E14" s="72"/>
      <c r="F14" s="72"/>
      <c r="G14" s="72"/>
      <c r="H14" s="72"/>
      <c r="I14" s="72"/>
      <c r="J14" s="72"/>
      <c r="K14" s="72"/>
      <c r="L14" s="72"/>
      <c r="M14" s="72"/>
      <c r="N14" s="72"/>
      <c r="O14" s="72"/>
      <c r="P14" s="167" t="str">
        <f t="shared" si="0"/>
        <v/>
      </c>
    </row>
    <row r="15" spans="1:16" ht="13.2" x14ac:dyDescent="0.25">
      <c r="A15" s="290"/>
      <c r="B15" s="61" t="s">
        <v>89</v>
      </c>
      <c r="C15" s="88" t="s">
        <v>0</v>
      </c>
      <c r="D15" s="106"/>
      <c r="E15" s="106"/>
      <c r="F15" s="106"/>
      <c r="G15" s="106"/>
      <c r="H15" s="106"/>
      <c r="I15" s="106"/>
      <c r="J15" s="106"/>
      <c r="K15" s="106"/>
      <c r="L15" s="106"/>
      <c r="M15" s="106"/>
      <c r="N15" s="106"/>
      <c r="O15" s="106"/>
      <c r="P15" s="168" t="str">
        <f t="shared" si="0"/>
        <v/>
      </c>
    </row>
    <row r="16" spans="1:16" ht="13.2" x14ac:dyDescent="0.25">
      <c r="A16" s="291"/>
      <c r="B16" s="89" t="s">
        <v>90</v>
      </c>
      <c r="C16" s="90" t="s">
        <v>0</v>
      </c>
      <c r="D16" s="73"/>
      <c r="E16" s="73"/>
      <c r="F16" s="73"/>
      <c r="G16" s="73"/>
      <c r="H16" s="73"/>
      <c r="I16" s="73"/>
      <c r="J16" s="73"/>
      <c r="K16" s="73"/>
      <c r="L16" s="73"/>
      <c r="M16" s="73"/>
      <c r="N16" s="73"/>
      <c r="O16" s="73"/>
      <c r="P16" s="166" t="str">
        <f t="shared" si="0"/>
        <v/>
      </c>
    </row>
    <row r="17" spans="1:18" ht="13.2" x14ac:dyDescent="0.25">
      <c r="A17" s="280" t="s">
        <v>81</v>
      </c>
      <c r="B17" s="281"/>
      <c r="C17" s="87" t="s">
        <v>0</v>
      </c>
      <c r="D17" s="72"/>
      <c r="E17" s="72"/>
      <c r="F17" s="72"/>
      <c r="G17" s="72"/>
      <c r="H17" s="72"/>
      <c r="I17" s="72"/>
      <c r="J17" s="72"/>
      <c r="K17" s="72"/>
      <c r="L17" s="72"/>
      <c r="M17" s="72"/>
      <c r="N17" s="72"/>
      <c r="O17" s="72"/>
      <c r="P17" s="167" t="str">
        <f t="shared" si="0"/>
        <v/>
      </c>
    </row>
    <row r="18" spans="1:18" ht="13.2" x14ac:dyDescent="0.25">
      <c r="A18" s="282" t="s">
        <v>112</v>
      </c>
      <c r="B18" s="283"/>
      <c r="C18" s="90" t="s">
        <v>0</v>
      </c>
      <c r="D18" s="73"/>
      <c r="E18" s="73"/>
      <c r="F18" s="73"/>
      <c r="G18" s="73"/>
      <c r="H18" s="73"/>
      <c r="I18" s="73"/>
      <c r="J18" s="73"/>
      <c r="K18" s="73"/>
      <c r="L18" s="73"/>
      <c r="M18" s="73"/>
      <c r="N18" s="73"/>
      <c r="O18" s="73"/>
      <c r="P18" s="166" t="str">
        <f t="shared" si="0"/>
        <v/>
      </c>
    </row>
    <row r="19" spans="1:18" ht="13.2" x14ac:dyDescent="0.25">
      <c r="A19" s="280" t="s">
        <v>96</v>
      </c>
      <c r="B19" s="281"/>
      <c r="C19" s="87" t="s">
        <v>0</v>
      </c>
      <c r="D19" s="72"/>
      <c r="E19" s="72"/>
      <c r="F19" s="72"/>
      <c r="G19" s="72"/>
      <c r="H19" s="72"/>
      <c r="I19" s="72"/>
      <c r="J19" s="72"/>
      <c r="K19" s="72"/>
      <c r="L19" s="72"/>
      <c r="M19" s="72"/>
      <c r="N19" s="72"/>
      <c r="O19" s="72"/>
      <c r="P19" s="167" t="str">
        <f t="shared" si="0"/>
        <v/>
      </c>
    </row>
    <row r="20" spans="1:18" ht="13.2" x14ac:dyDescent="0.25">
      <c r="A20" s="284" t="s">
        <v>105</v>
      </c>
      <c r="B20" s="285"/>
      <c r="C20" s="90" t="s">
        <v>0</v>
      </c>
      <c r="D20" s="73"/>
      <c r="E20" s="73"/>
      <c r="F20" s="73"/>
      <c r="G20" s="73"/>
      <c r="H20" s="73"/>
      <c r="I20" s="73"/>
      <c r="J20" s="73"/>
      <c r="K20" s="73"/>
      <c r="L20" s="73"/>
      <c r="M20" s="73"/>
      <c r="N20" s="73"/>
      <c r="O20" s="73"/>
      <c r="P20" s="166" t="str">
        <f t="shared" si="0"/>
        <v/>
      </c>
    </row>
    <row r="21" spans="1:18" ht="13.2" x14ac:dyDescent="0.25">
      <c r="A21" s="286" t="s">
        <v>39</v>
      </c>
      <c r="B21" s="262"/>
      <c r="C21" s="93" t="s">
        <v>0</v>
      </c>
      <c r="D21" s="107"/>
      <c r="E21" s="107"/>
      <c r="F21" s="107"/>
      <c r="G21" s="107"/>
      <c r="H21" s="107"/>
      <c r="I21" s="107"/>
      <c r="J21" s="107"/>
      <c r="K21" s="107"/>
      <c r="L21" s="107"/>
      <c r="M21" s="107"/>
      <c r="N21" s="107"/>
      <c r="O21" s="107"/>
      <c r="P21" s="169" t="str">
        <f t="shared" si="0"/>
        <v/>
      </c>
      <c r="R21" s="33" t="s">
        <v>175</v>
      </c>
    </row>
    <row r="22" spans="1:18" ht="13.2" x14ac:dyDescent="0.25">
      <c r="A22" s="292" t="s">
        <v>97</v>
      </c>
      <c r="B22" s="86" t="s">
        <v>106</v>
      </c>
      <c r="C22" s="96" t="s">
        <v>0</v>
      </c>
      <c r="D22" s="72"/>
      <c r="E22" s="72"/>
      <c r="F22" s="72"/>
      <c r="G22" s="72"/>
      <c r="H22" s="72"/>
      <c r="I22" s="72"/>
      <c r="J22" s="72"/>
      <c r="K22" s="72"/>
      <c r="L22" s="72"/>
      <c r="M22" s="72"/>
      <c r="N22" s="72"/>
      <c r="O22" s="72"/>
      <c r="P22" s="167" t="str">
        <f t="shared" si="0"/>
        <v/>
      </c>
    </row>
    <row r="23" spans="1:18" ht="13.2" x14ac:dyDescent="0.25">
      <c r="A23" s="293"/>
      <c r="B23" s="61" t="s">
        <v>107</v>
      </c>
      <c r="C23" s="97" t="s">
        <v>0</v>
      </c>
      <c r="D23" s="106"/>
      <c r="E23" s="106"/>
      <c r="F23" s="106"/>
      <c r="G23" s="106"/>
      <c r="H23" s="106"/>
      <c r="I23" s="106"/>
      <c r="J23" s="106"/>
      <c r="K23" s="106"/>
      <c r="L23" s="106"/>
      <c r="M23" s="106"/>
      <c r="N23" s="106"/>
      <c r="O23" s="106"/>
      <c r="P23" s="168" t="str">
        <f t="shared" si="0"/>
        <v/>
      </c>
    </row>
    <row r="24" spans="1:18" ht="13.2" x14ac:dyDescent="0.25">
      <c r="A24" s="294"/>
      <c r="B24" s="108" t="s">
        <v>117</v>
      </c>
      <c r="C24" s="98" t="s">
        <v>0</v>
      </c>
      <c r="D24" s="73"/>
      <c r="E24" s="73"/>
      <c r="F24" s="73"/>
      <c r="G24" s="73"/>
      <c r="H24" s="73"/>
      <c r="I24" s="73"/>
      <c r="J24" s="73"/>
      <c r="K24" s="73"/>
      <c r="L24" s="73"/>
      <c r="M24" s="73"/>
      <c r="N24" s="73"/>
      <c r="O24" s="73"/>
      <c r="P24" s="166" t="str">
        <f t="shared" si="0"/>
        <v/>
      </c>
    </row>
    <row r="25" spans="1:18" ht="13.2" x14ac:dyDescent="0.25">
      <c r="A25" s="295" t="s">
        <v>98</v>
      </c>
      <c r="B25" s="86" t="s">
        <v>106</v>
      </c>
      <c r="C25" s="96" t="s">
        <v>0</v>
      </c>
      <c r="D25" s="72"/>
      <c r="E25" s="72"/>
      <c r="F25" s="72"/>
      <c r="G25" s="72"/>
      <c r="H25" s="72"/>
      <c r="I25" s="72"/>
      <c r="J25" s="72"/>
      <c r="K25" s="72"/>
      <c r="L25" s="72"/>
      <c r="M25" s="72"/>
      <c r="N25" s="72"/>
      <c r="O25" s="72"/>
      <c r="P25" s="167" t="str">
        <f t="shared" si="0"/>
        <v/>
      </c>
    </row>
    <row r="26" spans="1:18" ht="13.2" x14ac:dyDescent="0.25">
      <c r="A26" s="293"/>
      <c r="B26" s="61" t="s">
        <v>107</v>
      </c>
      <c r="C26" s="97" t="s">
        <v>0</v>
      </c>
      <c r="D26" s="106"/>
      <c r="E26" s="106"/>
      <c r="F26" s="106"/>
      <c r="G26" s="106"/>
      <c r="H26" s="106"/>
      <c r="I26" s="106"/>
      <c r="J26" s="106"/>
      <c r="K26" s="106"/>
      <c r="L26" s="106"/>
      <c r="M26" s="106"/>
      <c r="N26" s="106"/>
      <c r="O26" s="106"/>
      <c r="P26" s="168" t="str">
        <f t="shared" si="0"/>
        <v/>
      </c>
    </row>
    <row r="27" spans="1:18" ht="13.2" x14ac:dyDescent="0.25">
      <c r="A27" s="294"/>
      <c r="B27" s="108" t="s">
        <v>117</v>
      </c>
      <c r="C27" s="98" t="s">
        <v>0</v>
      </c>
      <c r="D27" s="73"/>
      <c r="E27" s="73"/>
      <c r="F27" s="73"/>
      <c r="G27" s="73"/>
      <c r="H27" s="73"/>
      <c r="I27" s="73"/>
      <c r="J27" s="73"/>
      <c r="K27" s="73"/>
      <c r="L27" s="73"/>
      <c r="M27" s="73"/>
      <c r="N27" s="73"/>
      <c r="O27" s="73"/>
      <c r="P27" s="166" t="str">
        <f t="shared" si="0"/>
        <v/>
      </c>
    </row>
    <row r="28" spans="1:18" ht="13.2" x14ac:dyDescent="0.25">
      <c r="A28" s="287" t="s">
        <v>160</v>
      </c>
      <c r="B28" s="288"/>
      <c r="C28" s="98" t="s">
        <v>0</v>
      </c>
      <c r="D28" s="243" t="str">
        <f>IF(SUM(D11:D27)&gt;0,SUM(D11:D16,D19:D20,D22:D24)-SUM(D17,D25:D27,D21),"")</f>
        <v/>
      </c>
      <c r="E28" s="243" t="str">
        <f t="shared" ref="E28:O28" si="1">IF(SUM(E11:E27)&gt;0,SUM(E11:E16,E19:E20,E22:E24)-SUM(E17,E25:E27,E21),"")</f>
        <v/>
      </c>
      <c r="F28" s="243" t="str">
        <f t="shared" si="1"/>
        <v/>
      </c>
      <c r="G28" s="243" t="str">
        <f t="shared" si="1"/>
        <v/>
      </c>
      <c r="H28" s="243" t="str">
        <f t="shared" si="1"/>
        <v/>
      </c>
      <c r="I28" s="243" t="str">
        <f t="shared" si="1"/>
        <v/>
      </c>
      <c r="J28" s="243" t="str">
        <f t="shared" si="1"/>
        <v/>
      </c>
      <c r="K28" s="243" t="str">
        <f t="shared" si="1"/>
        <v/>
      </c>
      <c r="L28" s="243" t="str">
        <f t="shared" si="1"/>
        <v/>
      </c>
      <c r="M28" s="243" t="str">
        <f t="shared" si="1"/>
        <v/>
      </c>
      <c r="N28" s="243" t="str">
        <f t="shared" si="1"/>
        <v/>
      </c>
      <c r="O28" s="243" t="str">
        <f t="shared" si="1"/>
        <v/>
      </c>
      <c r="P28" s="169" t="str">
        <f t="shared" si="0"/>
        <v/>
      </c>
    </row>
    <row r="29" spans="1:18" ht="13.2" x14ac:dyDescent="0.25">
      <c r="A29" s="33"/>
      <c r="B29" s="33"/>
      <c r="C29" s="33"/>
      <c r="D29" s="33"/>
      <c r="E29" s="33"/>
      <c r="F29" s="33"/>
      <c r="G29" s="33"/>
      <c r="H29" s="33"/>
      <c r="I29" s="33"/>
      <c r="J29" s="33"/>
      <c r="K29" s="33"/>
      <c r="L29" s="33"/>
      <c r="M29" s="33"/>
      <c r="N29" s="33"/>
      <c r="O29" s="33"/>
      <c r="P29" s="33"/>
    </row>
    <row r="30" spans="1:18" s="4" customFormat="1" ht="15.6" x14ac:dyDescent="0.25">
      <c r="A30" s="260" t="s">
        <v>158</v>
      </c>
      <c r="B30" s="275"/>
      <c r="C30" s="99" t="s">
        <v>17</v>
      </c>
      <c r="D30" s="94" t="s">
        <v>115</v>
      </c>
      <c r="E30" s="94">
        <v>42401</v>
      </c>
      <c r="F30" s="94">
        <v>42430</v>
      </c>
      <c r="G30" s="94">
        <v>42461</v>
      </c>
      <c r="H30" s="94">
        <v>42491</v>
      </c>
      <c r="I30" s="94">
        <v>42522</v>
      </c>
      <c r="J30" s="94">
        <v>42552</v>
      </c>
      <c r="K30" s="94">
        <v>42583</v>
      </c>
      <c r="L30" s="94">
        <v>42614</v>
      </c>
      <c r="M30" s="94">
        <v>42644</v>
      </c>
      <c r="N30" s="94">
        <v>42675</v>
      </c>
      <c r="O30" s="94">
        <v>42705</v>
      </c>
      <c r="P30" s="95" t="s">
        <v>116</v>
      </c>
    </row>
    <row r="31" spans="1:18" s="4" customFormat="1" ht="13.2" x14ac:dyDescent="0.25">
      <c r="A31" s="277" t="s">
        <v>84</v>
      </c>
      <c r="B31" s="91" t="s">
        <v>100</v>
      </c>
      <c r="C31" s="100" t="s">
        <v>0</v>
      </c>
      <c r="D31" s="207"/>
      <c r="E31" s="207"/>
      <c r="F31" s="207"/>
      <c r="G31" s="207"/>
      <c r="H31" s="207"/>
      <c r="I31" s="207"/>
      <c r="J31" s="207"/>
      <c r="K31" s="207"/>
      <c r="L31" s="207"/>
      <c r="M31" s="207"/>
      <c r="N31" s="207"/>
      <c r="O31" s="207"/>
      <c r="P31" s="167" t="str">
        <f t="shared" ref="P31:P33" si="2">IF(SUM(D31:O31)&gt;0,SUM(D31:O31),"")</f>
        <v/>
      </c>
    </row>
    <row r="32" spans="1:18" s="4" customFormat="1" ht="13.2" x14ac:dyDescent="0.25">
      <c r="A32" s="278"/>
      <c r="B32" s="101" t="s">
        <v>118</v>
      </c>
      <c r="C32" s="102" t="s">
        <v>0</v>
      </c>
      <c r="D32" s="208" t="str">
        <f>IF(SUM(D31)&gt;0,D31-D11,"")</f>
        <v/>
      </c>
      <c r="E32" s="208" t="str">
        <f t="shared" ref="E32:O32" si="3">IF(SUM(E31)&gt;0,E31-E11,"")</f>
        <v/>
      </c>
      <c r="F32" s="208" t="str">
        <f t="shared" si="3"/>
        <v/>
      </c>
      <c r="G32" s="208" t="str">
        <f t="shared" si="3"/>
        <v/>
      </c>
      <c r="H32" s="208" t="str">
        <f t="shared" si="3"/>
        <v/>
      </c>
      <c r="I32" s="208" t="str">
        <f t="shared" si="3"/>
        <v/>
      </c>
      <c r="J32" s="208" t="str">
        <f t="shared" si="3"/>
        <v/>
      </c>
      <c r="K32" s="208" t="str">
        <f t="shared" si="3"/>
        <v/>
      </c>
      <c r="L32" s="208" t="str">
        <f t="shared" si="3"/>
        <v/>
      </c>
      <c r="M32" s="208" t="str">
        <f t="shared" si="3"/>
        <v/>
      </c>
      <c r="N32" s="208" t="str">
        <f t="shared" si="3"/>
        <v/>
      </c>
      <c r="O32" s="208" t="str">
        <f t="shared" si="3"/>
        <v/>
      </c>
      <c r="P32" s="168" t="str">
        <f t="shared" si="2"/>
        <v/>
      </c>
    </row>
    <row r="33" spans="1:16" s="4" customFormat="1" ht="13.2" x14ac:dyDescent="0.25">
      <c r="A33" s="278"/>
      <c r="B33" s="92" t="s">
        <v>99</v>
      </c>
      <c r="C33" s="103" t="s">
        <v>0</v>
      </c>
      <c r="D33" s="73"/>
      <c r="E33" s="73"/>
      <c r="F33" s="73"/>
      <c r="G33" s="73"/>
      <c r="H33" s="73"/>
      <c r="I33" s="73"/>
      <c r="J33" s="73"/>
      <c r="K33" s="73"/>
      <c r="L33" s="73"/>
      <c r="M33" s="73"/>
      <c r="N33" s="73"/>
      <c r="O33" s="73"/>
      <c r="P33" s="166" t="str">
        <f t="shared" si="2"/>
        <v/>
      </c>
    </row>
    <row r="34" spans="1:16" s="4" customFormat="1" ht="13.2" x14ac:dyDescent="0.25">
      <c r="A34" s="279"/>
      <c r="B34" s="104" t="s">
        <v>119</v>
      </c>
      <c r="C34" s="105" t="s">
        <v>82</v>
      </c>
      <c r="D34" s="170" t="str">
        <f>IF(SUM(D33)&gt;0,D31/D33,"")</f>
        <v/>
      </c>
      <c r="E34" s="170" t="str">
        <f t="shared" ref="E34:O34" si="4">IF(SUM(E33)&gt;0,E31/E33,"")</f>
        <v/>
      </c>
      <c r="F34" s="170" t="str">
        <f t="shared" si="4"/>
        <v/>
      </c>
      <c r="G34" s="170" t="str">
        <f t="shared" si="4"/>
        <v/>
      </c>
      <c r="H34" s="170" t="str">
        <f t="shared" si="4"/>
        <v/>
      </c>
      <c r="I34" s="170" t="str">
        <f t="shared" si="4"/>
        <v/>
      </c>
      <c r="J34" s="170" t="str">
        <f t="shared" si="4"/>
        <v/>
      </c>
      <c r="K34" s="170" t="str">
        <f t="shared" si="4"/>
        <v/>
      </c>
      <c r="L34" s="170" t="str">
        <f t="shared" si="4"/>
        <v/>
      </c>
      <c r="M34" s="170" t="str">
        <f t="shared" si="4"/>
        <v/>
      </c>
      <c r="N34" s="170" t="str">
        <f t="shared" si="4"/>
        <v/>
      </c>
      <c r="O34" s="170" t="str">
        <f t="shared" si="4"/>
        <v/>
      </c>
      <c r="P34" s="170" t="str">
        <f>IF(AND(SUM(P31)&gt;0,SUM(P33)&gt;0),P31/P33,"")</f>
        <v/>
      </c>
    </row>
    <row r="35" spans="1:16" s="4" customFormat="1" ht="13.2" x14ac:dyDescent="0.25">
      <c r="A35" s="3"/>
      <c r="B35" s="3"/>
      <c r="C35" s="3"/>
      <c r="D35" s="3"/>
    </row>
    <row r="36" spans="1:16" ht="13.2" x14ac:dyDescent="0.25">
      <c r="C36" s="110" t="str">
        <f>IF(D36&lt;&gt;"","Kontrolle: ","")</f>
        <v/>
      </c>
      <c r="D36" s="152" t="str">
        <f>IF(SUM(P19)&lt;SUM(P18,SUMIF(MM_Wae!$B:$B,MM_Wae!B13,MM_Wae!P:P),SUM(JJ_Wa!H:H),SUM(JJ_WindPVGeo!F:F)),"Summe Bezug öffentlichen Netz zumindest "&amp;SUM(P18,SUMIF(MM_Wae!$B:$B,MM_Wae!B13,MM_Wae!P:P),SUM(JJ_Wa!H:H),SUM(JJ_WindPVGeo!F:F))&amp;" MWh (Summe Bezug für Kraftwerkseigenbedarf und für Pumpspeicherung)","")</f>
        <v/>
      </c>
    </row>
    <row r="37" spans="1:16" ht="13.2" x14ac:dyDescent="0.25">
      <c r="C37" s="110" t="str">
        <f>IF(D37&lt;&gt;"","Kontrolle: ","")</f>
        <v/>
      </c>
      <c r="D37" s="110" t="str">
        <f>IF(SUM(P11:P16)&lt;SUM(P21),"Einspeisung größer als Erzeugung","")</f>
        <v/>
      </c>
    </row>
    <row r="38" spans="1:16" ht="13.2" x14ac:dyDescent="0.25"/>
    <row r="39" spans="1:16" ht="13.2" x14ac:dyDescent="0.25">
      <c r="A39" s="190" t="s">
        <v>172</v>
      </c>
      <c r="B39" s="191"/>
      <c r="C39" s="191"/>
      <c r="D39" s="189"/>
      <c r="E39" s="131" t="str">
        <f>IF(AND(COUNT(D19:O19)=0,D39=""),"  Pflichtfeld!","")</f>
        <v xml:space="preserve">  Pflichtfeld!</v>
      </c>
      <c r="F39" s="129"/>
      <c r="G39" s="129"/>
      <c r="H39" s="129"/>
      <c r="I39" s="129"/>
      <c r="J39" s="129"/>
      <c r="K39" s="129"/>
      <c r="L39" s="129"/>
      <c r="M39" s="129"/>
      <c r="N39" s="129"/>
      <c r="O39" s="129"/>
      <c r="P39" s="129"/>
    </row>
    <row r="40" spans="1:16" ht="13.2" x14ac:dyDescent="0.25">
      <c r="A40" s="190" t="s">
        <v>173</v>
      </c>
      <c r="B40" s="191"/>
      <c r="C40" s="191"/>
      <c r="D40" s="189"/>
      <c r="E40" s="135" t="str">
        <f>IF(AND(COUNT(D21:O21)=0,D40=""),"  Pflichtfeld!","")</f>
        <v xml:space="preserve">  Pflichtfeld!</v>
      </c>
      <c r="F40" s="129"/>
      <c r="G40" s="129"/>
      <c r="H40" s="129"/>
      <c r="I40" s="129"/>
      <c r="J40" s="129"/>
      <c r="K40" s="129"/>
      <c r="L40" s="129"/>
      <c r="M40" s="129"/>
      <c r="N40" s="129"/>
      <c r="O40" s="129"/>
      <c r="P40" s="129"/>
    </row>
    <row r="41" spans="1:16" ht="13.2" x14ac:dyDescent="0.25">
      <c r="A41" s="131"/>
      <c r="B41" s="131"/>
      <c r="C41" s="131"/>
      <c r="D41" s="131"/>
      <c r="E41" s="131"/>
      <c r="F41" s="129"/>
      <c r="G41" s="129"/>
      <c r="H41" s="129"/>
      <c r="I41" s="129"/>
      <c r="J41" s="129"/>
      <c r="K41" s="129"/>
      <c r="L41" s="129"/>
      <c r="M41" s="129"/>
      <c r="N41" s="129"/>
      <c r="O41" s="129"/>
      <c r="P41" s="129"/>
    </row>
    <row r="42" spans="1:16" ht="13.2" x14ac:dyDescent="0.25">
      <c r="A42" s="129"/>
      <c r="B42" s="129"/>
      <c r="C42" s="131"/>
      <c r="D42" s="132" t="s">
        <v>174</v>
      </c>
      <c r="E42" s="132"/>
      <c r="F42" s="132"/>
      <c r="G42" s="132"/>
      <c r="H42" s="132"/>
      <c r="I42" s="132"/>
      <c r="J42" s="132"/>
      <c r="K42" s="132"/>
      <c r="L42" s="132"/>
      <c r="M42" s="132"/>
      <c r="N42" s="132"/>
      <c r="O42" s="132"/>
      <c r="P42" s="130"/>
    </row>
    <row r="43" spans="1:16" ht="13.2" x14ac:dyDescent="0.25">
      <c r="A43" s="129"/>
      <c r="B43" s="129"/>
      <c r="C43" s="131"/>
      <c r="E43" s="132"/>
      <c r="F43" s="132"/>
      <c r="G43" s="132"/>
      <c r="H43" s="132"/>
      <c r="I43" s="132"/>
      <c r="J43" s="132"/>
      <c r="K43" s="132"/>
      <c r="L43" s="132"/>
      <c r="M43" s="132"/>
      <c r="N43" s="132"/>
      <c r="O43" s="132"/>
      <c r="P43" s="130"/>
    </row>
    <row r="44" spans="1:16" ht="13.2" x14ac:dyDescent="0.25"/>
    <row r="45" spans="1:16" ht="13.2" x14ac:dyDescent="0.25"/>
    <row r="46" spans="1:16" ht="13.2" x14ac:dyDescent="0.25"/>
    <row r="47" spans="1:16" ht="13.2" x14ac:dyDescent="0.25"/>
    <row r="48" spans="1:16" ht="13.2" x14ac:dyDescent="0.25"/>
    <row r="49" ht="13.2" x14ac:dyDescent="0.25"/>
    <row r="50" ht="13.2" x14ac:dyDescent="0.25"/>
    <row r="51" ht="13.2" x14ac:dyDescent="0.25"/>
    <row r="52" ht="13.2" x14ac:dyDescent="0.25"/>
    <row r="53" ht="13.2" x14ac:dyDescent="0.25"/>
    <row r="54" ht="13.2" x14ac:dyDescent="0.25"/>
    <row r="55" ht="13.2" x14ac:dyDescent="0.25"/>
    <row r="56" ht="13.2" x14ac:dyDescent="0.25"/>
    <row r="57" ht="13.2" x14ac:dyDescent="0.25"/>
    <row r="58" ht="13.2" x14ac:dyDescent="0.25"/>
    <row r="59" ht="13.2" x14ac:dyDescent="0.25"/>
    <row r="60" ht="13.2" x14ac:dyDescent="0.25"/>
    <row r="61" ht="13.2" x14ac:dyDescent="0.25"/>
    <row r="62" ht="13.2" x14ac:dyDescent="0.25"/>
    <row r="63" ht="13.2" x14ac:dyDescent="0.25"/>
    <row r="64" ht="13.2" x14ac:dyDescent="0.25"/>
    <row r="65" ht="13.2" x14ac:dyDescent="0.25"/>
    <row r="66" ht="13.2" x14ac:dyDescent="0.25"/>
    <row r="67" ht="13.2" x14ac:dyDescent="0.25"/>
    <row r="68" ht="13.2" x14ac:dyDescent="0.25"/>
    <row r="69" ht="13.2" x14ac:dyDescent="0.25"/>
    <row r="70" ht="13.2" x14ac:dyDescent="0.25"/>
    <row r="71" ht="13.2" x14ac:dyDescent="0.25"/>
    <row r="72" ht="13.2" x14ac:dyDescent="0.25"/>
    <row r="73" ht="13.2" x14ac:dyDescent="0.25"/>
    <row r="74" ht="13.2" x14ac:dyDescent="0.25"/>
    <row r="75" ht="13.2" x14ac:dyDescent="0.25"/>
    <row r="76" ht="13.2" x14ac:dyDescent="0.25"/>
    <row r="77" ht="13.2" x14ac:dyDescent="0.25"/>
    <row r="78" ht="13.2" x14ac:dyDescent="0.25"/>
    <row r="79" ht="13.2" x14ac:dyDescent="0.25"/>
    <row r="80" ht="13.2" x14ac:dyDescent="0.25"/>
    <row r="81" ht="13.2" x14ac:dyDescent="0.25"/>
    <row r="82" ht="13.2" x14ac:dyDescent="0.25"/>
    <row r="83" ht="13.2" x14ac:dyDescent="0.25"/>
    <row r="84" ht="13.2" x14ac:dyDescent="0.25"/>
    <row r="85" ht="13.2" x14ac:dyDescent="0.25"/>
    <row r="86" ht="13.2" x14ac:dyDescent="0.25"/>
    <row r="87" ht="13.2" x14ac:dyDescent="0.25"/>
    <row r="88" ht="13.2" x14ac:dyDescent="0.25"/>
    <row r="89" ht="13.2" x14ac:dyDescent="0.25"/>
    <row r="90" ht="13.2" x14ac:dyDescent="0.25"/>
    <row r="91" ht="13.2" x14ac:dyDescent="0.25"/>
    <row r="92" ht="13.2" x14ac:dyDescent="0.25"/>
    <row r="93" ht="13.2" x14ac:dyDescent="0.25"/>
    <row r="94" ht="13.2" x14ac:dyDescent="0.25"/>
    <row r="95" ht="13.2" x14ac:dyDescent="0.25"/>
    <row r="96" ht="13.2" x14ac:dyDescent="0.25"/>
    <row r="97" ht="13.2" x14ac:dyDescent="0.25"/>
    <row r="98" ht="13.2" x14ac:dyDescent="0.25"/>
    <row r="99" ht="13.2" x14ac:dyDescent="0.25"/>
    <row r="100" ht="13.2" x14ac:dyDescent="0.25"/>
    <row r="101" ht="13.2" x14ac:dyDescent="0.25"/>
    <row r="102" ht="13.2" x14ac:dyDescent="0.25"/>
    <row r="103" ht="13.2" x14ac:dyDescent="0.25"/>
    <row r="104" ht="13.2" x14ac:dyDescent="0.25"/>
    <row r="105" ht="13.2" x14ac:dyDescent="0.25"/>
    <row r="106" ht="13.2" x14ac:dyDescent="0.25"/>
    <row r="107" ht="13.2" x14ac:dyDescent="0.25"/>
    <row r="108" ht="13.2" x14ac:dyDescent="0.25"/>
    <row r="109" ht="13.2" x14ac:dyDescent="0.25"/>
    <row r="110" ht="13.2" x14ac:dyDescent="0.25"/>
    <row r="111" ht="13.2" x14ac:dyDescent="0.25"/>
    <row r="112" ht="13.2" x14ac:dyDescent="0.25"/>
    <row r="113" ht="13.2" x14ac:dyDescent="0.25"/>
    <row r="114" ht="13.2" x14ac:dyDescent="0.25"/>
    <row r="115" ht="13.2" x14ac:dyDescent="0.25"/>
    <row r="116" ht="13.2" x14ac:dyDescent="0.25"/>
    <row r="117" ht="13.2" x14ac:dyDescent="0.25"/>
    <row r="118" ht="13.2" x14ac:dyDescent="0.25"/>
    <row r="119" ht="13.2" x14ac:dyDescent="0.25"/>
    <row r="120" ht="13.2" x14ac:dyDescent="0.25"/>
    <row r="121" ht="13.2" x14ac:dyDescent="0.25"/>
    <row r="122" ht="13.2" x14ac:dyDescent="0.25"/>
    <row r="123" ht="13.2" x14ac:dyDescent="0.25"/>
    <row r="124" ht="13.2" x14ac:dyDescent="0.25"/>
    <row r="125" ht="13.2" x14ac:dyDescent="0.25"/>
    <row r="126" ht="13.2" x14ac:dyDescent="0.25"/>
    <row r="127" ht="13.2" x14ac:dyDescent="0.25"/>
    <row r="128" ht="13.2" x14ac:dyDescent="0.25"/>
    <row r="129" ht="13.2" x14ac:dyDescent="0.25"/>
    <row r="130" ht="13.2" x14ac:dyDescent="0.25"/>
    <row r="131" ht="13.2" x14ac:dyDescent="0.25"/>
    <row r="132" ht="13.2" x14ac:dyDescent="0.25"/>
    <row r="133" ht="13.2" x14ac:dyDescent="0.25"/>
    <row r="134" ht="13.2" x14ac:dyDescent="0.25"/>
    <row r="135" ht="13.2" x14ac:dyDescent="0.25"/>
    <row r="136" ht="13.2" x14ac:dyDescent="0.25"/>
    <row r="137" ht="13.2" x14ac:dyDescent="0.25"/>
    <row r="138" ht="13.2" x14ac:dyDescent="0.25"/>
    <row r="139" ht="13.2" x14ac:dyDescent="0.25"/>
    <row r="140" ht="13.2" x14ac:dyDescent="0.25"/>
    <row r="141" ht="13.2" x14ac:dyDescent="0.25"/>
    <row r="142" ht="13.2" x14ac:dyDescent="0.25"/>
    <row r="143" ht="13.2" x14ac:dyDescent="0.25"/>
    <row r="144" ht="13.2" x14ac:dyDescent="0.25"/>
    <row r="145" ht="13.2" x14ac:dyDescent="0.25"/>
    <row r="146" ht="13.2" x14ac:dyDescent="0.25"/>
    <row r="147" ht="13.2" x14ac:dyDescent="0.25"/>
    <row r="148" ht="13.2" x14ac:dyDescent="0.25"/>
    <row r="149" ht="13.2" x14ac:dyDescent="0.25"/>
    <row r="150" ht="13.2" x14ac:dyDescent="0.25"/>
    <row r="151" ht="13.2" x14ac:dyDescent="0.25"/>
    <row r="152" ht="13.2" x14ac:dyDescent="0.25"/>
    <row r="153" ht="13.2" x14ac:dyDescent="0.25"/>
    <row r="154" ht="13.2" x14ac:dyDescent="0.25"/>
    <row r="155" ht="13.2" x14ac:dyDescent="0.25"/>
    <row r="156" ht="13.2" x14ac:dyDescent="0.25"/>
    <row r="157" ht="13.2" x14ac:dyDescent="0.25"/>
    <row r="158" ht="13.2" x14ac:dyDescent="0.25"/>
    <row r="159" ht="13.2" x14ac:dyDescent="0.25"/>
    <row r="160" ht="13.2" x14ac:dyDescent="0.25"/>
    <row r="161" ht="13.2" x14ac:dyDescent="0.25"/>
    <row r="162" ht="13.2" x14ac:dyDescent="0.25"/>
    <row r="163" ht="13.2" x14ac:dyDescent="0.25"/>
    <row r="164" ht="13.2" x14ac:dyDescent="0.25"/>
    <row r="165" ht="13.2" x14ac:dyDescent="0.25"/>
    <row r="166" ht="13.2" x14ac:dyDescent="0.25"/>
    <row r="167" ht="13.2" x14ac:dyDescent="0.25"/>
    <row r="168" ht="13.2" x14ac:dyDescent="0.25"/>
    <row r="169" ht="13.2" x14ac:dyDescent="0.25"/>
    <row r="170" ht="13.2" x14ac:dyDescent="0.25"/>
    <row r="171" ht="13.2" x14ac:dyDescent="0.25"/>
    <row r="172" ht="13.2" x14ac:dyDescent="0.25"/>
    <row r="173" ht="13.2" x14ac:dyDescent="0.25"/>
    <row r="174" ht="13.2" x14ac:dyDescent="0.25"/>
    <row r="175" ht="13.2" x14ac:dyDescent="0.25"/>
    <row r="176" ht="13.2" x14ac:dyDescent="0.25"/>
    <row r="177" ht="13.2" x14ac:dyDescent="0.25"/>
    <row r="178" ht="13.2" x14ac:dyDescent="0.25"/>
    <row r="179" ht="13.2" x14ac:dyDescent="0.25"/>
    <row r="180" ht="13.2" x14ac:dyDescent="0.25"/>
    <row r="181" ht="13.2" x14ac:dyDescent="0.25"/>
    <row r="182" ht="13.2" x14ac:dyDescent="0.25"/>
    <row r="183" ht="13.2" x14ac:dyDescent="0.25"/>
    <row r="184" ht="13.2" x14ac:dyDescent="0.25"/>
    <row r="185" ht="13.2" x14ac:dyDescent="0.25"/>
    <row r="186" ht="13.2" x14ac:dyDescent="0.25"/>
    <row r="187" ht="13.2" x14ac:dyDescent="0.25"/>
    <row r="188" ht="13.2" x14ac:dyDescent="0.25"/>
    <row r="189" ht="13.2" x14ac:dyDescent="0.25"/>
    <row r="190" ht="13.2" x14ac:dyDescent="0.25"/>
    <row r="191" ht="13.2" x14ac:dyDescent="0.25"/>
    <row r="192" ht="13.2" x14ac:dyDescent="0.25"/>
    <row r="193" ht="13.2" x14ac:dyDescent="0.25"/>
    <row r="194" ht="13.2" x14ac:dyDescent="0.25"/>
    <row r="195" ht="13.2" x14ac:dyDescent="0.25"/>
    <row r="196" ht="13.2" x14ac:dyDescent="0.25"/>
    <row r="197" ht="13.2" x14ac:dyDescent="0.25"/>
    <row r="198" ht="13.2" x14ac:dyDescent="0.25"/>
    <row r="199" ht="13.2" x14ac:dyDescent="0.25"/>
    <row r="200" ht="13.2" x14ac:dyDescent="0.25"/>
    <row r="201" ht="13.2" x14ac:dyDescent="0.25"/>
    <row r="202" ht="13.2" x14ac:dyDescent="0.25"/>
    <row r="203" ht="13.2" x14ac:dyDescent="0.25"/>
    <row r="204" ht="13.2" x14ac:dyDescent="0.25"/>
    <row r="205" ht="13.2" x14ac:dyDescent="0.25"/>
    <row r="206" ht="13.2" x14ac:dyDescent="0.25"/>
    <row r="207" ht="13.2" x14ac:dyDescent="0.25"/>
    <row r="208" ht="13.2" x14ac:dyDescent="0.25"/>
    <row r="209" ht="13.2" x14ac:dyDescent="0.25"/>
    <row r="210" ht="13.2" x14ac:dyDescent="0.25"/>
    <row r="211" ht="13.2" x14ac:dyDescent="0.25"/>
    <row r="212" ht="13.2" x14ac:dyDescent="0.25"/>
    <row r="213" ht="13.2" x14ac:dyDescent="0.25"/>
    <row r="214" ht="13.2"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sheetData>
  <sheetProtection algorithmName="SHA-512" hashValue="EzEUnUYHzuhG1gJIB2h1fn6s8Cs1zbnr9FFUrjL9FLHzVOWqsXAfRhme0j3SlB70/cp9Lh1YgSj/BTCNti7s7w==" saltValue="ero08ywFclMwf5+1V4jOlA==" spinCount="100000" sheet="1" objects="1" scenarios="1" formatCells="0" formatColumns="0" formatRows="0"/>
  <mergeCells count="13">
    <mergeCell ref="A10:B10"/>
    <mergeCell ref="A30:B30"/>
    <mergeCell ref="A11:A13"/>
    <mergeCell ref="A14:A16"/>
    <mergeCell ref="A22:A24"/>
    <mergeCell ref="A25:A27"/>
    <mergeCell ref="A31:A34"/>
    <mergeCell ref="A17:B17"/>
    <mergeCell ref="A18:B18"/>
    <mergeCell ref="A19:B19"/>
    <mergeCell ref="A20:B20"/>
    <mergeCell ref="A21:B21"/>
    <mergeCell ref="A28:B28"/>
  </mergeCells>
  <conditionalFormatting sqref="D39:D40">
    <cfRule type="expression" dxfId="32" priority="4">
      <formula>E39&lt;&gt;""</formula>
    </cfRule>
  </conditionalFormatting>
  <conditionalFormatting sqref="D19:O19">
    <cfRule type="expression" dxfId="31" priority="3">
      <formula>AND(SUM(D$11:D$16)&gt;0,D19="",$D$39&lt;&gt;"Leermeldung")</formula>
    </cfRule>
  </conditionalFormatting>
  <conditionalFormatting sqref="D21:O21">
    <cfRule type="expression" dxfId="30" priority="2">
      <formula>AND(SUM(D$11:D$16)&gt;0,D21="",$D$40&lt;&gt;"Leermeldung")</formula>
    </cfRule>
  </conditionalFormatting>
  <conditionalFormatting sqref="D33:O33">
    <cfRule type="expression" dxfId="29" priority="1">
      <formula>AND(D31&lt;&gt;"",D33="")</formula>
    </cfRule>
  </conditionalFormatting>
  <dataValidations disablePrompts="1" count="1">
    <dataValidation type="list" allowBlank="1" showInputMessage="1" showErrorMessage="1" sqref="D39:D40" xr:uid="{00000000-0002-0000-0400-000000000000}">
      <formula1>"Leermeldung,  "</formula1>
    </dataValidation>
  </dataValidations>
  <hyperlinks>
    <hyperlink ref="B6" r:id="rId1" display="datenerhebung@e-control.at" xr:uid="{00000000-0004-0000-04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pageSetUpPr fitToPage="1"/>
  </sheetPr>
  <dimension ref="A1:Z21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2" width="30.6640625" style="4" customWidth="1"/>
    <col min="3" max="3" width="10.6640625" style="4" customWidth="1"/>
    <col min="4" max="4" width="12.6640625" style="4" customWidth="1"/>
    <col min="5" max="5" width="40.6640625" style="4" customWidth="1"/>
    <col min="6" max="6" width="10.6640625" style="4" customWidth="1"/>
    <col min="7" max="9" width="12.6640625" style="4" customWidth="1"/>
    <col min="10" max="11" width="12.6640625" style="3" customWidth="1"/>
    <col min="12" max="16" width="12.6640625" style="27" customWidth="1"/>
    <col min="17" max="18" width="12.6640625" style="4" customWidth="1"/>
    <col min="19" max="20" width="15.6640625" style="4" customWidth="1"/>
    <col min="21" max="21" width="10.6640625" style="4"/>
    <col min="22" max="26" width="10.6640625" style="155" customWidth="1"/>
    <col min="27" max="16384" width="10.6640625" style="155"/>
  </cols>
  <sheetData>
    <row r="1" spans="1:26" ht="15.75" customHeight="1" x14ac:dyDescent="0.25">
      <c r="A1" s="172"/>
      <c r="B1" s="172"/>
      <c r="Y1" s="156"/>
    </row>
    <row r="2" spans="1:26" ht="15.75" customHeight="1" x14ac:dyDescent="0.25">
      <c r="A2" s="172"/>
      <c r="B2" s="134"/>
      <c r="E2" s="230" t="s">
        <v>226</v>
      </c>
      <c r="F2" s="3"/>
      <c r="J2" s="4"/>
      <c r="K2" s="4"/>
      <c r="L2" s="4"/>
      <c r="M2" s="4"/>
      <c r="N2" s="4"/>
      <c r="O2" s="4"/>
      <c r="P2" s="4"/>
      <c r="Y2" s="156"/>
    </row>
    <row r="3" spans="1:26" ht="15.75" customHeight="1" x14ac:dyDescent="0.25">
      <c r="A3" s="172"/>
      <c r="B3" s="134"/>
      <c r="F3" s="3"/>
      <c r="J3" s="4"/>
      <c r="K3" s="4"/>
      <c r="L3" s="4"/>
      <c r="M3" s="4"/>
      <c r="N3" s="4"/>
      <c r="O3" s="4"/>
      <c r="P3" s="4"/>
      <c r="Y3" s="156"/>
    </row>
    <row r="4" spans="1:26" s="157" customFormat="1" ht="15.75" customHeight="1" x14ac:dyDescent="0.25">
      <c r="A4" s="238" t="s">
        <v>1</v>
      </c>
      <c r="B4" s="134"/>
      <c r="C4" s="4"/>
      <c r="D4" s="4"/>
      <c r="E4" s="231" t="s">
        <v>232</v>
      </c>
      <c r="F4" s="25"/>
      <c r="G4" s="28"/>
      <c r="H4" s="28"/>
      <c r="I4" s="28"/>
      <c r="J4" s="28"/>
      <c r="K4" s="25"/>
      <c r="L4" s="25"/>
      <c r="M4" s="25"/>
      <c r="N4" s="25"/>
      <c r="O4" s="25"/>
      <c r="P4" s="25"/>
      <c r="Q4" s="25"/>
      <c r="R4" s="25"/>
      <c r="S4" s="25"/>
      <c r="T4" s="25"/>
      <c r="U4" s="25"/>
      <c r="Y4" s="156"/>
    </row>
    <row r="5" spans="1:26" s="157" customFormat="1" ht="15.75" customHeight="1" x14ac:dyDescent="0.25">
      <c r="A5" s="260" t="str">
        <f>"Monatserhebung Erzeuger Strom "&amp;U!$B$11</f>
        <v>Monatserhebung Erzeuger Strom 2022</v>
      </c>
      <c r="B5" s="275"/>
      <c r="C5" s="275"/>
      <c r="D5" s="276"/>
      <c r="E5" s="231" t="s">
        <v>233</v>
      </c>
      <c r="F5" s="232"/>
      <c r="G5" s="232"/>
      <c r="H5" s="233"/>
      <c r="I5" s="233"/>
      <c r="J5" s="233"/>
      <c r="K5" s="233"/>
      <c r="L5" s="233"/>
      <c r="M5" s="233"/>
      <c r="N5" s="233"/>
      <c r="O5" s="233"/>
      <c r="P5" s="233"/>
      <c r="Q5" s="2"/>
      <c r="R5" s="2"/>
      <c r="S5" s="2"/>
      <c r="T5" s="2"/>
      <c r="U5" s="25"/>
      <c r="V5" s="158" t="s">
        <v>180</v>
      </c>
      <c r="W5" s="158" t="s">
        <v>180</v>
      </c>
      <c r="X5" s="158" t="s">
        <v>180</v>
      </c>
      <c r="Y5" s="158" t="s">
        <v>180</v>
      </c>
      <c r="Z5" s="158" t="s">
        <v>180</v>
      </c>
    </row>
    <row r="6" spans="1:26" s="157" customFormat="1" ht="15.75" customHeight="1" x14ac:dyDescent="0.25">
      <c r="A6" s="109" t="s">
        <v>3</v>
      </c>
      <c r="B6" s="270" t="str">
        <f>IF(U!$B$12&lt;&gt;"",U!$B$12,"")</f>
        <v/>
      </c>
      <c r="C6" s="271"/>
      <c r="D6" s="272"/>
      <c r="F6" s="232"/>
      <c r="G6" s="232"/>
      <c r="H6" s="233"/>
      <c r="I6" s="233"/>
      <c r="J6" s="232"/>
      <c r="K6" s="232"/>
      <c r="L6" s="232"/>
      <c r="M6" s="232"/>
      <c r="N6" s="232"/>
      <c r="O6" s="232"/>
      <c r="P6" s="232"/>
      <c r="Q6" s="25"/>
      <c r="R6" s="25"/>
      <c r="S6" s="25"/>
      <c r="T6" s="25"/>
      <c r="U6" s="25"/>
      <c r="V6" s="158" t="s">
        <v>218</v>
      </c>
      <c r="W6" s="158" t="s">
        <v>218</v>
      </c>
      <c r="X6" s="158" t="s">
        <v>219</v>
      </c>
      <c r="Y6" s="158" t="s">
        <v>220</v>
      </c>
      <c r="Z6" s="158" t="s">
        <v>228</v>
      </c>
    </row>
    <row r="7" spans="1:26" ht="15.6" x14ac:dyDescent="0.25">
      <c r="A7" s="260" t="s">
        <v>163</v>
      </c>
      <c r="B7" s="275"/>
      <c r="C7" s="275"/>
      <c r="D7" s="276"/>
      <c r="E7" s="29" t="str">
        <f>"(*) Unterjährig, falls nicht anders vorhanden, den Mittelwert für das Vorjahr verwenden. Für die Jahresmeldung ist der Mittelwert "&amp;U!B11&amp;" anzugeben."</f>
        <v>(*) Unterjährig, falls nicht anders vorhanden, den Mittelwert für das Vorjahr verwenden. Für die Jahresmeldung ist der Mittelwert 2022 anzugeben.</v>
      </c>
      <c r="H7" s="1"/>
      <c r="I7" s="1"/>
      <c r="J7" s="4"/>
      <c r="K7" s="4"/>
      <c r="L7" s="4"/>
      <c r="M7" s="4"/>
      <c r="N7" s="4"/>
      <c r="O7" s="4"/>
      <c r="P7" s="4"/>
      <c r="V7" s="159" t="s">
        <v>221</v>
      </c>
      <c r="W7" s="155" t="s">
        <v>222</v>
      </c>
      <c r="X7" s="158" t="s">
        <v>221</v>
      </c>
      <c r="Y7" s="155" t="s">
        <v>223</v>
      </c>
    </row>
    <row r="8" spans="1:26" ht="12.75" customHeight="1" x14ac:dyDescent="0.25">
      <c r="A8" s="314" t="s">
        <v>48</v>
      </c>
      <c r="B8" s="314" t="s">
        <v>50</v>
      </c>
      <c r="C8" s="317" t="s">
        <v>164</v>
      </c>
      <c r="D8" s="318"/>
      <c r="E8" s="314" t="s">
        <v>120</v>
      </c>
      <c r="F8" s="311" t="s">
        <v>17</v>
      </c>
      <c r="G8" s="311" t="s">
        <v>115</v>
      </c>
      <c r="H8" s="311" t="s">
        <v>141</v>
      </c>
      <c r="I8" s="311" t="s">
        <v>142</v>
      </c>
      <c r="J8" s="311" t="s">
        <v>143</v>
      </c>
      <c r="K8" s="311" t="s">
        <v>144</v>
      </c>
      <c r="L8" s="311" t="s">
        <v>145</v>
      </c>
      <c r="M8" s="311" t="s">
        <v>146</v>
      </c>
      <c r="N8" s="311" t="s">
        <v>147</v>
      </c>
      <c r="O8" s="311" t="s">
        <v>148</v>
      </c>
      <c r="P8" s="311" t="s">
        <v>149</v>
      </c>
      <c r="Q8" s="311" t="s">
        <v>150</v>
      </c>
      <c r="R8" s="311" t="s">
        <v>151</v>
      </c>
      <c r="S8" s="311" t="s">
        <v>116</v>
      </c>
      <c r="T8" s="311" t="s">
        <v>121</v>
      </c>
      <c r="V8" s="159" t="s">
        <v>45</v>
      </c>
      <c r="W8" s="158" t="s">
        <v>38</v>
      </c>
      <c r="X8" s="158" t="s">
        <v>45</v>
      </c>
      <c r="Y8" s="158" t="s">
        <v>38</v>
      </c>
      <c r="Z8" s="158" t="s">
        <v>227</v>
      </c>
    </row>
    <row r="9" spans="1:26" x14ac:dyDescent="0.25">
      <c r="A9" s="315"/>
      <c r="B9" s="315"/>
      <c r="C9" s="319"/>
      <c r="D9" s="320"/>
      <c r="E9" s="315"/>
      <c r="F9" s="312"/>
      <c r="G9" s="312"/>
      <c r="H9" s="312"/>
      <c r="I9" s="312"/>
      <c r="J9" s="312"/>
      <c r="K9" s="312"/>
      <c r="L9" s="312"/>
      <c r="M9" s="312"/>
      <c r="N9" s="312"/>
      <c r="O9" s="312"/>
      <c r="P9" s="312"/>
      <c r="Q9" s="312"/>
      <c r="R9" s="312"/>
      <c r="S9" s="312"/>
      <c r="T9" s="312"/>
      <c r="Y9" s="156"/>
    </row>
    <row r="10" spans="1:26" x14ac:dyDescent="0.25">
      <c r="A10" s="316"/>
      <c r="B10" s="316"/>
      <c r="C10" s="321"/>
      <c r="D10" s="322"/>
      <c r="E10" s="316"/>
      <c r="F10" s="313"/>
      <c r="G10" s="313"/>
      <c r="H10" s="313"/>
      <c r="I10" s="313"/>
      <c r="J10" s="313"/>
      <c r="K10" s="313"/>
      <c r="L10" s="313"/>
      <c r="M10" s="313"/>
      <c r="N10" s="313"/>
      <c r="O10" s="313"/>
      <c r="P10" s="313"/>
      <c r="Q10" s="313"/>
      <c r="R10" s="313"/>
      <c r="S10" s="313"/>
      <c r="T10" s="313"/>
      <c r="Y10" s="156"/>
    </row>
    <row r="11" spans="1:26" ht="12.75" customHeight="1" x14ac:dyDescent="0.25">
      <c r="A11" s="302"/>
      <c r="B11" s="305"/>
      <c r="C11" s="308" t="str">
        <f>IF(B11="","",IF(F12="t","kJ/kg",IF(F12="1000m³","kJ/m³","kJ/"&amp;F12)))</f>
        <v/>
      </c>
      <c r="D11" s="296"/>
      <c r="E11" s="74" t="s">
        <v>122</v>
      </c>
      <c r="F11" s="75" t="s">
        <v>0</v>
      </c>
      <c r="G11" s="82"/>
      <c r="H11" s="82"/>
      <c r="I11" s="82"/>
      <c r="J11" s="82"/>
      <c r="K11" s="82"/>
      <c r="L11" s="82"/>
      <c r="M11" s="82"/>
      <c r="N11" s="82"/>
      <c r="O11" s="82"/>
      <c r="P11" s="82"/>
      <c r="Q11" s="82"/>
      <c r="R11" s="82"/>
      <c r="S11" s="198" t="str">
        <f>IF(Z11&lt;&gt;0,SUM(G11:R11),"")</f>
        <v/>
      </c>
      <c r="T11" s="299" t="str">
        <f>IF(SUM(S11:S14)&gt;0,IFERROR(((SUM(S11,S13)*3600))/(S12*D11),"Heizwert und/oder
 Einsatz fehlt"),"")</f>
        <v/>
      </c>
      <c r="V11" s="155" t="str">
        <f>IF(A11="","",A11&amp;" / "&amp;JJ_Wae!$F$8)</f>
        <v/>
      </c>
      <c r="W11" s="155" t="str">
        <f>IF(A11="","",VLOOKUP($A11,MM_WaeEt!$X$11:$Y$70,2,FALSE))</f>
        <v/>
      </c>
      <c r="X11" s="155" t="str">
        <f>IF(Y11="","",IF(JJ_Wae!$B11&lt;&gt;"",JJ_Wae!$A11&amp;" Block "&amp;JJ_Wae!$B11,JJ_Wae!$A11))</f>
        <v/>
      </c>
      <c r="Y11" s="156" t="str">
        <f>IF(JJ_Wae!$A11&lt;&gt;"",JJ_Wae!$A11,"")</f>
        <v/>
      </c>
      <c r="Z11" s="155">
        <f>B11</f>
        <v>0</v>
      </c>
    </row>
    <row r="12" spans="1:26" x14ac:dyDescent="0.25">
      <c r="A12" s="303"/>
      <c r="B12" s="306"/>
      <c r="C12" s="309"/>
      <c r="D12" s="297"/>
      <c r="E12" s="76" t="s">
        <v>123</v>
      </c>
      <c r="F12" s="77" t="str">
        <f>IFERROR(VLOOKUP(B11,Et!$A$11:$B$60,2,0),"")</f>
        <v/>
      </c>
      <c r="G12" s="83"/>
      <c r="H12" s="83"/>
      <c r="I12" s="83"/>
      <c r="J12" s="83"/>
      <c r="K12" s="83"/>
      <c r="L12" s="83"/>
      <c r="M12" s="83"/>
      <c r="N12" s="83"/>
      <c r="O12" s="83"/>
      <c r="P12" s="83"/>
      <c r="Q12" s="83"/>
      <c r="R12" s="83"/>
      <c r="S12" s="199" t="str">
        <f t="shared" ref="S12:S75" si="0">IF(Z12&lt;&gt;0,SUM(G12:R12),"")</f>
        <v/>
      </c>
      <c r="T12" s="300"/>
      <c r="X12" s="155" t="str">
        <f>IF(Y12="","",IF(JJ_Wae!$B12&lt;&gt;"",JJ_Wae!$A12&amp;" Block "&amp;JJ_Wae!$B12,JJ_Wae!$A12))</f>
        <v/>
      </c>
      <c r="Y12" s="156" t="str">
        <f>IF(JJ_Wae!$A12&lt;&gt;"",JJ_Wae!$A12,"")</f>
        <v/>
      </c>
      <c r="Z12" s="155">
        <f>Z11</f>
        <v>0</v>
      </c>
    </row>
    <row r="13" spans="1:26" x14ac:dyDescent="0.25">
      <c r="A13" s="303"/>
      <c r="B13" s="306"/>
      <c r="C13" s="309"/>
      <c r="D13" s="297"/>
      <c r="E13" s="78" t="s">
        <v>124</v>
      </c>
      <c r="F13" s="79" t="s">
        <v>0</v>
      </c>
      <c r="G13" s="84"/>
      <c r="H13" s="84"/>
      <c r="I13" s="84"/>
      <c r="J13" s="84"/>
      <c r="K13" s="84"/>
      <c r="L13" s="84"/>
      <c r="M13" s="84"/>
      <c r="N13" s="84"/>
      <c r="O13" s="84"/>
      <c r="P13" s="84"/>
      <c r="Q13" s="84"/>
      <c r="R13" s="84"/>
      <c r="S13" s="200" t="str">
        <f t="shared" si="0"/>
        <v/>
      </c>
      <c r="T13" s="300"/>
      <c r="V13" s="155" t="str">
        <f>IF(A11="","",A11&amp;" / "&amp;JJ_Wae!$H$8)</f>
        <v/>
      </c>
      <c r="X13" s="155" t="str">
        <f>IF(Y13="","",IF(JJ_Wae!$B13&lt;&gt;"",JJ_Wae!$A13&amp;" Block "&amp;JJ_Wae!$B13,JJ_Wae!$A13))</f>
        <v/>
      </c>
      <c r="Y13" s="156" t="str">
        <f>IF(JJ_Wae!$A13&lt;&gt;"",JJ_Wae!$A13,"")</f>
        <v/>
      </c>
      <c r="Z13" s="155">
        <f>Z11</f>
        <v>0</v>
      </c>
    </row>
    <row r="14" spans="1:26" x14ac:dyDescent="0.25">
      <c r="A14" s="304"/>
      <c r="B14" s="307"/>
      <c r="C14" s="310"/>
      <c r="D14" s="298"/>
      <c r="E14" s="80" t="s">
        <v>125</v>
      </c>
      <c r="F14" s="81" t="s">
        <v>0</v>
      </c>
      <c r="G14" s="85"/>
      <c r="H14" s="85"/>
      <c r="I14" s="85"/>
      <c r="J14" s="85"/>
      <c r="K14" s="85"/>
      <c r="L14" s="85"/>
      <c r="M14" s="85"/>
      <c r="N14" s="85"/>
      <c r="O14" s="85"/>
      <c r="P14" s="85"/>
      <c r="Q14" s="85"/>
      <c r="R14" s="85"/>
      <c r="S14" s="201" t="str">
        <f t="shared" si="0"/>
        <v/>
      </c>
      <c r="T14" s="301"/>
      <c r="X14" s="155" t="str">
        <f>IF(Y14="","",IF(JJ_Wae!$B14&lt;&gt;"",JJ_Wae!$A14&amp;" Block "&amp;JJ_Wae!$B14,JJ_Wae!$A14))</f>
        <v/>
      </c>
      <c r="Y14" s="156" t="str">
        <f>IF(JJ_Wae!$A14&lt;&gt;"",JJ_Wae!$A14,"")</f>
        <v/>
      </c>
      <c r="Z14" s="155">
        <f>Z11</f>
        <v>0</v>
      </c>
    </row>
    <row r="15" spans="1:26" x14ac:dyDescent="0.25">
      <c r="A15" s="302"/>
      <c r="B15" s="305"/>
      <c r="C15" s="308" t="str">
        <f t="shared" ref="C15" si="1">IF(B15="","",IF(F16="t","kJ/kg",IF(F16="1000m³","kJ/m³","kJ/"&amp;F16)))</f>
        <v/>
      </c>
      <c r="D15" s="296"/>
      <c r="E15" s="74" t="s">
        <v>122</v>
      </c>
      <c r="F15" s="75" t="s">
        <v>0</v>
      </c>
      <c r="G15" s="82"/>
      <c r="H15" s="82"/>
      <c r="I15" s="82"/>
      <c r="J15" s="82"/>
      <c r="K15" s="82"/>
      <c r="L15" s="82"/>
      <c r="M15" s="82"/>
      <c r="N15" s="82"/>
      <c r="O15" s="82"/>
      <c r="P15" s="82"/>
      <c r="Q15" s="82"/>
      <c r="R15" s="82"/>
      <c r="S15" s="198" t="str">
        <f t="shared" si="0"/>
        <v/>
      </c>
      <c r="T15" s="299" t="str">
        <f>IF(SUM(S15:S18)&gt;0,IFERROR(((SUM(S15,S17)*3600))/(S16*D15),"Heizwert und/oder
 Einsatz fehlt"),"")</f>
        <v/>
      </c>
      <c r="V15" s="155" t="str">
        <f>IF(A15="","",A15&amp;" / "&amp;JJ_Wae!$F$8)</f>
        <v/>
      </c>
      <c r="W15" s="155" t="str">
        <f>IF(A15="","",VLOOKUP($A15,MM_WaeEt!$X$11:$Y$70,2,FALSE))</f>
        <v/>
      </c>
      <c r="X15" s="155" t="str">
        <f>IF(Y15="","",IF(JJ_Wae!$B15&lt;&gt;"",JJ_Wae!$A15&amp;" Block "&amp;JJ_Wae!$B15,JJ_Wae!$A15))</f>
        <v/>
      </c>
      <c r="Y15" s="156" t="str">
        <f>IF(JJ_Wae!$A15&lt;&gt;"",JJ_Wae!$A15,"")</f>
        <v/>
      </c>
      <c r="Z15" s="155">
        <f t="shared" ref="Z15" si="2">B15</f>
        <v>0</v>
      </c>
    </row>
    <row r="16" spans="1:26" x14ac:dyDescent="0.25">
      <c r="A16" s="303"/>
      <c r="B16" s="306"/>
      <c r="C16" s="309"/>
      <c r="D16" s="297"/>
      <c r="E16" s="76" t="s">
        <v>123</v>
      </c>
      <c r="F16" s="77" t="str">
        <f>IFERROR(VLOOKUP(B15,Et!$A$11:$B$60,2,0),"")</f>
        <v/>
      </c>
      <c r="G16" s="83"/>
      <c r="H16" s="83"/>
      <c r="I16" s="83"/>
      <c r="J16" s="83"/>
      <c r="K16" s="83"/>
      <c r="L16" s="83"/>
      <c r="M16" s="83"/>
      <c r="N16" s="83"/>
      <c r="O16" s="83"/>
      <c r="P16" s="83"/>
      <c r="Q16" s="83"/>
      <c r="R16" s="83"/>
      <c r="S16" s="199" t="str">
        <f t="shared" si="0"/>
        <v/>
      </c>
      <c r="T16" s="300"/>
      <c r="X16" s="155" t="str">
        <f>IF(Y16="","",IF(JJ_Wae!$B16&lt;&gt;"",JJ_Wae!$A16&amp;" Block "&amp;JJ_Wae!$B16,JJ_Wae!$A16))</f>
        <v/>
      </c>
      <c r="Y16" s="156" t="str">
        <f>IF(JJ_Wae!$A16&lt;&gt;"",JJ_Wae!$A16,"")</f>
        <v/>
      </c>
      <c r="Z16" s="155">
        <f t="shared" ref="Z16" si="3">Z15</f>
        <v>0</v>
      </c>
    </row>
    <row r="17" spans="1:26" x14ac:dyDescent="0.25">
      <c r="A17" s="303"/>
      <c r="B17" s="306"/>
      <c r="C17" s="309"/>
      <c r="D17" s="297"/>
      <c r="E17" s="78" t="s">
        <v>124</v>
      </c>
      <c r="F17" s="79" t="s">
        <v>0</v>
      </c>
      <c r="G17" s="84"/>
      <c r="H17" s="84"/>
      <c r="I17" s="84"/>
      <c r="J17" s="84"/>
      <c r="K17" s="84"/>
      <c r="L17" s="84"/>
      <c r="M17" s="84"/>
      <c r="N17" s="84"/>
      <c r="O17" s="84"/>
      <c r="P17" s="84"/>
      <c r="Q17" s="84"/>
      <c r="R17" s="84"/>
      <c r="S17" s="200" t="str">
        <f t="shared" si="0"/>
        <v/>
      </c>
      <c r="T17" s="300"/>
      <c r="V17" s="155" t="str">
        <f>IF(A15="","",A15&amp;" / "&amp;JJ_Wae!$H$8)</f>
        <v/>
      </c>
      <c r="X17" s="155" t="str">
        <f>IF(Y17="","",IF(JJ_Wae!$B17&lt;&gt;"",JJ_Wae!$A17&amp;" Block "&amp;JJ_Wae!$B17,JJ_Wae!$A17))</f>
        <v/>
      </c>
      <c r="Y17" s="156" t="str">
        <f>IF(JJ_Wae!$A17&lt;&gt;"",JJ_Wae!$A17,"")</f>
        <v/>
      </c>
      <c r="Z17" s="155">
        <f t="shared" ref="Z17" si="4">Z15</f>
        <v>0</v>
      </c>
    </row>
    <row r="18" spans="1:26" x14ac:dyDescent="0.25">
      <c r="A18" s="304"/>
      <c r="B18" s="307"/>
      <c r="C18" s="310"/>
      <c r="D18" s="298"/>
      <c r="E18" s="80" t="s">
        <v>125</v>
      </c>
      <c r="F18" s="81" t="s">
        <v>0</v>
      </c>
      <c r="G18" s="85"/>
      <c r="H18" s="85"/>
      <c r="I18" s="85"/>
      <c r="J18" s="85"/>
      <c r="K18" s="85"/>
      <c r="L18" s="85"/>
      <c r="M18" s="85"/>
      <c r="N18" s="85"/>
      <c r="O18" s="85"/>
      <c r="P18" s="85"/>
      <c r="Q18" s="85"/>
      <c r="R18" s="85"/>
      <c r="S18" s="201" t="str">
        <f t="shared" si="0"/>
        <v/>
      </c>
      <c r="T18" s="301"/>
      <c r="X18" s="155" t="str">
        <f>IF(Y18="","",IF(JJ_Wae!$B18&lt;&gt;"",JJ_Wae!$A18&amp;" Block "&amp;JJ_Wae!$B18,JJ_Wae!$A18))</f>
        <v/>
      </c>
      <c r="Y18" s="156" t="str">
        <f>IF(JJ_Wae!$A18&lt;&gt;"",JJ_Wae!$A18,"")</f>
        <v/>
      </c>
      <c r="Z18" s="155">
        <f t="shared" ref="Z18" si="5">Z15</f>
        <v>0</v>
      </c>
    </row>
    <row r="19" spans="1:26" x14ac:dyDescent="0.25">
      <c r="A19" s="302"/>
      <c r="B19" s="305"/>
      <c r="C19" s="308" t="str">
        <f t="shared" ref="C19" si="6">IF(B19="","",IF(F20="t","kJ/kg",IF(F20="1000m³","kJ/m³","kJ/"&amp;F20)))</f>
        <v/>
      </c>
      <c r="D19" s="296"/>
      <c r="E19" s="74" t="s">
        <v>122</v>
      </c>
      <c r="F19" s="75" t="s">
        <v>0</v>
      </c>
      <c r="G19" s="82"/>
      <c r="H19" s="82"/>
      <c r="I19" s="82"/>
      <c r="J19" s="82"/>
      <c r="K19" s="82"/>
      <c r="L19" s="82"/>
      <c r="M19" s="82"/>
      <c r="N19" s="82"/>
      <c r="O19" s="82"/>
      <c r="P19" s="82"/>
      <c r="Q19" s="82"/>
      <c r="R19" s="82"/>
      <c r="S19" s="198" t="str">
        <f t="shared" si="0"/>
        <v/>
      </c>
      <c r="T19" s="299" t="str">
        <f>IF(SUM(S19:S22)&gt;0,IFERROR(((SUM(S19,S21)*3600))/(S20*D19),"Heizwert und/oder
 Einsatz fehlt"),"")</f>
        <v/>
      </c>
      <c r="V19" s="155" t="str">
        <f>IF(A19="","",A19&amp;" / "&amp;JJ_Wae!$F$8)</f>
        <v/>
      </c>
      <c r="W19" s="155" t="str">
        <f>IF(A19="","",VLOOKUP($A19,MM_WaeEt!$X$11:$Y$70,2,FALSE))</f>
        <v/>
      </c>
      <c r="X19" s="155" t="str">
        <f>IF(Y19="","",IF(JJ_Wae!$B19&lt;&gt;"",JJ_Wae!$A19&amp;" Block "&amp;JJ_Wae!$B19,JJ_Wae!$A19))</f>
        <v/>
      </c>
      <c r="Y19" s="156" t="str">
        <f>IF(JJ_Wae!$A19&lt;&gt;"",JJ_Wae!$A19,"")</f>
        <v/>
      </c>
      <c r="Z19" s="155">
        <f t="shared" ref="Z19" si="7">B19</f>
        <v>0</v>
      </c>
    </row>
    <row r="20" spans="1:26" x14ac:dyDescent="0.25">
      <c r="A20" s="303"/>
      <c r="B20" s="306"/>
      <c r="C20" s="309"/>
      <c r="D20" s="297"/>
      <c r="E20" s="76" t="s">
        <v>123</v>
      </c>
      <c r="F20" s="77" t="str">
        <f>IFERROR(VLOOKUP(B19,Et!$A$11:$B$60,2,0),"")</f>
        <v/>
      </c>
      <c r="G20" s="83"/>
      <c r="H20" s="83"/>
      <c r="I20" s="83"/>
      <c r="J20" s="83"/>
      <c r="K20" s="83"/>
      <c r="L20" s="83"/>
      <c r="M20" s="83"/>
      <c r="N20" s="83"/>
      <c r="O20" s="83"/>
      <c r="P20" s="83"/>
      <c r="Q20" s="83"/>
      <c r="R20" s="83"/>
      <c r="S20" s="199" t="str">
        <f t="shared" si="0"/>
        <v/>
      </c>
      <c r="T20" s="300"/>
      <c r="X20" s="155" t="str">
        <f>IF(Y20="","",IF(JJ_Wae!$B20&lt;&gt;"",JJ_Wae!$A20&amp;" Block "&amp;JJ_Wae!$B20,JJ_Wae!$A20))</f>
        <v/>
      </c>
      <c r="Y20" s="156" t="str">
        <f>IF(JJ_Wae!$A20&lt;&gt;"",JJ_Wae!$A20,"")</f>
        <v/>
      </c>
      <c r="Z20" s="155">
        <f t="shared" ref="Z20" si="8">Z19</f>
        <v>0</v>
      </c>
    </row>
    <row r="21" spans="1:26" x14ac:dyDescent="0.25">
      <c r="A21" s="303"/>
      <c r="B21" s="306"/>
      <c r="C21" s="309"/>
      <c r="D21" s="297"/>
      <c r="E21" s="78" t="s">
        <v>124</v>
      </c>
      <c r="F21" s="79" t="s">
        <v>0</v>
      </c>
      <c r="G21" s="84"/>
      <c r="H21" s="84"/>
      <c r="I21" s="84"/>
      <c r="J21" s="84"/>
      <c r="K21" s="84"/>
      <c r="L21" s="84"/>
      <c r="M21" s="84"/>
      <c r="N21" s="84"/>
      <c r="O21" s="84"/>
      <c r="P21" s="84"/>
      <c r="Q21" s="84"/>
      <c r="R21" s="84"/>
      <c r="S21" s="200" t="str">
        <f t="shared" si="0"/>
        <v/>
      </c>
      <c r="T21" s="300"/>
      <c r="V21" s="155" t="str">
        <f>IF(A19="","",A19&amp;" / "&amp;JJ_Wae!$H$8)</f>
        <v/>
      </c>
      <c r="X21" s="155" t="str">
        <f>IF(Y21="","",IF(JJ_Wae!$B21&lt;&gt;"",JJ_Wae!$A21&amp;" Block "&amp;JJ_Wae!$B21,JJ_Wae!$A21))</f>
        <v/>
      </c>
      <c r="Y21" s="156" t="str">
        <f>IF(JJ_Wae!$A21&lt;&gt;"",JJ_Wae!$A21,"")</f>
        <v/>
      </c>
      <c r="Z21" s="155">
        <f t="shared" ref="Z21" si="9">Z19</f>
        <v>0</v>
      </c>
    </row>
    <row r="22" spans="1:26" x14ac:dyDescent="0.25">
      <c r="A22" s="304"/>
      <c r="B22" s="307"/>
      <c r="C22" s="310"/>
      <c r="D22" s="298"/>
      <c r="E22" s="80" t="s">
        <v>125</v>
      </c>
      <c r="F22" s="81" t="s">
        <v>0</v>
      </c>
      <c r="G22" s="85"/>
      <c r="H22" s="85"/>
      <c r="I22" s="85"/>
      <c r="J22" s="85"/>
      <c r="K22" s="85"/>
      <c r="L22" s="85"/>
      <c r="M22" s="85"/>
      <c r="N22" s="85"/>
      <c r="O22" s="85"/>
      <c r="P22" s="85"/>
      <c r="Q22" s="85"/>
      <c r="R22" s="85"/>
      <c r="S22" s="201" t="str">
        <f t="shared" si="0"/>
        <v/>
      </c>
      <c r="T22" s="301"/>
      <c r="X22" s="155" t="str">
        <f>IF(Y22="","",IF(JJ_Wae!$B22&lt;&gt;"",JJ_Wae!$A22&amp;" Block "&amp;JJ_Wae!$B22,JJ_Wae!$A22))</f>
        <v/>
      </c>
      <c r="Y22" s="156" t="str">
        <f>IF(JJ_Wae!$A22&lt;&gt;"",JJ_Wae!$A22,"")</f>
        <v/>
      </c>
      <c r="Z22" s="155">
        <f t="shared" ref="Z22" si="10">Z19</f>
        <v>0</v>
      </c>
    </row>
    <row r="23" spans="1:26" x14ac:dyDescent="0.25">
      <c r="A23" s="302"/>
      <c r="B23" s="305"/>
      <c r="C23" s="308" t="str">
        <f t="shared" ref="C23" si="11">IF(B23="","",IF(F24="t","kJ/kg",IF(F24="1000m³","kJ/m³","kJ/"&amp;F24)))</f>
        <v/>
      </c>
      <c r="D23" s="296"/>
      <c r="E23" s="74" t="s">
        <v>122</v>
      </c>
      <c r="F23" s="75" t="s">
        <v>0</v>
      </c>
      <c r="G23" s="82"/>
      <c r="H23" s="82"/>
      <c r="I23" s="82"/>
      <c r="J23" s="82"/>
      <c r="K23" s="82"/>
      <c r="L23" s="82"/>
      <c r="M23" s="82"/>
      <c r="N23" s="82"/>
      <c r="O23" s="82"/>
      <c r="P23" s="82"/>
      <c r="Q23" s="82"/>
      <c r="R23" s="82"/>
      <c r="S23" s="198" t="str">
        <f t="shared" si="0"/>
        <v/>
      </c>
      <c r="T23" s="299" t="str">
        <f>IF(SUM(S23:S26)&gt;0,IFERROR(((SUM(S23,S25)*3600))/(S24*D23),"Heizwert und/oder
 Einsatz fehlt"),"")</f>
        <v/>
      </c>
      <c r="V23" s="155" t="str">
        <f>IF(A23="","",A23&amp;" / "&amp;JJ_Wae!$F$8)</f>
        <v/>
      </c>
      <c r="W23" s="155" t="str">
        <f>IF(A23="","",VLOOKUP($A23,MM_WaeEt!$X$11:$Y$70,2,FALSE))</f>
        <v/>
      </c>
      <c r="X23" s="155" t="str">
        <f>IF(Y23="","",IF(JJ_Wae!$B23&lt;&gt;"",JJ_Wae!$A23&amp;" Block "&amp;JJ_Wae!$B23,JJ_Wae!$A23))</f>
        <v/>
      </c>
      <c r="Y23" s="156" t="str">
        <f>IF(JJ_Wae!$A23&lt;&gt;"",JJ_Wae!$A23,"")</f>
        <v/>
      </c>
      <c r="Z23" s="155">
        <f t="shared" ref="Z23" si="12">B23</f>
        <v>0</v>
      </c>
    </row>
    <row r="24" spans="1:26" x14ac:dyDescent="0.25">
      <c r="A24" s="303"/>
      <c r="B24" s="306"/>
      <c r="C24" s="309"/>
      <c r="D24" s="297"/>
      <c r="E24" s="76" t="s">
        <v>123</v>
      </c>
      <c r="F24" s="77" t="str">
        <f>IFERROR(VLOOKUP(B23,Et!$A$11:$B$60,2,0),"")</f>
        <v/>
      </c>
      <c r="G24" s="83"/>
      <c r="H24" s="83"/>
      <c r="I24" s="83"/>
      <c r="J24" s="83"/>
      <c r="K24" s="83"/>
      <c r="L24" s="83"/>
      <c r="M24" s="83"/>
      <c r="N24" s="83"/>
      <c r="O24" s="83"/>
      <c r="P24" s="83"/>
      <c r="Q24" s="83"/>
      <c r="R24" s="83"/>
      <c r="S24" s="199" t="str">
        <f t="shared" si="0"/>
        <v/>
      </c>
      <c r="T24" s="300"/>
      <c r="X24" s="155" t="str">
        <f>IF(Y24="","",IF(JJ_Wae!$B24&lt;&gt;"",JJ_Wae!$A24&amp;" Block "&amp;JJ_Wae!$B24,JJ_Wae!$A24))</f>
        <v/>
      </c>
      <c r="Y24" s="156" t="str">
        <f>IF(JJ_Wae!$A24&lt;&gt;"",JJ_Wae!$A24,"")</f>
        <v/>
      </c>
      <c r="Z24" s="155">
        <f t="shared" ref="Z24" si="13">Z23</f>
        <v>0</v>
      </c>
    </row>
    <row r="25" spans="1:26" x14ac:dyDescent="0.25">
      <c r="A25" s="303"/>
      <c r="B25" s="306"/>
      <c r="C25" s="309"/>
      <c r="D25" s="297"/>
      <c r="E25" s="78" t="s">
        <v>124</v>
      </c>
      <c r="F25" s="79" t="s">
        <v>0</v>
      </c>
      <c r="G25" s="84"/>
      <c r="H25" s="84"/>
      <c r="I25" s="84"/>
      <c r="J25" s="84"/>
      <c r="K25" s="84"/>
      <c r="L25" s="84"/>
      <c r="M25" s="84"/>
      <c r="N25" s="84"/>
      <c r="O25" s="84"/>
      <c r="P25" s="84"/>
      <c r="Q25" s="84"/>
      <c r="R25" s="84"/>
      <c r="S25" s="200" t="str">
        <f t="shared" si="0"/>
        <v/>
      </c>
      <c r="T25" s="300"/>
      <c r="V25" s="155" t="str">
        <f>IF(A23="","",A23&amp;" / "&amp;JJ_Wae!$H$8)</f>
        <v/>
      </c>
      <c r="X25" s="155" t="str">
        <f>IF(Y25="","",IF(JJ_Wae!$B25&lt;&gt;"",JJ_Wae!$A25&amp;" Block "&amp;JJ_Wae!$B25,JJ_Wae!$A25))</f>
        <v/>
      </c>
      <c r="Y25" s="156" t="str">
        <f>IF(JJ_Wae!$A25&lt;&gt;"",JJ_Wae!$A25,"")</f>
        <v/>
      </c>
      <c r="Z25" s="155">
        <f t="shared" ref="Z25" si="14">Z23</f>
        <v>0</v>
      </c>
    </row>
    <row r="26" spans="1:26" x14ac:dyDescent="0.25">
      <c r="A26" s="304"/>
      <c r="B26" s="307"/>
      <c r="C26" s="310"/>
      <c r="D26" s="298"/>
      <c r="E26" s="80" t="s">
        <v>125</v>
      </c>
      <c r="F26" s="81" t="s">
        <v>0</v>
      </c>
      <c r="G26" s="85"/>
      <c r="H26" s="85"/>
      <c r="I26" s="85"/>
      <c r="J26" s="85"/>
      <c r="K26" s="85"/>
      <c r="L26" s="85"/>
      <c r="M26" s="85"/>
      <c r="N26" s="85"/>
      <c r="O26" s="85"/>
      <c r="P26" s="85"/>
      <c r="Q26" s="85"/>
      <c r="R26" s="85"/>
      <c r="S26" s="201" t="str">
        <f t="shared" si="0"/>
        <v/>
      </c>
      <c r="T26" s="301"/>
      <c r="X26" s="155" t="str">
        <f>IF(Y26="","",IF(JJ_Wae!$B26&lt;&gt;"",JJ_Wae!$A26&amp;" Block "&amp;JJ_Wae!$B26,JJ_Wae!$A26))</f>
        <v/>
      </c>
      <c r="Y26" s="156" t="str">
        <f>IF(JJ_Wae!$A26&lt;&gt;"",JJ_Wae!$A26,"")</f>
        <v/>
      </c>
      <c r="Z26" s="155">
        <f t="shared" ref="Z26" si="15">Z23</f>
        <v>0</v>
      </c>
    </row>
    <row r="27" spans="1:26" x14ac:dyDescent="0.25">
      <c r="A27" s="302"/>
      <c r="B27" s="305"/>
      <c r="C27" s="308" t="str">
        <f t="shared" ref="C27" si="16">IF(B27="","",IF(F28="t","kJ/kg",IF(F28="1000m³","kJ/m³","kJ/"&amp;F28)))</f>
        <v/>
      </c>
      <c r="D27" s="296"/>
      <c r="E27" s="74" t="s">
        <v>122</v>
      </c>
      <c r="F27" s="75" t="s">
        <v>0</v>
      </c>
      <c r="G27" s="82"/>
      <c r="H27" s="82"/>
      <c r="I27" s="82"/>
      <c r="J27" s="82"/>
      <c r="K27" s="82"/>
      <c r="L27" s="82"/>
      <c r="M27" s="82"/>
      <c r="N27" s="82"/>
      <c r="O27" s="82"/>
      <c r="P27" s="82"/>
      <c r="Q27" s="82"/>
      <c r="R27" s="82"/>
      <c r="S27" s="198" t="str">
        <f t="shared" si="0"/>
        <v/>
      </c>
      <c r="T27" s="299" t="str">
        <f>IF(SUM(S27:S30)&gt;0,IFERROR(((SUM(S27,S29)*3600))/(S28*D27),"Heizwert und/oder
 Einsatz fehlt"),"")</f>
        <v/>
      </c>
      <c r="V27" s="155" t="str">
        <f>IF(A27="","",A27&amp;" / "&amp;JJ_Wae!$F$8)</f>
        <v/>
      </c>
      <c r="W27" s="155" t="str">
        <f>IF(A27="","",VLOOKUP($A27,MM_WaeEt!$X$11:$Y$70,2,FALSE))</f>
        <v/>
      </c>
      <c r="X27" s="155" t="str">
        <f>IF(Y27="","",IF(JJ_Wae!$B27&lt;&gt;"",JJ_Wae!$A27&amp;" Block "&amp;JJ_Wae!$B27,JJ_Wae!$A27))</f>
        <v/>
      </c>
      <c r="Y27" s="156" t="str">
        <f>IF(JJ_Wae!$A27&lt;&gt;"",JJ_Wae!$A27,"")</f>
        <v/>
      </c>
      <c r="Z27" s="155">
        <f t="shared" ref="Z27" si="17">B27</f>
        <v>0</v>
      </c>
    </row>
    <row r="28" spans="1:26" x14ac:dyDescent="0.25">
      <c r="A28" s="303"/>
      <c r="B28" s="306"/>
      <c r="C28" s="309"/>
      <c r="D28" s="297"/>
      <c r="E28" s="76" t="s">
        <v>123</v>
      </c>
      <c r="F28" s="77" t="str">
        <f>IFERROR(VLOOKUP(B27,Et!$A$11:$B$60,2,0),"")</f>
        <v/>
      </c>
      <c r="G28" s="83"/>
      <c r="H28" s="83"/>
      <c r="I28" s="83"/>
      <c r="J28" s="83"/>
      <c r="K28" s="83"/>
      <c r="L28" s="83"/>
      <c r="M28" s="83"/>
      <c r="N28" s="83"/>
      <c r="O28" s="83"/>
      <c r="P28" s="83"/>
      <c r="Q28" s="83"/>
      <c r="R28" s="83"/>
      <c r="S28" s="199" t="str">
        <f t="shared" si="0"/>
        <v/>
      </c>
      <c r="T28" s="300"/>
      <c r="X28" s="155" t="str">
        <f>IF(Y28="","",IF(JJ_Wae!$B28&lt;&gt;"",JJ_Wae!$A28&amp;" Block "&amp;JJ_Wae!$B28,JJ_Wae!$A28))</f>
        <v/>
      </c>
      <c r="Y28" s="156" t="str">
        <f>IF(JJ_Wae!$A28&lt;&gt;"",JJ_Wae!$A28,"")</f>
        <v/>
      </c>
      <c r="Z28" s="155">
        <f t="shared" ref="Z28" si="18">Z27</f>
        <v>0</v>
      </c>
    </row>
    <row r="29" spans="1:26" x14ac:dyDescent="0.25">
      <c r="A29" s="303"/>
      <c r="B29" s="306"/>
      <c r="C29" s="309"/>
      <c r="D29" s="297"/>
      <c r="E29" s="78" t="s">
        <v>124</v>
      </c>
      <c r="F29" s="79" t="s">
        <v>0</v>
      </c>
      <c r="G29" s="84"/>
      <c r="H29" s="84"/>
      <c r="I29" s="84"/>
      <c r="J29" s="84"/>
      <c r="K29" s="84"/>
      <c r="L29" s="84"/>
      <c r="M29" s="84"/>
      <c r="N29" s="84"/>
      <c r="O29" s="84"/>
      <c r="P29" s="84"/>
      <c r="Q29" s="84"/>
      <c r="R29" s="84"/>
      <c r="S29" s="200" t="str">
        <f t="shared" si="0"/>
        <v/>
      </c>
      <c r="T29" s="300"/>
      <c r="V29" s="155" t="str">
        <f>IF(A27="","",A27&amp;" / "&amp;JJ_Wae!$H$8)</f>
        <v/>
      </c>
      <c r="X29" s="155" t="str">
        <f>IF(Y29="","",IF(JJ_Wae!$B29&lt;&gt;"",JJ_Wae!$A29&amp;" Block "&amp;JJ_Wae!$B29,JJ_Wae!$A29))</f>
        <v/>
      </c>
      <c r="Y29" s="156" t="str">
        <f>IF(JJ_Wae!$A29&lt;&gt;"",JJ_Wae!$A29,"")</f>
        <v/>
      </c>
      <c r="Z29" s="155">
        <f t="shared" ref="Z29" si="19">Z27</f>
        <v>0</v>
      </c>
    </row>
    <row r="30" spans="1:26" x14ac:dyDescent="0.25">
      <c r="A30" s="304"/>
      <c r="B30" s="307"/>
      <c r="C30" s="310"/>
      <c r="D30" s="298"/>
      <c r="E30" s="80" t="s">
        <v>125</v>
      </c>
      <c r="F30" s="81" t="s">
        <v>0</v>
      </c>
      <c r="G30" s="85"/>
      <c r="H30" s="85"/>
      <c r="I30" s="85"/>
      <c r="J30" s="85"/>
      <c r="K30" s="85"/>
      <c r="L30" s="85"/>
      <c r="M30" s="85"/>
      <c r="N30" s="85"/>
      <c r="O30" s="85"/>
      <c r="P30" s="85"/>
      <c r="Q30" s="85"/>
      <c r="R30" s="85"/>
      <c r="S30" s="201" t="str">
        <f t="shared" si="0"/>
        <v/>
      </c>
      <c r="T30" s="301"/>
      <c r="X30" s="155" t="str">
        <f>IF(Y30="","",IF(JJ_Wae!$B30&lt;&gt;"",JJ_Wae!$A30&amp;" Block "&amp;JJ_Wae!$B30,JJ_Wae!$A30))</f>
        <v/>
      </c>
      <c r="Y30" s="156" t="str">
        <f>IF(JJ_Wae!$A30&lt;&gt;"",JJ_Wae!$A30,"")</f>
        <v/>
      </c>
      <c r="Z30" s="155">
        <f t="shared" ref="Z30" si="20">Z27</f>
        <v>0</v>
      </c>
    </row>
    <row r="31" spans="1:26" ht="12.75" customHeight="1" x14ac:dyDescent="0.25">
      <c r="A31" s="302"/>
      <c r="B31" s="305"/>
      <c r="C31" s="308" t="str">
        <f t="shared" ref="C31" si="21">IF(B31="","",IF(F32="t","kJ/kg",IF(F32="1000m³","kJ/m³","kJ/"&amp;F32)))</f>
        <v/>
      </c>
      <c r="D31" s="296"/>
      <c r="E31" s="74" t="s">
        <v>122</v>
      </c>
      <c r="F31" s="75" t="s">
        <v>0</v>
      </c>
      <c r="G31" s="82"/>
      <c r="H31" s="82"/>
      <c r="I31" s="82"/>
      <c r="J31" s="82"/>
      <c r="K31" s="82"/>
      <c r="L31" s="82"/>
      <c r="M31" s="82"/>
      <c r="N31" s="82"/>
      <c r="O31" s="82"/>
      <c r="P31" s="82"/>
      <c r="Q31" s="82"/>
      <c r="R31" s="82"/>
      <c r="S31" s="198" t="str">
        <f t="shared" si="0"/>
        <v/>
      </c>
      <c r="T31" s="299" t="str">
        <f>IF(SUM(S31:S34)&gt;0,IFERROR(((SUM(S31,S33)*3600))/(S32*D31),"Heizwert und/oder
 Einsatz fehlt"),"")</f>
        <v/>
      </c>
      <c r="V31" s="155" t="str">
        <f>IF(A31="","",A31&amp;" / "&amp;JJ_Wae!$F$8)</f>
        <v/>
      </c>
      <c r="W31" s="155" t="str">
        <f>IF(A31="","",VLOOKUP($A31,MM_WaeEt!$X$11:$Y$70,2,FALSE))</f>
        <v/>
      </c>
      <c r="X31" s="155" t="str">
        <f>IF(Y31="","",IF(JJ_Wae!$B31&lt;&gt;"",JJ_Wae!$A31&amp;" Block "&amp;JJ_Wae!$B31,JJ_Wae!$A31))</f>
        <v/>
      </c>
      <c r="Y31" s="156" t="str">
        <f>IF(JJ_Wae!$A31&lt;&gt;"",JJ_Wae!$A31,"")</f>
        <v/>
      </c>
      <c r="Z31" s="155">
        <f t="shared" ref="Z31" si="22">B31</f>
        <v>0</v>
      </c>
    </row>
    <row r="32" spans="1:26" x14ac:dyDescent="0.25">
      <c r="A32" s="303"/>
      <c r="B32" s="306"/>
      <c r="C32" s="309"/>
      <c r="D32" s="297"/>
      <c r="E32" s="76" t="s">
        <v>123</v>
      </c>
      <c r="F32" s="77" t="str">
        <f>IFERROR(VLOOKUP(B31,Et!$A$11:$B$60,2,0),"")</f>
        <v/>
      </c>
      <c r="G32" s="83"/>
      <c r="H32" s="83"/>
      <c r="I32" s="83"/>
      <c r="J32" s="83"/>
      <c r="K32" s="83"/>
      <c r="L32" s="83"/>
      <c r="M32" s="83"/>
      <c r="N32" s="83"/>
      <c r="O32" s="83"/>
      <c r="P32" s="83"/>
      <c r="Q32" s="83"/>
      <c r="R32" s="83"/>
      <c r="S32" s="199" t="str">
        <f t="shared" si="0"/>
        <v/>
      </c>
      <c r="T32" s="300"/>
      <c r="X32" s="155" t="str">
        <f>IF(Y32="","",IF(JJ_Wae!$B32&lt;&gt;"",JJ_Wae!$A32&amp;" Block "&amp;JJ_Wae!$B32,JJ_Wae!$A32))</f>
        <v/>
      </c>
      <c r="Y32" s="156" t="str">
        <f>IF(JJ_Wae!$A32&lt;&gt;"",JJ_Wae!$A32,"")</f>
        <v/>
      </c>
      <c r="Z32" s="155">
        <f t="shared" ref="Z32" si="23">Z31</f>
        <v>0</v>
      </c>
    </row>
    <row r="33" spans="1:26" x14ac:dyDescent="0.25">
      <c r="A33" s="303"/>
      <c r="B33" s="306"/>
      <c r="C33" s="309"/>
      <c r="D33" s="297"/>
      <c r="E33" s="78" t="s">
        <v>124</v>
      </c>
      <c r="F33" s="79" t="s">
        <v>0</v>
      </c>
      <c r="G33" s="84"/>
      <c r="H33" s="84"/>
      <c r="I33" s="84"/>
      <c r="J33" s="84"/>
      <c r="K33" s="84"/>
      <c r="L33" s="84"/>
      <c r="M33" s="84"/>
      <c r="N33" s="84"/>
      <c r="O33" s="84"/>
      <c r="P33" s="84"/>
      <c r="Q33" s="84"/>
      <c r="R33" s="84"/>
      <c r="S33" s="200" t="str">
        <f t="shared" si="0"/>
        <v/>
      </c>
      <c r="T33" s="300"/>
      <c r="V33" s="155" t="str">
        <f>IF(A31="","",A31&amp;" / "&amp;JJ_Wae!$H$8)</f>
        <v/>
      </c>
      <c r="X33" s="155" t="str">
        <f>IF(Y33="","",IF(JJ_Wae!$B33&lt;&gt;"",JJ_Wae!$A33&amp;" Block "&amp;JJ_Wae!$B33,JJ_Wae!$A33))</f>
        <v/>
      </c>
      <c r="Y33" s="156" t="str">
        <f>IF(JJ_Wae!$A33&lt;&gt;"",JJ_Wae!$A33,"")</f>
        <v/>
      </c>
      <c r="Z33" s="155">
        <f t="shared" ref="Z33" si="24">Z31</f>
        <v>0</v>
      </c>
    </row>
    <row r="34" spans="1:26" x14ac:dyDescent="0.25">
      <c r="A34" s="304"/>
      <c r="B34" s="307"/>
      <c r="C34" s="310"/>
      <c r="D34" s="298"/>
      <c r="E34" s="80" t="s">
        <v>125</v>
      </c>
      <c r="F34" s="81" t="s">
        <v>0</v>
      </c>
      <c r="G34" s="85"/>
      <c r="H34" s="85"/>
      <c r="I34" s="85"/>
      <c r="J34" s="85"/>
      <c r="K34" s="85"/>
      <c r="L34" s="85"/>
      <c r="M34" s="85"/>
      <c r="N34" s="85"/>
      <c r="O34" s="85"/>
      <c r="P34" s="85"/>
      <c r="Q34" s="85"/>
      <c r="R34" s="85"/>
      <c r="S34" s="201" t="str">
        <f t="shared" si="0"/>
        <v/>
      </c>
      <c r="T34" s="301"/>
      <c r="X34" s="155" t="str">
        <f>IF(Y34="","",IF(JJ_Wae!$B34&lt;&gt;"",JJ_Wae!$A34&amp;" Block "&amp;JJ_Wae!$B34,JJ_Wae!$A34))</f>
        <v/>
      </c>
      <c r="Y34" s="156" t="str">
        <f>IF(JJ_Wae!$A34&lt;&gt;"",JJ_Wae!$A34,"")</f>
        <v/>
      </c>
      <c r="Z34" s="155">
        <f t="shared" ref="Z34" si="25">Z31</f>
        <v>0</v>
      </c>
    </row>
    <row r="35" spans="1:26" s="160" customFormat="1" x14ac:dyDescent="0.25">
      <c r="A35" s="302"/>
      <c r="B35" s="305"/>
      <c r="C35" s="308" t="str">
        <f t="shared" ref="C35" si="26">IF(B35="","",IF(F36="t","kJ/kg",IF(F36="1000m³","kJ/m³","kJ/"&amp;F36)))</f>
        <v/>
      </c>
      <c r="D35" s="296"/>
      <c r="E35" s="74" t="s">
        <v>122</v>
      </c>
      <c r="F35" s="75" t="s">
        <v>0</v>
      </c>
      <c r="G35" s="82"/>
      <c r="H35" s="82"/>
      <c r="I35" s="82"/>
      <c r="J35" s="82"/>
      <c r="K35" s="82"/>
      <c r="L35" s="82"/>
      <c r="M35" s="82"/>
      <c r="N35" s="82"/>
      <c r="O35" s="82"/>
      <c r="P35" s="82"/>
      <c r="Q35" s="82"/>
      <c r="R35" s="82"/>
      <c r="S35" s="198" t="str">
        <f t="shared" si="0"/>
        <v/>
      </c>
      <c r="T35" s="299" t="str">
        <f>IF(SUM(S35:S38)&gt;0,IFERROR(((SUM(S35,S37)*3600))/(S36*D35),"Heizwert und/oder
 Einsatz fehlt"),"")</f>
        <v/>
      </c>
      <c r="U35" s="4"/>
      <c r="V35" s="155" t="str">
        <f>IF(A35="","",A35&amp;" / "&amp;JJ_Wae!$F$8)</f>
        <v/>
      </c>
      <c r="W35" s="155" t="str">
        <f>IF(A35="","",VLOOKUP($A35,MM_WaeEt!$X$11:$Y$70,2,FALSE))</f>
        <v/>
      </c>
      <c r="X35" s="155" t="str">
        <f>IF(Y35="","",IF(JJ_Wae!$B35&lt;&gt;"",JJ_Wae!$A35&amp;" Block "&amp;JJ_Wae!$B35,JJ_Wae!$A35))</f>
        <v/>
      </c>
      <c r="Y35" s="156" t="str">
        <f>IF(JJ_Wae!$A35&lt;&gt;"",JJ_Wae!$A35,"")</f>
        <v/>
      </c>
      <c r="Z35" s="155">
        <f t="shared" ref="Z35" si="27">B35</f>
        <v>0</v>
      </c>
    </row>
    <row r="36" spans="1:26" x14ac:dyDescent="0.25">
      <c r="A36" s="303"/>
      <c r="B36" s="306"/>
      <c r="C36" s="309"/>
      <c r="D36" s="297"/>
      <c r="E36" s="76" t="s">
        <v>123</v>
      </c>
      <c r="F36" s="77" t="str">
        <f>IFERROR(VLOOKUP(B35,Et!$A$11:$B$60,2,0),"")</f>
        <v/>
      </c>
      <c r="G36" s="83"/>
      <c r="H36" s="83"/>
      <c r="I36" s="83"/>
      <c r="J36" s="83"/>
      <c r="K36" s="83"/>
      <c r="L36" s="83"/>
      <c r="M36" s="83"/>
      <c r="N36" s="83"/>
      <c r="O36" s="83"/>
      <c r="P36" s="83"/>
      <c r="Q36" s="83"/>
      <c r="R36" s="83"/>
      <c r="S36" s="199" t="str">
        <f t="shared" si="0"/>
        <v/>
      </c>
      <c r="T36" s="300"/>
      <c r="X36" s="155" t="str">
        <f>IF(Y36="","",IF(JJ_Wae!$B36&lt;&gt;"",JJ_Wae!$A36&amp;" Block "&amp;JJ_Wae!$B36,JJ_Wae!$A36))</f>
        <v/>
      </c>
      <c r="Y36" s="156" t="str">
        <f>IF(JJ_Wae!$A36&lt;&gt;"",JJ_Wae!$A36,"")</f>
        <v/>
      </c>
      <c r="Z36" s="155">
        <f t="shared" ref="Z36" si="28">Z35</f>
        <v>0</v>
      </c>
    </row>
    <row r="37" spans="1:26" x14ac:dyDescent="0.25">
      <c r="A37" s="303"/>
      <c r="B37" s="306"/>
      <c r="C37" s="309"/>
      <c r="D37" s="297"/>
      <c r="E37" s="78" t="s">
        <v>124</v>
      </c>
      <c r="F37" s="79" t="s">
        <v>0</v>
      </c>
      <c r="G37" s="84"/>
      <c r="H37" s="84"/>
      <c r="I37" s="84"/>
      <c r="J37" s="84"/>
      <c r="K37" s="84"/>
      <c r="L37" s="84"/>
      <c r="M37" s="84"/>
      <c r="N37" s="84"/>
      <c r="O37" s="84"/>
      <c r="P37" s="84"/>
      <c r="Q37" s="84"/>
      <c r="R37" s="84"/>
      <c r="S37" s="200" t="str">
        <f t="shared" si="0"/>
        <v/>
      </c>
      <c r="T37" s="300"/>
      <c r="V37" s="155" t="str">
        <f>IF(A35="","",A35&amp;" / "&amp;JJ_Wae!$H$8)</f>
        <v/>
      </c>
      <c r="X37" s="155" t="str">
        <f>IF(Y37="","",IF(JJ_Wae!$B37&lt;&gt;"",JJ_Wae!$A37&amp;" Block "&amp;JJ_Wae!$B37,JJ_Wae!$A37))</f>
        <v/>
      </c>
      <c r="Y37" s="156" t="str">
        <f>IF(JJ_Wae!$A37&lt;&gt;"",JJ_Wae!$A37,"")</f>
        <v/>
      </c>
      <c r="Z37" s="155">
        <f t="shared" ref="Z37" si="29">Z35</f>
        <v>0</v>
      </c>
    </row>
    <row r="38" spans="1:26" x14ac:dyDescent="0.25">
      <c r="A38" s="304"/>
      <c r="B38" s="307"/>
      <c r="C38" s="310"/>
      <c r="D38" s="298"/>
      <c r="E38" s="80" t="s">
        <v>125</v>
      </c>
      <c r="F38" s="81" t="s">
        <v>0</v>
      </c>
      <c r="G38" s="85"/>
      <c r="H38" s="85"/>
      <c r="I38" s="85"/>
      <c r="J38" s="85"/>
      <c r="K38" s="85"/>
      <c r="L38" s="85"/>
      <c r="M38" s="85"/>
      <c r="N38" s="85"/>
      <c r="O38" s="85"/>
      <c r="P38" s="85"/>
      <c r="Q38" s="85"/>
      <c r="R38" s="85"/>
      <c r="S38" s="201" t="str">
        <f t="shared" si="0"/>
        <v/>
      </c>
      <c r="T38" s="301"/>
      <c r="X38" s="155" t="str">
        <f>IF(Y38="","",IF(JJ_Wae!$B38&lt;&gt;"",JJ_Wae!$A38&amp;" Block "&amp;JJ_Wae!$B38,JJ_Wae!$A38))</f>
        <v/>
      </c>
      <c r="Y38" s="156" t="str">
        <f>IF(JJ_Wae!$A38&lt;&gt;"",JJ_Wae!$A38,"")</f>
        <v/>
      </c>
      <c r="Z38" s="155">
        <f t="shared" ref="Z38" si="30">Z35</f>
        <v>0</v>
      </c>
    </row>
    <row r="39" spans="1:26" x14ac:dyDescent="0.25">
      <c r="A39" s="302"/>
      <c r="B39" s="305"/>
      <c r="C39" s="308" t="str">
        <f t="shared" ref="C39" si="31">IF(B39="","",IF(F40="t","kJ/kg",IF(F40="1000m³","kJ/m³","kJ/"&amp;F40)))</f>
        <v/>
      </c>
      <c r="D39" s="296"/>
      <c r="E39" s="74" t="s">
        <v>122</v>
      </c>
      <c r="F39" s="75" t="s">
        <v>0</v>
      </c>
      <c r="G39" s="82"/>
      <c r="H39" s="82"/>
      <c r="I39" s="82"/>
      <c r="J39" s="82"/>
      <c r="K39" s="82"/>
      <c r="L39" s="82"/>
      <c r="M39" s="82"/>
      <c r="N39" s="82"/>
      <c r="O39" s="82"/>
      <c r="P39" s="82"/>
      <c r="Q39" s="82"/>
      <c r="R39" s="82"/>
      <c r="S39" s="198" t="str">
        <f t="shared" si="0"/>
        <v/>
      </c>
      <c r="T39" s="299" t="str">
        <f>IF(SUM(S39:S42)&gt;0,IFERROR(((SUM(S39,S41)*3600))/(S40*D39),"Heizwert und/oder
 Einsatz fehlt"),"")</f>
        <v/>
      </c>
      <c r="V39" s="155" t="str">
        <f>IF(A39="","",A39&amp;" / "&amp;JJ_Wae!$F$8)</f>
        <v/>
      </c>
      <c r="W39" s="155" t="str">
        <f>IF(A39="","",VLOOKUP($A39,MM_WaeEt!$X$11:$Y$70,2,FALSE))</f>
        <v/>
      </c>
      <c r="X39" s="155" t="str">
        <f>IF(Y39="","",IF(JJ_Wae!$B39&lt;&gt;"",JJ_Wae!$A39&amp;" Block "&amp;JJ_Wae!$B39,JJ_Wae!$A39))</f>
        <v/>
      </c>
      <c r="Y39" s="156" t="str">
        <f>IF(JJ_Wae!$A39&lt;&gt;"",JJ_Wae!$A39,"")</f>
        <v/>
      </c>
      <c r="Z39" s="155">
        <f t="shared" ref="Z39" si="32">B39</f>
        <v>0</v>
      </c>
    </row>
    <row r="40" spans="1:26" x14ac:dyDescent="0.25">
      <c r="A40" s="303"/>
      <c r="B40" s="306"/>
      <c r="C40" s="309"/>
      <c r="D40" s="297"/>
      <c r="E40" s="76" t="s">
        <v>123</v>
      </c>
      <c r="F40" s="77" t="str">
        <f>IFERROR(VLOOKUP(B39,Et!$A$11:$B$60,2,0),"")</f>
        <v/>
      </c>
      <c r="G40" s="83"/>
      <c r="H40" s="83"/>
      <c r="I40" s="83"/>
      <c r="J40" s="83"/>
      <c r="K40" s="83"/>
      <c r="L40" s="83"/>
      <c r="M40" s="83"/>
      <c r="N40" s="83"/>
      <c r="O40" s="83"/>
      <c r="P40" s="83"/>
      <c r="Q40" s="83"/>
      <c r="R40" s="83"/>
      <c r="S40" s="199" t="str">
        <f t="shared" si="0"/>
        <v/>
      </c>
      <c r="T40" s="300"/>
      <c r="X40" s="155" t="str">
        <f>IF(Y40="","",IF(JJ_Wae!$B40&lt;&gt;"",JJ_Wae!$A40&amp;" Block "&amp;JJ_Wae!$B40,JJ_Wae!$A40))</f>
        <v/>
      </c>
      <c r="Y40" s="156" t="str">
        <f>IF(JJ_Wae!$A40&lt;&gt;"",JJ_Wae!$A40,"")</f>
        <v/>
      </c>
      <c r="Z40" s="155">
        <f t="shared" ref="Z40" si="33">Z39</f>
        <v>0</v>
      </c>
    </row>
    <row r="41" spans="1:26" x14ac:dyDescent="0.25">
      <c r="A41" s="303"/>
      <c r="B41" s="306"/>
      <c r="C41" s="309"/>
      <c r="D41" s="297"/>
      <c r="E41" s="78" t="s">
        <v>124</v>
      </c>
      <c r="F41" s="79" t="s">
        <v>0</v>
      </c>
      <c r="G41" s="84"/>
      <c r="H41" s="84"/>
      <c r="I41" s="84"/>
      <c r="J41" s="84"/>
      <c r="K41" s="84"/>
      <c r="L41" s="84"/>
      <c r="M41" s="84"/>
      <c r="N41" s="84"/>
      <c r="O41" s="84"/>
      <c r="P41" s="84"/>
      <c r="Q41" s="84"/>
      <c r="R41" s="84"/>
      <c r="S41" s="200" t="str">
        <f t="shared" si="0"/>
        <v/>
      </c>
      <c r="T41" s="300"/>
      <c r="V41" s="155" t="str">
        <f>IF(A39="","",A39&amp;" / "&amp;JJ_Wae!$H$8)</f>
        <v/>
      </c>
      <c r="X41" s="155" t="str">
        <f>IF(Y41="","",IF(JJ_Wae!$B41&lt;&gt;"",JJ_Wae!$A41&amp;" Block "&amp;JJ_Wae!$B41,JJ_Wae!$A41))</f>
        <v/>
      </c>
      <c r="Y41" s="156" t="str">
        <f>IF(JJ_Wae!$A41&lt;&gt;"",JJ_Wae!$A41,"")</f>
        <v/>
      </c>
      <c r="Z41" s="155">
        <f t="shared" ref="Z41" si="34">Z39</f>
        <v>0</v>
      </c>
    </row>
    <row r="42" spans="1:26" x14ac:dyDescent="0.25">
      <c r="A42" s="304"/>
      <c r="B42" s="307"/>
      <c r="C42" s="310"/>
      <c r="D42" s="298"/>
      <c r="E42" s="80" t="s">
        <v>125</v>
      </c>
      <c r="F42" s="81" t="s">
        <v>0</v>
      </c>
      <c r="G42" s="85"/>
      <c r="H42" s="85"/>
      <c r="I42" s="85"/>
      <c r="J42" s="85"/>
      <c r="K42" s="85"/>
      <c r="L42" s="85"/>
      <c r="M42" s="85"/>
      <c r="N42" s="85"/>
      <c r="O42" s="85"/>
      <c r="P42" s="85"/>
      <c r="Q42" s="85"/>
      <c r="R42" s="85"/>
      <c r="S42" s="201" t="str">
        <f t="shared" si="0"/>
        <v/>
      </c>
      <c r="T42" s="301"/>
      <c r="X42" s="155" t="str">
        <f>IF(Y42="","",IF(JJ_Wae!$B42&lt;&gt;"",JJ_Wae!$A42&amp;" Block "&amp;JJ_Wae!$B42,JJ_Wae!$A42))</f>
        <v/>
      </c>
      <c r="Y42" s="156" t="str">
        <f>IF(JJ_Wae!$A42&lt;&gt;"",JJ_Wae!$A42,"")</f>
        <v/>
      </c>
      <c r="Z42" s="155">
        <f t="shared" ref="Z42" si="35">Z39</f>
        <v>0</v>
      </c>
    </row>
    <row r="43" spans="1:26" x14ac:dyDescent="0.25">
      <c r="A43" s="302"/>
      <c r="B43" s="305"/>
      <c r="C43" s="308" t="str">
        <f t="shared" ref="C43" si="36">IF(B43="","",IF(F44="t","kJ/kg",IF(F44="1000m³","kJ/m³","kJ/"&amp;F44)))</f>
        <v/>
      </c>
      <c r="D43" s="296"/>
      <c r="E43" s="74" t="s">
        <v>122</v>
      </c>
      <c r="F43" s="75" t="s">
        <v>0</v>
      </c>
      <c r="G43" s="82"/>
      <c r="H43" s="82"/>
      <c r="I43" s="82"/>
      <c r="J43" s="82"/>
      <c r="K43" s="82"/>
      <c r="L43" s="82"/>
      <c r="M43" s="82"/>
      <c r="N43" s="82"/>
      <c r="O43" s="82"/>
      <c r="P43" s="82"/>
      <c r="Q43" s="82"/>
      <c r="R43" s="82"/>
      <c r="S43" s="198" t="str">
        <f t="shared" si="0"/>
        <v/>
      </c>
      <c r="T43" s="299" t="str">
        <f>IF(SUM(S43:S46)&gt;0,IFERROR(((SUM(S43,S45)*3600))/(S44*D43),"Heizwert und/oder
 Einsatz fehlt"),"")</f>
        <v/>
      </c>
      <c r="V43" s="155" t="str">
        <f>IF(A43="","",A43&amp;" / "&amp;JJ_Wae!$F$8)</f>
        <v/>
      </c>
      <c r="W43" s="155" t="str">
        <f>IF(A43="","",VLOOKUP($A43,MM_WaeEt!$X$11:$Y$70,2,FALSE))</f>
        <v/>
      </c>
      <c r="X43" s="155" t="str">
        <f>IF(Y43="","",IF(JJ_Wae!$B43&lt;&gt;"",JJ_Wae!$A43&amp;" Block "&amp;JJ_Wae!$B43,JJ_Wae!$A43))</f>
        <v/>
      </c>
      <c r="Y43" s="156" t="str">
        <f>IF(JJ_Wae!$A43&lt;&gt;"",JJ_Wae!$A43,"")</f>
        <v/>
      </c>
      <c r="Z43" s="155">
        <f t="shared" ref="Z43" si="37">B43</f>
        <v>0</v>
      </c>
    </row>
    <row r="44" spans="1:26" x14ac:dyDescent="0.25">
      <c r="A44" s="303"/>
      <c r="B44" s="306"/>
      <c r="C44" s="309"/>
      <c r="D44" s="297"/>
      <c r="E44" s="76" t="s">
        <v>123</v>
      </c>
      <c r="F44" s="77" t="str">
        <f>IFERROR(VLOOKUP(B43,Et!$A$11:$B$60,2,0),"")</f>
        <v/>
      </c>
      <c r="G44" s="83"/>
      <c r="H44" s="83"/>
      <c r="I44" s="83"/>
      <c r="J44" s="83"/>
      <c r="K44" s="83"/>
      <c r="L44" s="83"/>
      <c r="M44" s="83"/>
      <c r="N44" s="83"/>
      <c r="O44" s="83"/>
      <c r="P44" s="83"/>
      <c r="Q44" s="83"/>
      <c r="R44" s="83"/>
      <c r="S44" s="199" t="str">
        <f t="shared" si="0"/>
        <v/>
      </c>
      <c r="T44" s="300"/>
      <c r="X44" s="155" t="str">
        <f>IF(Y44="","",IF(JJ_Wae!$B44&lt;&gt;"",JJ_Wae!$A44&amp;" Block "&amp;JJ_Wae!$B44,JJ_Wae!$A44))</f>
        <v/>
      </c>
      <c r="Y44" s="156" t="str">
        <f>IF(JJ_Wae!$A44&lt;&gt;"",JJ_Wae!$A44,"")</f>
        <v/>
      </c>
      <c r="Z44" s="155">
        <f t="shared" ref="Z44" si="38">Z43</f>
        <v>0</v>
      </c>
    </row>
    <row r="45" spans="1:26" x14ac:dyDescent="0.25">
      <c r="A45" s="303"/>
      <c r="B45" s="306"/>
      <c r="C45" s="309"/>
      <c r="D45" s="297"/>
      <c r="E45" s="78" t="s">
        <v>124</v>
      </c>
      <c r="F45" s="79" t="s">
        <v>0</v>
      </c>
      <c r="G45" s="84"/>
      <c r="H45" s="84"/>
      <c r="I45" s="84"/>
      <c r="J45" s="84"/>
      <c r="K45" s="84"/>
      <c r="L45" s="84"/>
      <c r="M45" s="84"/>
      <c r="N45" s="84"/>
      <c r="O45" s="84"/>
      <c r="P45" s="84"/>
      <c r="Q45" s="84"/>
      <c r="R45" s="84"/>
      <c r="S45" s="200" t="str">
        <f t="shared" si="0"/>
        <v/>
      </c>
      <c r="T45" s="300"/>
      <c r="V45" s="155" t="str">
        <f>IF(A43="","",A43&amp;" / "&amp;JJ_Wae!$H$8)</f>
        <v/>
      </c>
      <c r="X45" s="155" t="str">
        <f>IF(Y45="","",IF(JJ_Wae!$B45&lt;&gt;"",JJ_Wae!$A45&amp;" Block "&amp;JJ_Wae!$B45,JJ_Wae!$A45))</f>
        <v/>
      </c>
      <c r="Y45" s="156" t="str">
        <f>IF(JJ_Wae!$A45&lt;&gt;"",JJ_Wae!$A45,"")</f>
        <v/>
      </c>
      <c r="Z45" s="155">
        <f t="shared" ref="Z45" si="39">Z43</f>
        <v>0</v>
      </c>
    </row>
    <row r="46" spans="1:26" x14ac:dyDescent="0.25">
      <c r="A46" s="304"/>
      <c r="B46" s="307"/>
      <c r="C46" s="310"/>
      <c r="D46" s="298"/>
      <c r="E46" s="80" t="s">
        <v>125</v>
      </c>
      <c r="F46" s="81" t="s">
        <v>0</v>
      </c>
      <c r="G46" s="85"/>
      <c r="H46" s="85"/>
      <c r="I46" s="85"/>
      <c r="J46" s="85"/>
      <c r="K46" s="85"/>
      <c r="L46" s="85"/>
      <c r="M46" s="85"/>
      <c r="N46" s="85"/>
      <c r="O46" s="85"/>
      <c r="P46" s="85"/>
      <c r="Q46" s="85"/>
      <c r="R46" s="85"/>
      <c r="S46" s="201" t="str">
        <f t="shared" si="0"/>
        <v/>
      </c>
      <c r="T46" s="301"/>
      <c r="X46" s="155" t="str">
        <f>IF(Y46="","",IF(JJ_Wae!$B46&lt;&gt;"",JJ_Wae!$A46&amp;" Block "&amp;JJ_Wae!$B46,JJ_Wae!$A46))</f>
        <v/>
      </c>
      <c r="Y46" s="156" t="str">
        <f>IF(JJ_Wae!$A46&lt;&gt;"",JJ_Wae!$A46,"")</f>
        <v/>
      </c>
      <c r="Z46" s="155">
        <f t="shared" ref="Z46" si="40">Z43</f>
        <v>0</v>
      </c>
    </row>
    <row r="47" spans="1:26" x14ac:dyDescent="0.25">
      <c r="A47" s="302"/>
      <c r="B47" s="305"/>
      <c r="C47" s="308" t="str">
        <f t="shared" ref="C47" si="41">IF(B47="","",IF(F48="t","kJ/kg",IF(F48="1000m³","kJ/m³","kJ/"&amp;F48)))</f>
        <v/>
      </c>
      <c r="D47" s="296"/>
      <c r="E47" s="74" t="s">
        <v>122</v>
      </c>
      <c r="F47" s="75" t="s">
        <v>0</v>
      </c>
      <c r="G47" s="82"/>
      <c r="H47" s="82"/>
      <c r="I47" s="82"/>
      <c r="J47" s="82"/>
      <c r="K47" s="82"/>
      <c r="L47" s="82"/>
      <c r="M47" s="82"/>
      <c r="N47" s="82"/>
      <c r="O47" s="82"/>
      <c r="P47" s="82"/>
      <c r="Q47" s="82"/>
      <c r="R47" s="82"/>
      <c r="S47" s="198" t="str">
        <f t="shared" si="0"/>
        <v/>
      </c>
      <c r="T47" s="299" t="str">
        <f>IF(SUM(S47:S50)&gt;0,IFERROR(((SUM(S47,S49)*3600))/(S48*D47),"Heizwert und/oder
 Einsatz fehlt"),"")</f>
        <v/>
      </c>
      <c r="V47" s="155" t="str">
        <f>IF(A47="","",A47&amp;" / "&amp;JJ_Wae!$F$8)</f>
        <v/>
      </c>
      <c r="W47" s="155" t="str">
        <f>IF(A47="","",VLOOKUP($A47,MM_WaeEt!$X$11:$Y$70,2,FALSE))</f>
        <v/>
      </c>
      <c r="X47" s="155" t="str">
        <f>IF(Y47="","",IF(JJ_Wae!$B47&lt;&gt;"",JJ_Wae!$A47&amp;" Block "&amp;JJ_Wae!$B47,JJ_Wae!$A47))</f>
        <v/>
      </c>
      <c r="Y47" s="156" t="str">
        <f>IF(JJ_Wae!$A47&lt;&gt;"",JJ_Wae!$A47,"")</f>
        <v/>
      </c>
      <c r="Z47" s="155">
        <f t="shared" ref="Z47" si="42">B47</f>
        <v>0</v>
      </c>
    </row>
    <row r="48" spans="1:26" x14ac:dyDescent="0.25">
      <c r="A48" s="303"/>
      <c r="B48" s="306"/>
      <c r="C48" s="309"/>
      <c r="D48" s="297"/>
      <c r="E48" s="76" t="s">
        <v>123</v>
      </c>
      <c r="F48" s="77" t="str">
        <f>IFERROR(VLOOKUP(B47,Et!$A$11:$B$60,2,0),"")</f>
        <v/>
      </c>
      <c r="G48" s="83"/>
      <c r="H48" s="83"/>
      <c r="I48" s="83"/>
      <c r="J48" s="83"/>
      <c r="K48" s="83"/>
      <c r="L48" s="83"/>
      <c r="M48" s="83"/>
      <c r="N48" s="83"/>
      <c r="O48" s="83"/>
      <c r="P48" s="83"/>
      <c r="Q48" s="83"/>
      <c r="R48" s="83"/>
      <c r="S48" s="199" t="str">
        <f t="shared" si="0"/>
        <v/>
      </c>
      <c r="T48" s="300"/>
      <c r="X48" s="155" t="str">
        <f>IF(Y48="","",IF(JJ_Wae!$B48&lt;&gt;"",JJ_Wae!$A48&amp;" Block "&amp;JJ_Wae!$B48,JJ_Wae!$A48))</f>
        <v/>
      </c>
      <c r="Y48" s="156" t="str">
        <f>IF(JJ_Wae!$A48&lt;&gt;"",JJ_Wae!$A48,"")</f>
        <v/>
      </c>
      <c r="Z48" s="155">
        <f t="shared" ref="Z48" si="43">Z47</f>
        <v>0</v>
      </c>
    </row>
    <row r="49" spans="1:26" x14ac:dyDescent="0.25">
      <c r="A49" s="303"/>
      <c r="B49" s="306"/>
      <c r="C49" s="309"/>
      <c r="D49" s="297"/>
      <c r="E49" s="78" t="s">
        <v>124</v>
      </c>
      <c r="F49" s="79" t="s">
        <v>0</v>
      </c>
      <c r="G49" s="84"/>
      <c r="H49" s="84"/>
      <c r="I49" s="84"/>
      <c r="J49" s="84"/>
      <c r="K49" s="84"/>
      <c r="L49" s="84"/>
      <c r="M49" s="84"/>
      <c r="N49" s="84"/>
      <c r="O49" s="84"/>
      <c r="P49" s="84"/>
      <c r="Q49" s="84"/>
      <c r="R49" s="84"/>
      <c r="S49" s="200" t="str">
        <f t="shared" si="0"/>
        <v/>
      </c>
      <c r="T49" s="300"/>
      <c r="V49" s="155" t="str">
        <f>IF(A47="","",A47&amp;" / "&amp;JJ_Wae!$H$8)</f>
        <v/>
      </c>
      <c r="X49" s="155" t="str">
        <f>IF(Y49="","",IF(JJ_Wae!$B49&lt;&gt;"",JJ_Wae!$A49&amp;" Block "&amp;JJ_Wae!$B49,JJ_Wae!$A49))</f>
        <v/>
      </c>
      <c r="Y49" s="156" t="str">
        <f>IF(JJ_Wae!$A49&lt;&gt;"",JJ_Wae!$A49,"")</f>
        <v/>
      </c>
      <c r="Z49" s="155">
        <f t="shared" ref="Z49" si="44">Z47</f>
        <v>0</v>
      </c>
    </row>
    <row r="50" spans="1:26" x14ac:dyDescent="0.25">
      <c r="A50" s="304"/>
      <c r="B50" s="307"/>
      <c r="C50" s="310"/>
      <c r="D50" s="298"/>
      <c r="E50" s="80" t="s">
        <v>125</v>
      </c>
      <c r="F50" s="81" t="s">
        <v>0</v>
      </c>
      <c r="G50" s="85"/>
      <c r="H50" s="85"/>
      <c r="I50" s="85"/>
      <c r="J50" s="85"/>
      <c r="K50" s="85"/>
      <c r="L50" s="85"/>
      <c r="M50" s="85"/>
      <c r="N50" s="85"/>
      <c r="O50" s="85"/>
      <c r="P50" s="85"/>
      <c r="Q50" s="85"/>
      <c r="R50" s="85"/>
      <c r="S50" s="201" t="str">
        <f t="shared" si="0"/>
        <v/>
      </c>
      <c r="T50" s="301"/>
      <c r="X50" s="155" t="str">
        <f>IF(Y50="","",IF(JJ_Wae!$B50&lt;&gt;"",JJ_Wae!$A50&amp;" Block "&amp;JJ_Wae!$B50,JJ_Wae!$A50))</f>
        <v/>
      </c>
      <c r="Y50" s="156" t="str">
        <f>IF(JJ_Wae!$A50&lt;&gt;"",JJ_Wae!$A50,"")</f>
        <v/>
      </c>
      <c r="Z50" s="155">
        <f t="shared" ref="Z50" si="45">Z47</f>
        <v>0</v>
      </c>
    </row>
    <row r="51" spans="1:26" x14ac:dyDescent="0.25">
      <c r="A51" s="302"/>
      <c r="B51" s="305"/>
      <c r="C51" s="308" t="str">
        <f t="shared" ref="C51" si="46">IF(B51="","",IF(F52="t","kJ/kg",IF(F52="1000m³","kJ/m³","kJ/"&amp;F52)))</f>
        <v/>
      </c>
      <c r="D51" s="296"/>
      <c r="E51" s="74" t="s">
        <v>122</v>
      </c>
      <c r="F51" s="75" t="s">
        <v>0</v>
      </c>
      <c r="G51" s="82"/>
      <c r="H51" s="82"/>
      <c r="I51" s="82"/>
      <c r="J51" s="82"/>
      <c r="K51" s="82"/>
      <c r="L51" s="82"/>
      <c r="M51" s="82"/>
      <c r="N51" s="82"/>
      <c r="O51" s="82"/>
      <c r="P51" s="82"/>
      <c r="Q51" s="82"/>
      <c r="R51" s="82"/>
      <c r="S51" s="198" t="str">
        <f t="shared" si="0"/>
        <v/>
      </c>
      <c r="T51" s="299" t="str">
        <f>IF(SUM(S51:S54)&gt;0,IFERROR(((SUM(S51,S53)*3600))/(S52*D51),"Heizwert und/oder
 Einsatz fehlt"),"")</f>
        <v/>
      </c>
      <c r="V51" s="155" t="str">
        <f>IF(A51="","",A51&amp;" / "&amp;JJ_Wae!$F$8)</f>
        <v/>
      </c>
      <c r="W51" s="155" t="str">
        <f>IF(A51="","",VLOOKUP($A51,MM_WaeEt!$X$11:$Y$70,2,FALSE))</f>
        <v/>
      </c>
      <c r="X51" s="155" t="str">
        <f>IF(Y51="","",IF(JJ_Wae!$B51&lt;&gt;"",JJ_Wae!$A51&amp;" Block "&amp;JJ_Wae!$B51,JJ_Wae!$A51))</f>
        <v/>
      </c>
      <c r="Y51" s="156" t="str">
        <f>IF(JJ_Wae!$A51&lt;&gt;"",JJ_Wae!$A51,"")</f>
        <v/>
      </c>
      <c r="Z51" s="155">
        <f t="shared" ref="Z51" si="47">B51</f>
        <v>0</v>
      </c>
    </row>
    <row r="52" spans="1:26" x14ac:dyDescent="0.25">
      <c r="A52" s="303"/>
      <c r="B52" s="306"/>
      <c r="C52" s="309"/>
      <c r="D52" s="297"/>
      <c r="E52" s="76" t="s">
        <v>123</v>
      </c>
      <c r="F52" s="77" t="str">
        <f>IFERROR(VLOOKUP(B51,Et!$A$11:$B$60,2,0),"")</f>
        <v/>
      </c>
      <c r="G52" s="83"/>
      <c r="H52" s="83"/>
      <c r="I52" s="83"/>
      <c r="J52" s="83"/>
      <c r="K52" s="83"/>
      <c r="L52" s="83"/>
      <c r="M52" s="83"/>
      <c r="N52" s="83"/>
      <c r="O52" s="83"/>
      <c r="P52" s="83"/>
      <c r="Q52" s="83"/>
      <c r="R52" s="83"/>
      <c r="S52" s="199" t="str">
        <f t="shared" si="0"/>
        <v/>
      </c>
      <c r="T52" s="300"/>
      <c r="X52" s="155" t="str">
        <f>IF(Y52="","",IF(JJ_Wae!$B52&lt;&gt;"",JJ_Wae!$A52&amp;" Block "&amp;JJ_Wae!$B52,JJ_Wae!$A52))</f>
        <v/>
      </c>
      <c r="Y52" s="156" t="str">
        <f>IF(JJ_Wae!$A52&lt;&gt;"",JJ_Wae!$A52,"")</f>
        <v/>
      </c>
      <c r="Z52" s="155">
        <f t="shared" ref="Z52" si="48">Z51</f>
        <v>0</v>
      </c>
    </row>
    <row r="53" spans="1:26" x14ac:dyDescent="0.25">
      <c r="A53" s="303"/>
      <c r="B53" s="306"/>
      <c r="C53" s="309"/>
      <c r="D53" s="297"/>
      <c r="E53" s="78" t="s">
        <v>124</v>
      </c>
      <c r="F53" s="79" t="s">
        <v>0</v>
      </c>
      <c r="G53" s="84"/>
      <c r="H53" s="84"/>
      <c r="I53" s="84"/>
      <c r="J53" s="84"/>
      <c r="K53" s="84"/>
      <c r="L53" s="84"/>
      <c r="M53" s="84"/>
      <c r="N53" s="84"/>
      <c r="O53" s="84"/>
      <c r="P53" s="84"/>
      <c r="Q53" s="84"/>
      <c r="R53" s="84"/>
      <c r="S53" s="200" t="str">
        <f t="shared" si="0"/>
        <v/>
      </c>
      <c r="T53" s="300"/>
      <c r="V53" s="155" t="str">
        <f>IF(A51="","",A51&amp;" / "&amp;JJ_Wae!$H$8)</f>
        <v/>
      </c>
      <c r="X53" s="155" t="str">
        <f>IF(Y53="","",IF(JJ_Wae!$B53&lt;&gt;"",JJ_Wae!$A53&amp;" Block "&amp;JJ_Wae!$B53,JJ_Wae!$A53))</f>
        <v/>
      </c>
      <c r="Y53" s="156" t="str">
        <f>IF(JJ_Wae!$A53&lt;&gt;"",JJ_Wae!$A53,"")</f>
        <v/>
      </c>
      <c r="Z53" s="155">
        <f t="shared" ref="Z53" si="49">Z51</f>
        <v>0</v>
      </c>
    </row>
    <row r="54" spans="1:26" x14ac:dyDescent="0.25">
      <c r="A54" s="304"/>
      <c r="B54" s="307"/>
      <c r="C54" s="310"/>
      <c r="D54" s="298"/>
      <c r="E54" s="80" t="s">
        <v>125</v>
      </c>
      <c r="F54" s="81" t="s">
        <v>0</v>
      </c>
      <c r="G54" s="85"/>
      <c r="H54" s="85"/>
      <c r="I54" s="85"/>
      <c r="J54" s="85"/>
      <c r="K54" s="85"/>
      <c r="L54" s="85"/>
      <c r="M54" s="85"/>
      <c r="N54" s="85"/>
      <c r="O54" s="85"/>
      <c r="P54" s="85"/>
      <c r="Q54" s="85"/>
      <c r="R54" s="85"/>
      <c r="S54" s="201" t="str">
        <f t="shared" si="0"/>
        <v/>
      </c>
      <c r="T54" s="301"/>
      <c r="X54" s="155" t="str">
        <f>IF(Y54="","",IF(JJ_Wae!$B54&lt;&gt;"",JJ_Wae!$A54&amp;" Block "&amp;JJ_Wae!$B54,JJ_Wae!$A54))</f>
        <v/>
      </c>
      <c r="Y54" s="156" t="str">
        <f>IF(JJ_Wae!$A54&lt;&gt;"",JJ_Wae!$A54,"")</f>
        <v/>
      </c>
      <c r="Z54" s="155">
        <f t="shared" ref="Z54" si="50">Z51</f>
        <v>0</v>
      </c>
    </row>
    <row r="55" spans="1:26" x14ac:dyDescent="0.25">
      <c r="A55" s="302"/>
      <c r="B55" s="305"/>
      <c r="C55" s="308" t="str">
        <f t="shared" ref="C55" si="51">IF(B55="","",IF(F56="t","kJ/kg",IF(F56="1000m³","kJ/m³","kJ/"&amp;F56)))</f>
        <v/>
      </c>
      <c r="D55" s="296"/>
      <c r="E55" s="74" t="s">
        <v>122</v>
      </c>
      <c r="F55" s="75" t="s">
        <v>0</v>
      </c>
      <c r="G55" s="82"/>
      <c r="H55" s="82"/>
      <c r="I55" s="82"/>
      <c r="J55" s="82"/>
      <c r="K55" s="82"/>
      <c r="L55" s="82"/>
      <c r="M55" s="82"/>
      <c r="N55" s="82"/>
      <c r="O55" s="82"/>
      <c r="P55" s="82"/>
      <c r="Q55" s="82"/>
      <c r="R55" s="82"/>
      <c r="S55" s="198" t="str">
        <f t="shared" si="0"/>
        <v/>
      </c>
      <c r="T55" s="299" t="str">
        <f>IF(SUM(S55:S58)&gt;0,IFERROR(((SUM(S55,S57)*3600))/(S56*D55),"Heizwert und/oder
 Einsatz fehlt"),"")</f>
        <v/>
      </c>
      <c r="V55" s="155" t="str">
        <f>IF(A55="","",A55&amp;" / "&amp;JJ_Wae!$F$8)</f>
        <v/>
      </c>
      <c r="W55" s="155" t="str">
        <f>IF(A55="","",VLOOKUP($A55,MM_WaeEt!$X$11:$Y$70,2,FALSE))</f>
        <v/>
      </c>
      <c r="X55" s="155" t="str">
        <f>IF(Y55="","",IF(JJ_Wae!$B55&lt;&gt;"",JJ_Wae!$A55&amp;" Block "&amp;JJ_Wae!$B55,JJ_Wae!$A55))</f>
        <v/>
      </c>
      <c r="Y55" s="156" t="str">
        <f>IF(JJ_Wae!$A55&lt;&gt;"",JJ_Wae!$A55,"")</f>
        <v/>
      </c>
      <c r="Z55" s="155">
        <f t="shared" ref="Z55" si="52">B55</f>
        <v>0</v>
      </c>
    </row>
    <row r="56" spans="1:26" x14ac:dyDescent="0.25">
      <c r="A56" s="303"/>
      <c r="B56" s="306"/>
      <c r="C56" s="309"/>
      <c r="D56" s="297"/>
      <c r="E56" s="76" t="s">
        <v>123</v>
      </c>
      <c r="F56" s="77" t="str">
        <f>IFERROR(VLOOKUP(B55,Et!$A$11:$B$60,2,0),"")</f>
        <v/>
      </c>
      <c r="G56" s="83"/>
      <c r="H56" s="83"/>
      <c r="I56" s="83"/>
      <c r="J56" s="83"/>
      <c r="K56" s="83"/>
      <c r="L56" s="83"/>
      <c r="M56" s="83"/>
      <c r="N56" s="83"/>
      <c r="O56" s="83"/>
      <c r="P56" s="83"/>
      <c r="Q56" s="83"/>
      <c r="R56" s="83"/>
      <c r="S56" s="199" t="str">
        <f t="shared" si="0"/>
        <v/>
      </c>
      <c r="T56" s="300"/>
      <c r="X56" s="155" t="str">
        <f>IF(Y56="","",IF(JJ_Wae!$B56&lt;&gt;"",JJ_Wae!$A56&amp;" Block "&amp;JJ_Wae!$B56,JJ_Wae!$A56))</f>
        <v/>
      </c>
      <c r="Y56" s="156" t="str">
        <f>IF(JJ_Wae!$A56&lt;&gt;"",JJ_Wae!$A56,"")</f>
        <v/>
      </c>
      <c r="Z56" s="155">
        <f t="shared" ref="Z56" si="53">Z55</f>
        <v>0</v>
      </c>
    </row>
    <row r="57" spans="1:26" x14ac:dyDescent="0.25">
      <c r="A57" s="303"/>
      <c r="B57" s="306"/>
      <c r="C57" s="309"/>
      <c r="D57" s="297"/>
      <c r="E57" s="78" t="s">
        <v>124</v>
      </c>
      <c r="F57" s="79" t="s">
        <v>0</v>
      </c>
      <c r="G57" s="84"/>
      <c r="H57" s="84"/>
      <c r="I57" s="84"/>
      <c r="J57" s="84"/>
      <c r="K57" s="84"/>
      <c r="L57" s="84"/>
      <c r="M57" s="84"/>
      <c r="N57" s="84"/>
      <c r="O57" s="84"/>
      <c r="P57" s="84"/>
      <c r="Q57" s="84"/>
      <c r="R57" s="84"/>
      <c r="S57" s="200" t="str">
        <f t="shared" si="0"/>
        <v/>
      </c>
      <c r="T57" s="300"/>
      <c r="V57" s="155" t="str">
        <f>IF(A55="","",A55&amp;" / "&amp;JJ_Wae!$H$8)</f>
        <v/>
      </c>
      <c r="X57" s="155" t="str">
        <f>IF(Y57="","",IF(JJ_Wae!$B57&lt;&gt;"",JJ_Wae!$A57&amp;" Block "&amp;JJ_Wae!$B57,JJ_Wae!$A57))</f>
        <v/>
      </c>
      <c r="Y57" s="156" t="str">
        <f>IF(JJ_Wae!$A57&lt;&gt;"",JJ_Wae!$A57,"")</f>
        <v/>
      </c>
      <c r="Z57" s="155">
        <f t="shared" ref="Z57" si="54">Z55</f>
        <v>0</v>
      </c>
    </row>
    <row r="58" spans="1:26" x14ac:dyDescent="0.25">
      <c r="A58" s="304"/>
      <c r="B58" s="307"/>
      <c r="C58" s="310"/>
      <c r="D58" s="298"/>
      <c r="E58" s="80" t="s">
        <v>125</v>
      </c>
      <c r="F58" s="81" t="s">
        <v>0</v>
      </c>
      <c r="G58" s="85"/>
      <c r="H58" s="85"/>
      <c r="I58" s="85"/>
      <c r="J58" s="85"/>
      <c r="K58" s="85"/>
      <c r="L58" s="85"/>
      <c r="M58" s="85"/>
      <c r="N58" s="85"/>
      <c r="O58" s="85"/>
      <c r="P58" s="85"/>
      <c r="Q58" s="85"/>
      <c r="R58" s="85"/>
      <c r="S58" s="201" t="str">
        <f t="shared" si="0"/>
        <v/>
      </c>
      <c r="T58" s="301"/>
      <c r="X58" s="155" t="str">
        <f>IF(Y58="","",IF(JJ_Wae!$B58&lt;&gt;"",JJ_Wae!$A58&amp;" Block "&amp;JJ_Wae!$B58,JJ_Wae!$A58))</f>
        <v/>
      </c>
      <c r="Y58" s="156" t="str">
        <f>IF(JJ_Wae!$A58&lt;&gt;"",JJ_Wae!$A58,"")</f>
        <v/>
      </c>
      <c r="Z58" s="155">
        <f t="shared" ref="Z58" si="55">Z55</f>
        <v>0</v>
      </c>
    </row>
    <row r="59" spans="1:26" x14ac:dyDescent="0.25">
      <c r="A59" s="302"/>
      <c r="B59" s="305"/>
      <c r="C59" s="308" t="str">
        <f t="shared" ref="C59" si="56">IF(B59="","",IF(F60="t","kJ/kg",IF(F60="1000m³","kJ/m³","kJ/"&amp;F60)))</f>
        <v/>
      </c>
      <c r="D59" s="296"/>
      <c r="E59" s="74" t="s">
        <v>122</v>
      </c>
      <c r="F59" s="75" t="s">
        <v>0</v>
      </c>
      <c r="G59" s="82"/>
      <c r="H59" s="82"/>
      <c r="I59" s="82"/>
      <c r="J59" s="82"/>
      <c r="K59" s="82"/>
      <c r="L59" s="82"/>
      <c r="M59" s="82"/>
      <c r="N59" s="82"/>
      <c r="O59" s="82"/>
      <c r="P59" s="82"/>
      <c r="Q59" s="82"/>
      <c r="R59" s="82"/>
      <c r="S59" s="198" t="str">
        <f t="shared" si="0"/>
        <v/>
      </c>
      <c r="T59" s="299" t="str">
        <f>IF(SUM(S59:S62)&gt;0,IFERROR(((SUM(S59,S61)*3600))/(S60*D59),"Heizwert und/oder
 Einsatz fehlt"),"")</f>
        <v/>
      </c>
      <c r="V59" s="155" t="str">
        <f>IF(A59="","",A59&amp;" / "&amp;JJ_Wae!$F$8)</f>
        <v/>
      </c>
      <c r="W59" s="155" t="str">
        <f>IF(A59="","",VLOOKUP($A59,MM_WaeEt!$X$11:$Y$70,2,FALSE))</f>
        <v/>
      </c>
      <c r="X59" s="155" t="str">
        <f>IF(Y59="","",IF(JJ_Wae!$B59&lt;&gt;"",JJ_Wae!$A59&amp;" Block "&amp;JJ_Wae!$B59,JJ_Wae!$A59))</f>
        <v/>
      </c>
      <c r="Y59" s="156" t="str">
        <f>IF(JJ_Wae!$A59&lt;&gt;"",JJ_Wae!$A59,"")</f>
        <v/>
      </c>
      <c r="Z59" s="155">
        <f t="shared" ref="Z59" si="57">B59</f>
        <v>0</v>
      </c>
    </row>
    <row r="60" spans="1:26" x14ac:dyDescent="0.25">
      <c r="A60" s="303"/>
      <c r="B60" s="306"/>
      <c r="C60" s="309"/>
      <c r="D60" s="297"/>
      <c r="E60" s="76" t="s">
        <v>123</v>
      </c>
      <c r="F60" s="77" t="str">
        <f>IFERROR(VLOOKUP(B59,Et!$A$11:$B$60,2,0),"")</f>
        <v/>
      </c>
      <c r="G60" s="83"/>
      <c r="H60" s="83"/>
      <c r="I60" s="83"/>
      <c r="J60" s="83"/>
      <c r="K60" s="83"/>
      <c r="L60" s="83"/>
      <c r="M60" s="83"/>
      <c r="N60" s="83"/>
      <c r="O60" s="83"/>
      <c r="P60" s="83"/>
      <c r="Q60" s="83"/>
      <c r="R60" s="83"/>
      <c r="S60" s="199" t="str">
        <f t="shared" si="0"/>
        <v/>
      </c>
      <c r="T60" s="300"/>
      <c r="X60" s="155" t="str">
        <f>IF(Y60="","",IF(JJ_Wae!$B60&lt;&gt;"",JJ_Wae!$A60&amp;" Block "&amp;JJ_Wae!$B60,JJ_Wae!$A60))</f>
        <v/>
      </c>
      <c r="Y60" s="156" t="str">
        <f>IF(JJ_Wae!$A60&lt;&gt;"",JJ_Wae!$A60,"")</f>
        <v/>
      </c>
      <c r="Z60" s="155">
        <f t="shared" ref="Z60" si="58">Z59</f>
        <v>0</v>
      </c>
    </row>
    <row r="61" spans="1:26" x14ac:dyDescent="0.25">
      <c r="A61" s="303"/>
      <c r="B61" s="306"/>
      <c r="C61" s="309"/>
      <c r="D61" s="297"/>
      <c r="E61" s="78" t="s">
        <v>124</v>
      </c>
      <c r="F61" s="79" t="s">
        <v>0</v>
      </c>
      <c r="G61" s="84"/>
      <c r="H61" s="84"/>
      <c r="I61" s="84"/>
      <c r="J61" s="84"/>
      <c r="K61" s="84"/>
      <c r="L61" s="84"/>
      <c r="M61" s="84"/>
      <c r="N61" s="84"/>
      <c r="O61" s="84"/>
      <c r="P61" s="84"/>
      <c r="Q61" s="84"/>
      <c r="R61" s="84"/>
      <c r="S61" s="200" t="str">
        <f t="shared" si="0"/>
        <v/>
      </c>
      <c r="T61" s="300"/>
      <c r="V61" s="155" t="str">
        <f>IF(A59="","",A59&amp;" / "&amp;JJ_Wae!$H$8)</f>
        <v/>
      </c>
      <c r="X61" s="155" t="str">
        <f>IF(Y61="","",IF(JJ_Wae!$B61&lt;&gt;"",JJ_Wae!$A61&amp;" Block "&amp;JJ_Wae!$B61,JJ_Wae!$A61))</f>
        <v/>
      </c>
      <c r="Y61" s="156" t="str">
        <f>IF(JJ_Wae!$A61&lt;&gt;"",JJ_Wae!$A61,"")</f>
        <v/>
      </c>
      <c r="Z61" s="155">
        <f t="shared" ref="Z61" si="59">Z59</f>
        <v>0</v>
      </c>
    </row>
    <row r="62" spans="1:26" x14ac:dyDescent="0.25">
      <c r="A62" s="304"/>
      <c r="B62" s="307"/>
      <c r="C62" s="310"/>
      <c r="D62" s="298"/>
      <c r="E62" s="80" t="s">
        <v>125</v>
      </c>
      <c r="F62" s="81" t="s">
        <v>0</v>
      </c>
      <c r="G62" s="85"/>
      <c r="H62" s="85"/>
      <c r="I62" s="85"/>
      <c r="J62" s="85"/>
      <c r="K62" s="85"/>
      <c r="L62" s="85"/>
      <c r="M62" s="85"/>
      <c r="N62" s="85"/>
      <c r="O62" s="85"/>
      <c r="P62" s="85"/>
      <c r="Q62" s="85"/>
      <c r="R62" s="85"/>
      <c r="S62" s="201" t="str">
        <f t="shared" si="0"/>
        <v/>
      </c>
      <c r="T62" s="301"/>
      <c r="X62" s="155" t="str">
        <f>IF(Y62="","",IF(JJ_Wae!$B62&lt;&gt;"",JJ_Wae!$A62&amp;" Block "&amp;JJ_Wae!$B62,JJ_Wae!$A62))</f>
        <v/>
      </c>
      <c r="Y62" s="156" t="str">
        <f>IF(JJ_Wae!$A62&lt;&gt;"",JJ_Wae!$A62,"")</f>
        <v/>
      </c>
      <c r="Z62" s="155">
        <f t="shared" ref="Z62" si="60">Z59</f>
        <v>0</v>
      </c>
    </row>
    <row r="63" spans="1:26" x14ac:dyDescent="0.25">
      <c r="A63" s="302"/>
      <c r="B63" s="305"/>
      <c r="C63" s="308" t="str">
        <f t="shared" ref="C63" si="61">IF(B63="","",IF(F64="t","kJ/kg",IF(F64="1000m³","kJ/m³","kJ/"&amp;F64)))</f>
        <v/>
      </c>
      <c r="D63" s="296"/>
      <c r="E63" s="74" t="s">
        <v>122</v>
      </c>
      <c r="F63" s="75" t="s">
        <v>0</v>
      </c>
      <c r="G63" s="82"/>
      <c r="H63" s="82"/>
      <c r="I63" s="82"/>
      <c r="J63" s="82"/>
      <c r="K63" s="82"/>
      <c r="L63" s="82"/>
      <c r="M63" s="82"/>
      <c r="N63" s="82"/>
      <c r="O63" s="82"/>
      <c r="P63" s="82"/>
      <c r="Q63" s="82"/>
      <c r="R63" s="82"/>
      <c r="S63" s="198" t="str">
        <f t="shared" si="0"/>
        <v/>
      </c>
      <c r="T63" s="299" t="str">
        <f>IF(SUM(S63:S66)&gt;0,IFERROR(((SUM(S63,S65)*3600))/(S64*D63),"Heizwert und/oder
 Einsatz fehlt"),"")</f>
        <v/>
      </c>
      <c r="V63" s="155" t="str">
        <f>IF(A63="","",A63&amp;" / "&amp;JJ_Wae!$F$8)</f>
        <v/>
      </c>
      <c r="W63" s="155" t="str">
        <f>IF(A63="","",VLOOKUP($A63,MM_WaeEt!$X$11:$Y$70,2,FALSE))</f>
        <v/>
      </c>
      <c r="X63" s="155" t="str">
        <f>IF(Y63="","",IF(JJ_Wae!$B63&lt;&gt;"",JJ_Wae!$A63&amp;" Block "&amp;JJ_Wae!$B63,JJ_Wae!$A63))</f>
        <v/>
      </c>
      <c r="Y63" s="156" t="str">
        <f>IF(JJ_Wae!$A63&lt;&gt;"",JJ_Wae!$A63,"")</f>
        <v/>
      </c>
      <c r="Z63" s="155">
        <f t="shared" ref="Z63" si="62">B63</f>
        <v>0</v>
      </c>
    </row>
    <row r="64" spans="1:26" x14ac:dyDescent="0.25">
      <c r="A64" s="303"/>
      <c r="B64" s="306"/>
      <c r="C64" s="309"/>
      <c r="D64" s="297"/>
      <c r="E64" s="76" t="s">
        <v>123</v>
      </c>
      <c r="F64" s="77" t="str">
        <f>IFERROR(VLOOKUP(B63,Et!$A$11:$B$60,2,0),"")</f>
        <v/>
      </c>
      <c r="G64" s="83"/>
      <c r="H64" s="83"/>
      <c r="I64" s="83"/>
      <c r="J64" s="83"/>
      <c r="K64" s="83"/>
      <c r="L64" s="83"/>
      <c r="M64" s="83"/>
      <c r="N64" s="83"/>
      <c r="O64" s="83"/>
      <c r="P64" s="83"/>
      <c r="Q64" s="83"/>
      <c r="R64" s="83"/>
      <c r="S64" s="199" t="str">
        <f t="shared" si="0"/>
        <v/>
      </c>
      <c r="T64" s="300"/>
      <c r="X64" s="155" t="str">
        <f>IF(Y64="","",IF(JJ_Wae!$B64&lt;&gt;"",JJ_Wae!$A64&amp;" Block "&amp;JJ_Wae!$B64,JJ_Wae!$A64))</f>
        <v/>
      </c>
      <c r="Y64" s="156" t="str">
        <f>IF(JJ_Wae!$A64&lt;&gt;"",JJ_Wae!$A64,"")</f>
        <v/>
      </c>
      <c r="Z64" s="155">
        <f t="shared" ref="Z64" si="63">Z63</f>
        <v>0</v>
      </c>
    </row>
    <row r="65" spans="1:26" x14ac:dyDescent="0.25">
      <c r="A65" s="303"/>
      <c r="B65" s="306"/>
      <c r="C65" s="309"/>
      <c r="D65" s="297"/>
      <c r="E65" s="78" t="s">
        <v>124</v>
      </c>
      <c r="F65" s="79" t="s">
        <v>0</v>
      </c>
      <c r="G65" s="84"/>
      <c r="H65" s="84"/>
      <c r="I65" s="84"/>
      <c r="J65" s="84"/>
      <c r="K65" s="84"/>
      <c r="L65" s="84"/>
      <c r="M65" s="84"/>
      <c r="N65" s="84"/>
      <c r="O65" s="84"/>
      <c r="P65" s="84"/>
      <c r="Q65" s="84"/>
      <c r="R65" s="84"/>
      <c r="S65" s="200" t="str">
        <f t="shared" si="0"/>
        <v/>
      </c>
      <c r="T65" s="300"/>
      <c r="V65" s="155" t="str">
        <f>IF(A63="","",A63&amp;" / "&amp;JJ_Wae!$H$8)</f>
        <v/>
      </c>
      <c r="X65" s="155" t="str">
        <f>IF(Y65="","",IF(JJ_Wae!$B65&lt;&gt;"",JJ_Wae!$A65&amp;" Block "&amp;JJ_Wae!$B65,JJ_Wae!$A65))</f>
        <v/>
      </c>
      <c r="Y65" s="156" t="str">
        <f>IF(JJ_Wae!$A65&lt;&gt;"",JJ_Wae!$A65,"")</f>
        <v/>
      </c>
      <c r="Z65" s="155">
        <f t="shared" ref="Z65" si="64">Z63</f>
        <v>0</v>
      </c>
    </row>
    <row r="66" spans="1:26" x14ac:dyDescent="0.25">
      <c r="A66" s="304"/>
      <c r="B66" s="307"/>
      <c r="C66" s="310"/>
      <c r="D66" s="298"/>
      <c r="E66" s="80" t="s">
        <v>125</v>
      </c>
      <c r="F66" s="81" t="s">
        <v>0</v>
      </c>
      <c r="G66" s="85"/>
      <c r="H66" s="85"/>
      <c r="I66" s="85"/>
      <c r="J66" s="85"/>
      <c r="K66" s="85"/>
      <c r="L66" s="85"/>
      <c r="M66" s="85"/>
      <c r="N66" s="85"/>
      <c r="O66" s="85"/>
      <c r="P66" s="85"/>
      <c r="Q66" s="85"/>
      <c r="R66" s="85"/>
      <c r="S66" s="201" t="str">
        <f t="shared" si="0"/>
        <v/>
      </c>
      <c r="T66" s="301"/>
      <c r="X66" s="155" t="str">
        <f>IF(Y66="","",IF(JJ_Wae!$B66&lt;&gt;"",JJ_Wae!$A66&amp;" Block "&amp;JJ_Wae!$B66,JJ_Wae!$A66))</f>
        <v/>
      </c>
      <c r="Y66" s="156" t="str">
        <f>IF(JJ_Wae!$A66&lt;&gt;"",JJ_Wae!$A66,"")</f>
        <v/>
      </c>
      <c r="Z66" s="155">
        <f t="shared" ref="Z66" si="65">Z63</f>
        <v>0</v>
      </c>
    </row>
    <row r="67" spans="1:26" x14ac:dyDescent="0.25">
      <c r="A67" s="302"/>
      <c r="B67" s="305"/>
      <c r="C67" s="308" t="str">
        <f t="shared" ref="C67" si="66">IF(B67="","",IF(F68="t","kJ/kg",IF(F68="1000m³","kJ/m³","kJ/"&amp;F68)))</f>
        <v/>
      </c>
      <c r="D67" s="296"/>
      <c r="E67" s="74" t="s">
        <v>122</v>
      </c>
      <c r="F67" s="75" t="s">
        <v>0</v>
      </c>
      <c r="G67" s="82"/>
      <c r="H67" s="82"/>
      <c r="I67" s="82"/>
      <c r="J67" s="82"/>
      <c r="K67" s="82"/>
      <c r="L67" s="82"/>
      <c r="M67" s="82"/>
      <c r="N67" s="82"/>
      <c r="O67" s="82"/>
      <c r="P67" s="82"/>
      <c r="Q67" s="82"/>
      <c r="R67" s="82"/>
      <c r="S67" s="198" t="str">
        <f t="shared" si="0"/>
        <v/>
      </c>
      <c r="T67" s="299" t="str">
        <f>IF(SUM(S67:S70)&gt;0,IFERROR(((SUM(S67,S69)*3600))/(S68*D67),"Heizwert und/oder
 Einsatz fehlt"),"")</f>
        <v/>
      </c>
      <c r="V67" s="155" t="str">
        <f>IF(A67="","",A67&amp;" / "&amp;JJ_Wae!$F$8)</f>
        <v/>
      </c>
      <c r="W67" s="155" t="str">
        <f>IF(A67="","",VLOOKUP($A67,MM_WaeEt!$X$11:$Y$70,2,FALSE))</f>
        <v/>
      </c>
      <c r="X67" s="155" t="str">
        <f>IF(Y67="","",IF(JJ_Wae!$B67&lt;&gt;"",JJ_Wae!$A67&amp;" Block "&amp;JJ_Wae!$B67,JJ_Wae!$A67))</f>
        <v/>
      </c>
      <c r="Y67" s="156" t="str">
        <f>IF(JJ_Wae!$A67&lt;&gt;"",JJ_Wae!$A67,"")</f>
        <v/>
      </c>
      <c r="Z67" s="155">
        <f t="shared" ref="Z67" si="67">B67</f>
        <v>0</v>
      </c>
    </row>
    <row r="68" spans="1:26" x14ac:dyDescent="0.25">
      <c r="A68" s="303"/>
      <c r="B68" s="306"/>
      <c r="C68" s="309"/>
      <c r="D68" s="297"/>
      <c r="E68" s="76" t="s">
        <v>123</v>
      </c>
      <c r="F68" s="77" t="str">
        <f>IFERROR(VLOOKUP(B67,Et!$A$11:$B$60,2,0),"")</f>
        <v/>
      </c>
      <c r="G68" s="83"/>
      <c r="H68" s="83"/>
      <c r="I68" s="83"/>
      <c r="J68" s="83"/>
      <c r="K68" s="83"/>
      <c r="L68" s="83"/>
      <c r="M68" s="83"/>
      <c r="N68" s="83"/>
      <c r="O68" s="83"/>
      <c r="P68" s="83"/>
      <c r="Q68" s="83"/>
      <c r="R68" s="83"/>
      <c r="S68" s="199" t="str">
        <f t="shared" si="0"/>
        <v/>
      </c>
      <c r="T68" s="300"/>
      <c r="X68" s="155" t="str">
        <f>IF(Y68="","",IF(JJ_Wae!$B68&lt;&gt;"",JJ_Wae!$A68&amp;" Block "&amp;JJ_Wae!$B68,JJ_Wae!$A68))</f>
        <v/>
      </c>
      <c r="Y68" s="156" t="str">
        <f>IF(JJ_Wae!$A68&lt;&gt;"",JJ_Wae!$A68,"")</f>
        <v/>
      </c>
      <c r="Z68" s="155">
        <f t="shared" ref="Z68" si="68">Z67</f>
        <v>0</v>
      </c>
    </row>
    <row r="69" spans="1:26" x14ac:dyDescent="0.25">
      <c r="A69" s="303"/>
      <c r="B69" s="306"/>
      <c r="C69" s="309"/>
      <c r="D69" s="297"/>
      <c r="E69" s="78" t="s">
        <v>124</v>
      </c>
      <c r="F69" s="79" t="s">
        <v>0</v>
      </c>
      <c r="G69" s="84"/>
      <c r="H69" s="84"/>
      <c r="I69" s="84"/>
      <c r="J69" s="84"/>
      <c r="K69" s="84"/>
      <c r="L69" s="84"/>
      <c r="M69" s="84"/>
      <c r="N69" s="84"/>
      <c r="O69" s="84"/>
      <c r="P69" s="84"/>
      <c r="Q69" s="84"/>
      <c r="R69" s="84"/>
      <c r="S69" s="200" t="str">
        <f t="shared" si="0"/>
        <v/>
      </c>
      <c r="T69" s="300"/>
      <c r="V69" s="155" t="str">
        <f>IF(A67="","",A67&amp;" / "&amp;JJ_Wae!$H$8)</f>
        <v/>
      </c>
      <c r="X69" s="155" t="str">
        <f>IF(Y69="","",IF(JJ_Wae!$B69&lt;&gt;"",JJ_Wae!$A69&amp;" Block "&amp;JJ_Wae!$B69,JJ_Wae!$A69))</f>
        <v/>
      </c>
      <c r="Y69" s="156" t="str">
        <f>IF(JJ_Wae!$A69&lt;&gt;"",JJ_Wae!$A69,"")</f>
        <v/>
      </c>
      <c r="Z69" s="155">
        <f t="shared" ref="Z69" si="69">Z67</f>
        <v>0</v>
      </c>
    </row>
    <row r="70" spans="1:26" x14ac:dyDescent="0.25">
      <c r="A70" s="304"/>
      <c r="B70" s="307"/>
      <c r="C70" s="310"/>
      <c r="D70" s="298"/>
      <c r="E70" s="80" t="s">
        <v>125</v>
      </c>
      <c r="F70" s="81" t="s">
        <v>0</v>
      </c>
      <c r="G70" s="85"/>
      <c r="H70" s="85"/>
      <c r="I70" s="85"/>
      <c r="J70" s="85"/>
      <c r="K70" s="85"/>
      <c r="L70" s="85"/>
      <c r="M70" s="85"/>
      <c r="N70" s="85"/>
      <c r="O70" s="85"/>
      <c r="P70" s="85"/>
      <c r="Q70" s="85"/>
      <c r="R70" s="85"/>
      <c r="S70" s="201" t="str">
        <f t="shared" si="0"/>
        <v/>
      </c>
      <c r="T70" s="301"/>
      <c r="X70" s="155" t="str">
        <f>IF(Y70="","",IF(JJ_Wae!$B70&lt;&gt;"",JJ_Wae!$A70&amp;" Block "&amp;JJ_Wae!$B70,JJ_Wae!$A70))</f>
        <v/>
      </c>
      <c r="Y70" s="156" t="str">
        <f>IF(JJ_Wae!$A70&lt;&gt;"",JJ_Wae!$A70,"")</f>
        <v/>
      </c>
      <c r="Z70" s="155">
        <f t="shared" ref="Z70" si="70">Z67</f>
        <v>0</v>
      </c>
    </row>
    <row r="71" spans="1:26" x14ac:dyDescent="0.25">
      <c r="A71" s="302"/>
      <c r="B71" s="305"/>
      <c r="C71" s="308" t="str">
        <f t="shared" ref="C71" si="71">IF(B71="","",IF(F72="t","kJ/kg",IF(F72="1000m³","kJ/m³","kJ/"&amp;F72)))</f>
        <v/>
      </c>
      <c r="D71" s="296"/>
      <c r="E71" s="74" t="s">
        <v>122</v>
      </c>
      <c r="F71" s="75" t="s">
        <v>0</v>
      </c>
      <c r="G71" s="82"/>
      <c r="H71" s="82"/>
      <c r="I71" s="82"/>
      <c r="J71" s="82"/>
      <c r="K71" s="82"/>
      <c r="L71" s="82"/>
      <c r="M71" s="82"/>
      <c r="N71" s="82"/>
      <c r="O71" s="82"/>
      <c r="P71" s="82"/>
      <c r="Q71" s="82"/>
      <c r="R71" s="82"/>
      <c r="S71" s="198" t="str">
        <f t="shared" si="0"/>
        <v/>
      </c>
      <c r="T71" s="299" t="str">
        <f>IF(SUM(S71:S74)&gt;0,IFERROR(((SUM(S71,S73)*3600))/(S72*D71),"Heizwert und/oder
 Einsatz fehlt"),"")</f>
        <v/>
      </c>
      <c r="V71" s="155" t="str">
        <f>IF(A71="","",A71&amp;" / "&amp;JJ_Wae!$F$8)</f>
        <v/>
      </c>
      <c r="W71" s="155" t="str">
        <f>IF(A71="","",VLOOKUP($A71,MM_WaeEt!$X$11:$Y$70,2,FALSE))</f>
        <v/>
      </c>
      <c r="Y71" s="156"/>
      <c r="Z71" s="155">
        <f t="shared" ref="Z71" si="72">B71</f>
        <v>0</v>
      </c>
    </row>
    <row r="72" spans="1:26" x14ac:dyDescent="0.25">
      <c r="A72" s="303"/>
      <c r="B72" s="306"/>
      <c r="C72" s="309"/>
      <c r="D72" s="297"/>
      <c r="E72" s="76" t="s">
        <v>123</v>
      </c>
      <c r="F72" s="77" t="str">
        <f>IFERROR(VLOOKUP(B71,Et!$A$11:$B$60,2,0),"")</f>
        <v/>
      </c>
      <c r="G72" s="83"/>
      <c r="H72" s="83"/>
      <c r="I72" s="83"/>
      <c r="J72" s="83"/>
      <c r="K72" s="83"/>
      <c r="L72" s="83"/>
      <c r="M72" s="83"/>
      <c r="N72" s="83"/>
      <c r="O72" s="83"/>
      <c r="P72" s="83"/>
      <c r="Q72" s="83"/>
      <c r="R72" s="83"/>
      <c r="S72" s="199" t="str">
        <f t="shared" si="0"/>
        <v/>
      </c>
      <c r="T72" s="300"/>
      <c r="Y72" s="156"/>
      <c r="Z72" s="155">
        <f t="shared" ref="Z72" si="73">Z71</f>
        <v>0</v>
      </c>
    </row>
    <row r="73" spans="1:26" x14ac:dyDescent="0.25">
      <c r="A73" s="303"/>
      <c r="B73" s="306"/>
      <c r="C73" s="309"/>
      <c r="D73" s="297"/>
      <c r="E73" s="78" t="s">
        <v>124</v>
      </c>
      <c r="F73" s="79" t="s">
        <v>0</v>
      </c>
      <c r="G73" s="84"/>
      <c r="H73" s="84"/>
      <c r="I73" s="84"/>
      <c r="J73" s="84"/>
      <c r="K73" s="84"/>
      <c r="L73" s="84"/>
      <c r="M73" s="84"/>
      <c r="N73" s="84"/>
      <c r="O73" s="84"/>
      <c r="P73" s="84"/>
      <c r="Q73" s="84"/>
      <c r="R73" s="84"/>
      <c r="S73" s="200" t="str">
        <f t="shared" si="0"/>
        <v/>
      </c>
      <c r="T73" s="300"/>
      <c r="V73" s="155" t="str">
        <f>IF(A71="","",A71&amp;" / "&amp;JJ_Wae!$H$8)</f>
        <v/>
      </c>
      <c r="Y73" s="156"/>
      <c r="Z73" s="155">
        <f t="shared" ref="Z73" si="74">Z71</f>
        <v>0</v>
      </c>
    </row>
    <row r="74" spans="1:26" x14ac:dyDescent="0.25">
      <c r="A74" s="304"/>
      <c r="B74" s="307"/>
      <c r="C74" s="310"/>
      <c r="D74" s="298"/>
      <c r="E74" s="80" t="s">
        <v>125</v>
      </c>
      <c r="F74" s="81" t="s">
        <v>0</v>
      </c>
      <c r="G74" s="85"/>
      <c r="H74" s="85"/>
      <c r="I74" s="85"/>
      <c r="J74" s="85"/>
      <c r="K74" s="85"/>
      <c r="L74" s="85"/>
      <c r="M74" s="85"/>
      <c r="N74" s="85"/>
      <c r="O74" s="85"/>
      <c r="P74" s="85"/>
      <c r="Q74" s="85"/>
      <c r="R74" s="85"/>
      <c r="S74" s="201" t="str">
        <f t="shared" si="0"/>
        <v/>
      </c>
      <c r="T74" s="301"/>
      <c r="Y74" s="156"/>
      <c r="Z74" s="155">
        <f t="shared" ref="Z74" si="75">Z71</f>
        <v>0</v>
      </c>
    </row>
    <row r="75" spans="1:26" x14ac:dyDescent="0.25">
      <c r="A75" s="302"/>
      <c r="B75" s="305"/>
      <c r="C75" s="308" t="str">
        <f t="shared" ref="C75" si="76">IF(B75="","",IF(F76="t","kJ/kg",IF(F76="1000m³","kJ/m³","kJ/"&amp;F76)))</f>
        <v/>
      </c>
      <c r="D75" s="296"/>
      <c r="E75" s="74" t="s">
        <v>122</v>
      </c>
      <c r="F75" s="75" t="s">
        <v>0</v>
      </c>
      <c r="G75" s="82"/>
      <c r="H75" s="82"/>
      <c r="I75" s="82"/>
      <c r="J75" s="82"/>
      <c r="K75" s="82"/>
      <c r="L75" s="82"/>
      <c r="M75" s="82"/>
      <c r="N75" s="82"/>
      <c r="O75" s="82"/>
      <c r="P75" s="82"/>
      <c r="Q75" s="82"/>
      <c r="R75" s="82"/>
      <c r="S75" s="198" t="str">
        <f t="shared" si="0"/>
        <v/>
      </c>
      <c r="T75" s="299" t="str">
        <f>IF(SUM(S75:S78)&gt;0,IFERROR(((SUM(S75,S77)*3600))/(S76*D75),"Heizwert und/oder
 Einsatz fehlt"),"")</f>
        <v/>
      </c>
      <c r="V75" s="155" t="str">
        <f>IF(A75="","",A75&amp;" / "&amp;JJ_Wae!$F$8)</f>
        <v/>
      </c>
      <c r="W75" s="155" t="str">
        <f>IF(A75="","",VLOOKUP($A75,MM_WaeEt!$X$11:$Y$70,2,FALSE))</f>
        <v/>
      </c>
      <c r="Y75" s="156"/>
      <c r="Z75" s="155">
        <f t="shared" ref="Z75" si="77">B75</f>
        <v>0</v>
      </c>
    </row>
    <row r="76" spans="1:26" x14ac:dyDescent="0.25">
      <c r="A76" s="303"/>
      <c r="B76" s="306"/>
      <c r="C76" s="309"/>
      <c r="D76" s="297"/>
      <c r="E76" s="76" t="s">
        <v>123</v>
      </c>
      <c r="F76" s="77" t="str">
        <f>IFERROR(VLOOKUP(B75,Et!$A$11:$B$60,2,0),"")</f>
        <v/>
      </c>
      <c r="G76" s="83"/>
      <c r="H76" s="83"/>
      <c r="I76" s="83"/>
      <c r="J76" s="83"/>
      <c r="K76" s="83"/>
      <c r="L76" s="83"/>
      <c r="M76" s="83"/>
      <c r="N76" s="83"/>
      <c r="O76" s="83"/>
      <c r="P76" s="83"/>
      <c r="Q76" s="83"/>
      <c r="R76" s="83"/>
      <c r="S76" s="199" t="str">
        <f t="shared" ref="S76:S139" si="78">IF(Z76&lt;&gt;0,SUM(G76:R76),"")</f>
        <v/>
      </c>
      <c r="T76" s="300"/>
      <c r="Y76" s="156"/>
      <c r="Z76" s="155">
        <f t="shared" ref="Z76" si="79">Z75</f>
        <v>0</v>
      </c>
    </row>
    <row r="77" spans="1:26" x14ac:dyDescent="0.25">
      <c r="A77" s="303"/>
      <c r="B77" s="306"/>
      <c r="C77" s="309"/>
      <c r="D77" s="297"/>
      <c r="E77" s="78" t="s">
        <v>124</v>
      </c>
      <c r="F77" s="79" t="s">
        <v>0</v>
      </c>
      <c r="G77" s="84"/>
      <c r="H77" s="84"/>
      <c r="I77" s="84"/>
      <c r="J77" s="84"/>
      <c r="K77" s="84"/>
      <c r="L77" s="84"/>
      <c r="M77" s="84"/>
      <c r="N77" s="84"/>
      <c r="O77" s="84"/>
      <c r="P77" s="84"/>
      <c r="Q77" s="84"/>
      <c r="R77" s="84"/>
      <c r="S77" s="200" t="str">
        <f t="shared" si="78"/>
        <v/>
      </c>
      <c r="T77" s="300"/>
      <c r="V77" s="155" t="str">
        <f>IF(A75="","",A75&amp;" / "&amp;JJ_Wae!$H$8)</f>
        <v/>
      </c>
      <c r="Y77" s="156"/>
      <c r="Z77" s="155">
        <f t="shared" ref="Z77" si="80">Z75</f>
        <v>0</v>
      </c>
    </row>
    <row r="78" spans="1:26" x14ac:dyDescent="0.25">
      <c r="A78" s="304"/>
      <c r="B78" s="307"/>
      <c r="C78" s="310"/>
      <c r="D78" s="298"/>
      <c r="E78" s="80" t="s">
        <v>125</v>
      </c>
      <c r="F78" s="81" t="s">
        <v>0</v>
      </c>
      <c r="G78" s="85"/>
      <c r="H78" s="85"/>
      <c r="I78" s="85"/>
      <c r="J78" s="85"/>
      <c r="K78" s="85"/>
      <c r="L78" s="85"/>
      <c r="M78" s="85"/>
      <c r="N78" s="85"/>
      <c r="O78" s="85"/>
      <c r="P78" s="85"/>
      <c r="Q78" s="85"/>
      <c r="R78" s="85"/>
      <c r="S78" s="201" t="str">
        <f t="shared" si="78"/>
        <v/>
      </c>
      <c r="T78" s="301"/>
      <c r="Y78" s="156"/>
      <c r="Z78" s="155">
        <f t="shared" ref="Z78" si="81">Z75</f>
        <v>0</v>
      </c>
    </row>
    <row r="79" spans="1:26" x14ac:dyDescent="0.25">
      <c r="A79" s="302"/>
      <c r="B79" s="305"/>
      <c r="C79" s="308" t="str">
        <f t="shared" ref="C79" si="82">IF(B79="","",IF(F80="t","kJ/kg",IF(F80="1000m³","kJ/m³","kJ/"&amp;F80)))</f>
        <v/>
      </c>
      <c r="D79" s="296"/>
      <c r="E79" s="74" t="s">
        <v>122</v>
      </c>
      <c r="F79" s="75" t="s">
        <v>0</v>
      </c>
      <c r="G79" s="82"/>
      <c r="H79" s="82"/>
      <c r="I79" s="82"/>
      <c r="J79" s="82"/>
      <c r="K79" s="82"/>
      <c r="L79" s="82"/>
      <c r="M79" s="82"/>
      <c r="N79" s="82"/>
      <c r="O79" s="82"/>
      <c r="P79" s="82"/>
      <c r="Q79" s="82"/>
      <c r="R79" s="82"/>
      <c r="S79" s="198" t="str">
        <f t="shared" si="78"/>
        <v/>
      </c>
      <c r="T79" s="299" t="str">
        <f>IF(SUM(S79:S82)&gt;0,IFERROR(((SUM(S79,S81)*3600))/(S80*D79),"Heizwert und/oder
 Einsatz fehlt"),"")</f>
        <v/>
      </c>
      <c r="V79" s="155" t="str">
        <f>IF(A79="","",A79&amp;" / "&amp;JJ_Wae!$F$8)</f>
        <v/>
      </c>
      <c r="W79" s="155" t="str">
        <f>IF(A79="","",VLOOKUP($A79,MM_WaeEt!$X$11:$Y$70,2,FALSE))</f>
        <v/>
      </c>
      <c r="Y79" s="156"/>
      <c r="Z79" s="155">
        <f t="shared" ref="Z79" si="83">B79</f>
        <v>0</v>
      </c>
    </row>
    <row r="80" spans="1:26" x14ac:dyDescent="0.25">
      <c r="A80" s="303"/>
      <c r="B80" s="306"/>
      <c r="C80" s="309"/>
      <c r="D80" s="297"/>
      <c r="E80" s="76" t="s">
        <v>123</v>
      </c>
      <c r="F80" s="77" t="str">
        <f>IFERROR(VLOOKUP(B79,Et!$A$11:$B$60,2,0),"")</f>
        <v/>
      </c>
      <c r="G80" s="83"/>
      <c r="H80" s="83"/>
      <c r="I80" s="83"/>
      <c r="J80" s="83"/>
      <c r="K80" s="83"/>
      <c r="L80" s="83"/>
      <c r="M80" s="83"/>
      <c r="N80" s="83"/>
      <c r="O80" s="83"/>
      <c r="P80" s="83"/>
      <c r="Q80" s="83"/>
      <c r="R80" s="83"/>
      <c r="S80" s="199" t="str">
        <f t="shared" si="78"/>
        <v/>
      </c>
      <c r="T80" s="300"/>
      <c r="Y80" s="156"/>
      <c r="Z80" s="155">
        <f t="shared" ref="Z80" si="84">Z79</f>
        <v>0</v>
      </c>
    </row>
    <row r="81" spans="1:26" x14ac:dyDescent="0.25">
      <c r="A81" s="303"/>
      <c r="B81" s="306"/>
      <c r="C81" s="309"/>
      <c r="D81" s="297"/>
      <c r="E81" s="78" t="s">
        <v>124</v>
      </c>
      <c r="F81" s="79" t="s">
        <v>0</v>
      </c>
      <c r="G81" s="84"/>
      <c r="H81" s="84"/>
      <c r="I81" s="84"/>
      <c r="J81" s="84"/>
      <c r="K81" s="84"/>
      <c r="L81" s="84"/>
      <c r="M81" s="84"/>
      <c r="N81" s="84"/>
      <c r="O81" s="84"/>
      <c r="P81" s="84"/>
      <c r="Q81" s="84"/>
      <c r="R81" s="84"/>
      <c r="S81" s="200" t="str">
        <f t="shared" si="78"/>
        <v/>
      </c>
      <c r="T81" s="300"/>
      <c r="V81" s="155" t="str">
        <f>IF(A79="","",A79&amp;" / "&amp;JJ_Wae!$H$8)</f>
        <v/>
      </c>
      <c r="Y81" s="156"/>
      <c r="Z81" s="155">
        <f t="shared" ref="Z81" si="85">Z79</f>
        <v>0</v>
      </c>
    </row>
    <row r="82" spans="1:26" x14ac:dyDescent="0.25">
      <c r="A82" s="304"/>
      <c r="B82" s="307"/>
      <c r="C82" s="310"/>
      <c r="D82" s="298"/>
      <c r="E82" s="80" t="s">
        <v>125</v>
      </c>
      <c r="F82" s="81" t="s">
        <v>0</v>
      </c>
      <c r="G82" s="85"/>
      <c r="H82" s="85"/>
      <c r="I82" s="85"/>
      <c r="J82" s="85"/>
      <c r="K82" s="85"/>
      <c r="L82" s="85"/>
      <c r="M82" s="85"/>
      <c r="N82" s="85"/>
      <c r="O82" s="85"/>
      <c r="P82" s="85"/>
      <c r="Q82" s="85"/>
      <c r="R82" s="85"/>
      <c r="S82" s="201" t="str">
        <f t="shared" si="78"/>
        <v/>
      </c>
      <c r="T82" s="301"/>
      <c r="Y82" s="156"/>
      <c r="Z82" s="155">
        <f t="shared" ref="Z82" si="86">Z79</f>
        <v>0</v>
      </c>
    </row>
    <row r="83" spans="1:26" x14ac:dyDescent="0.25">
      <c r="A83" s="302"/>
      <c r="B83" s="305"/>
      <c r="C83" s="308" t="str">
        <f t="shared" ref="C83" si="87">IF(B83="","",IF(F84="t","kJ/kg",IF(F84="1000m³","kJ/m³","kJ/"&amp;F84)))</f>
        <v/>
      </c>
      <c r="D83" s="296"/>
      <c r="E83" s="74" t="s">
        <v>122</v>
      </c>
      <c r="F83" s="75" t="s">
        <v>0</v>
      </c>
      <c r="G83" s="82"/>
      <c r="H83" s="82"/>
      <c r="I83" s="82"/>
      <c r="J83" s="82"/>
      <c r="K83" s="82"/>
      <c r="L83" s="82"/>
      <c r="M83" s="82"/>
      <c r="N83" s="82"/>
      <c r="O83" s="82"/>
      <c r="P83" s="82"/>
      <c r="Q83" s="82"/>
      <c r="R83" s="82"/>
      <c r="S83" s="198" t="str">
        <f t="shared" si="78"/>
        <v/>
      </c>
      <c r="T83" s="299" t="str">
        <f>IF(SUM(S83:S86)&gt;0,IFERROR(((SUM(S83,S85)*3600))/(S84*D83),"Heizwert und/oder
 Einsatz fehlt"),"")</f>
        <v/>
      </c>
      <c r="V83" s="155" t="str">
        <f>IF(A83="","",A83&amp;" / "&amp;JJ_Wae!$F$8)</f>
        <v/>
      </c>
      <c r="W83" s="155" t="str">
        <f>IF(A83="","",VLOOKUP($A83,MM_WaeEt!$X$11:$Y$70,2,FALSE))</f>
        <v/>
      </c>
      <c r="Y83" s="156"/>
      <c r="Z83" s="155">
        <f t="shared" ref="Z83" si="88">B83</f>
        <v>0</v>
      </c>
    </row>
    <row r="84" spans="1:26" x14ac:dyDescent="0.25">
      <c r="A84" s="303"/>
      <c r="B84" s="306"/>
      <c r="C84" s="309"/>
      <c r="D84" s="297"/>
      <c r="E84" s="76" t="s">
        <v>123</v>
      </c>
      <c r="F84" s="77" t="str">
        <f>IFERROR(VLOOKUP(B83,Et!$A$11:$B$60,2,0),"")</f>
        <v/>
      </c>
      <c r="G84" s="83"/>
      <c r="H84" s="83"/>
      <c r="I84" s="83"/>
      <c r="J84" s="83"/>
      <c r="K84" s="83"/>
      <c r="L84" s="83"/>
      <c r="M84" s="83"/>
      <c r="N84" s="83"/>
      <c r="O84" s="83"/>
      <c r="P84" s="83"/>
      <c r="Q84" s="83"/>
      <c r="R84" s="83"/>
      <c r="S84" s="199" t="str">
        <f t="shared" si="78"/>
        <v/>
      </c>
      <c r="T84" s="300"/>
      <c r="Y84" s="156"/>
      <c r="Z84" s="155">
        <f t="shared" ref="Z84" si="89">Z83</f>
        <v>0</v>
      </c>
    </row>
    <row r="85" spans="1:26" x14ac:dyDescent="0.25">
      <c r="A85" s="303"/>
      <c r="B85" s="306"/>
      <c r="C85" s="309"/>
      <c r="D85" s="297"/>
      <c r="E85" s="78" t="s">
        <v>124</v>
      </c>
      <c r="F85" s="79" t="s">
        <v>0</v>
      </c>
      <c r="G85" s="84"/>
      <c r="H85" s="84"/>
      <c r="I85" s="84"/>
      <c r="J85" s="84"/>
      <c r="K85" s="84"/>
      <c r="L85" s="84"/>
      <c r="M85" s="84"/>
      <c r="N85" s="84"/>
      <c r="O85" s="84"/>
      <c r="P85" s="84"/>
      <c r="Q85" s="84"/>
      <c r="R85" s="84"/>
      <c r="S85" s="200" t="str">
        <f t="shared" si="78"/>
        <v/>
      </c>
      <c r="T85" s="300"/>
      <c r="V85" s="155" t="str">
        <f>IF(A83="","",A83&amp;" / "&amp;JJ_Wae!$H$8)</f>
        <v/>
      </c>
      <c r="Y85" s="156"/>
      <c r="Z85" s="155">
        <f t="shared" ref="Z85" si="90">Z83</f>
        <v>0</v>
      </c>
    </row>
    <row r="86" spans="1:26" x14ac:dyDescent="0.25">
      <c r="A86" s="304"/>
      <c r="B86" s="307"/>
      <c r="C86" s="310"/>
      <c r="D86" s="298"/>
      <c r="E86" s="80" t="s">
        <v>125</v>
      </c>
      <c r="F86" s="81" t="s">
        <v>0</v>
      </c>
      <c r="G86" s="85"/>
      <c r="H86" s="85"/>
      <c r="I86" s="85"/>
      <c r="J86" s="85"/>
      <c r="K86" s="85"/>
      <c r="L86" s="85"/>
      <c r="M86" s="85"/>
      <c r="N86" s="85"/>
      <c r="O86" s="85"/>
      <c r="P86" s="85"/>
      <c r="Q86" s="85"/>
      <c r="R86" s="85"/>
      <c r="S86" s="201" t="str">
        <f t="shared" si="78"/>
        <v/>
      </c>
      <c r="T86" s="301"/>
      <c r="Y86" s="156"/>
      <c r="Z86" s="155">
        <f t="shared" ref="Z86" si="91">Z83</f>
        <v>0</v>
      </c>
    </row>
    <row r="87" spans="1:26" x14ac:dyDescent="0.25">
      <c r="A87" s="302"/>
      <c r="B87" s="305"/>
      <c r="C87" s="308" t="str">
        <f t="shared" ref="C87" si="92">IF(B87="","",IF(F88="t","kJ/kg",IF(F88="1000m³","kJ/m³","kJ/"&amp;F88)))</f>
        <v/>
      </c>
      <c r="D87" s="296"/>
      <c r="E87" s="74" t="s">
        <v>122</v>
      </c>
      <c r="F87" s="75" t="s">
        <v>0</v>
      </c>
      <c r="G87" s="82"/>
      <c r="H87" s="82"/>
      <c r="I87" s="82"/>
      <c r="J87" s="82"/>
      <c r="K87" s="82"/>
      <c r="L87" s="82"/>
      <c r="M87" s="82"/>
      <c r="N87" s="82"/>
      <c r="O87" s="82"/>
      <c r="P87" s="82"/>
      <c r="Q87" s="82"/>
      <c r="R87" s="82"/>
      <c r="S87" s="198" t="str">
        <f t="shared" si="78"/>
        <v/>
      </c>
      <c r="T87" s="299" t="str">
        <f>IF(SUM(S87:S90)&gt;0,IFERROR(((SUM(S87,S89)*3600))/(S88*D87),"Heizwert und/oder
 Einsatz fehlt"),"")</f>
        <v/>
      </c>
      <c r="V87" s="155" t="str">
        <f>IF(A87="","",A87&amp;" / "&amp;JJ_Wae!$F$8)</f>
        <v/>
      </c>
      <c r="W87" s="155" t="str">
        <f>IF(A87="","",VLOOKUP($A87,MM_WaeEt!$X$11:$Y$70,2,FALSE))</f>
        <v/>
      </c>
      <c r="Y87" s="156"/>
      <c r="Z87" s="155">
        <f t="shared" ref="Z87" si="93">B87</f>
        <v>0</v>
      </c>
    </row>
    <row r="88" spans="1:26" x14ac:dyDescent="0.25">
      <c r="A88" s="303"/>
      <c r="B88" s="306"/>
      <c r="C88" s="309"/>
      <c r="D88" s="297"/>
      <c r="E88" s="76" t="s">
        <v>123</v>
      </c>
      <c r="F88" s="77" t="str">
        <f>IFERROR(VLOOKUP(B87,Et!$A$11:$B$60,2,0),"")</f>
        <v/>
      </c>
      <c r="G88" s="83"/>
      <c r="H88" s="83"/>
      <c r="I88" s="83"/>
      <c r="J88" s="83"/>
      <c r="K88" s="83"/>
      <c r="L88" s="83"/>
      <c r="M88" s="83"/>
      <c r="N88" s="83"/>
      <c r="O88" s="83"/>
      <c r="P88" s="83"/>
      <c r="Q88" s="83"/>
      <c r="R88" s="83"/>
      <c r="S88" s="199" t="str">
        <f t="shared" si="78"/>
        <v/>
      </c>
      <c r="T88" s="300"/>
      <c r="Y88" s="156"/>
      <c r="Z88" s="155">
        <f t="shared" ref="Z88" si="94">Z87</f>
        <v>0</v>
      </c>
    </row>
    <row r="89" spans="1:26" x14ac:dyDescent="0.25">
      <c r="A89" s="303"/>
      <c r="B89" s="306"/>
      <c r="C89" s="309"/>
      <c r="D89" s="297"/>
      <c r="E89" s="78" t="s">
        <v>124</v>
      </c>
      <c r="F89" s="79" t="s">
        <v>0</v>
      </c>
      <c r="G89" s="84"/>
      <c r="H89" s="84"/>
      <c r="I89" s="84"/>
      <c r="J89" s="84"/>
      <c r="K89" s="84"/>
      <c r="L89" s="84"/>
      <c r="M89" s="84"/>
      <c r="N89" s="84"/>
      <c r="O89" s="84"/>
      <c r="P89" s="84"/>
      <c r="Q89" s="84"/>
      <c r="R89" s="84"/>
      <c r="S89" s="200" t="str">
        <f t="shared" si="78"/>
        <v/>
      </c>
      <c r="T89" s="300"/>
      <c r="V89" s="155" t="str">
        <f>IF(A87="","",A87&amp;" / "&amp;JJ_Wae!$H$8)</f>
        <v/>
      </c>
      <c r="Y89" s="156"/>
      <c r="Z89" s="155">
        <f t="shared" ref="Z89" si="95">Z87</f>
        <v>0</v>
      </c>
    </row>
    <row r="90" spans="1:26" x14ac:dyDescent="0.25">
      <c r="A90" s="304"/>
      <c r="B90" s="307"/>
      <c r="C90" s="310"/>
      <c r="D90" s="298"/>
      <c r="E90" s="80" t="s">
        <v>125</v>
      </c>
      <c r="F90" s="81" t="s">
        <v>0</v>
      </c>
      <c r="G90" s="85"/>
      <c r="H90" s="85"/>
      <c r="I90" s="85"/>
      <c r="J90" s="85"/>
      <c r="K90" s="85"/>
      <c r="L90" s="85"/>
      <c r="M90" s="85"/>
      <c r="N90" s="85"/>
      <c r="O90" s="85"/>
      <c r="P90" s="85"/>
      <c r="Q90" s="85"/>
      <c r="R90" s="85"/>
      <c r="S90" s="201" t="str">
        <f t="shared" si="78"/>
        <v/>
      </c>
      <c r="T90" s="301"/>
      <c r="Y90" s="156"/>
      <c r="Z90" s="155">
        <f t="shared" ref="Z90" si="96">Z87</f>
        <v>0</v>
      </c>
    </row>
    <row r="91" spans="1:26" x14ac:dyDescent="0.25">
      <c r="A91" s="302"/>
      <c r="B91" s="305"/>
      <c r="C91" s="308" t="str">
        <f t="shared" ref="C91" si="97">IF(B91="","",IF(F92="t","kJ/kg",IF(F92="1000m³","kJ/m³","kJ/"&amp;F92)))</f>
        <v/>
      </c>
      <c r="D91" s="296"/>
      <c r="E91" s="74" t="s">
        <v>122</v>
      </c>
      <c r="F91" s="75" t="s">
        <v>0</v>
      </c>
      <c r="G91" s="82"/>
      <c r="H91" s="82"/>
      <c r="I91" s="82"/>
      <c r="J91" s="82"/>
      <c r="K91" s="82"/>
      <c r="L91" s="82"/>
      <c r="M91" s="82"/>
      <c r="N91" s="82"/>
      <c r="O91" s="82"/>
      <c r="P91" s="82"/>
      <c r="Q91" s="82"/>
      <c r="R91" s="82"/>
      <c r="S91" s="198" t="str">
        <f t="shared" si="78"/>
        <v/>
      </c>
      <c r="T91" s="299" t="str">
        <f>IF(SUM(S91:S94)&gt;0,IFERROR(((SUM(S91,S93)*3600))/(S92*D91),"Heizwert und/oder
 Einsatz fehlt"),"")</f>
        <v/>
      </c>
      <c r="V91" s="155" t="str">
        <f>IF(A91="","",A91&amp;" / "&amp;JJ_Wae!$F$8)</f>
        <v/>
      </c>
      <c r="W91" s="155" t="str">
        <f>IF(A91="","",VLOOKUP($A91,MM_WaeEt!$X$11:$Y$70,2,FALSE))</f>
        <v/>
      </c>
      <c r="Y91" s="156"/>
      <c r="Z91" s="155">
        <f t="shared" ref="Z91" si="98">B91</f>
        <v>0</v>
      </c>
    </row>
    <row r="92" spans="1:26" x14ac:dyDescent="0.25">
      <c r="A92" s="303"/>
      <c r="B92" s="306"/>
      <c r="C92" s="309"/>
      <c r="D92" s="297"/>
      <c r="E92" s="76" t="s">
        <v>123</v>
      </c>
      <c r="F92" s="77" t="str">
        <f>IFERROR(VLOOKUP(B91,Et!$A$11:$B$60,2,0),"")</f>
        <v/>
      </c>
      <c r="G92" s="83"/>
      <c r="H92" s="83"/>
      <c r="I92" s="83"/>
      <c r="J92" s="83"/>
      <c r="K92" s="83"/>
      <c r="L92" s="83"/>
      <c r="M92" s="83"/>
      <c r="N92" s="83"/>
      <c r="O92" s="83"/>
      <c r="P92" s="83"/>
      <c r="Q92" s="83"/>
      <c r="R92" s="83"/>
      <c r="S92" s="199" t="str">
        <f t="shared" si="78"/>
        <v/>
      </c>
      <c r="T92" s="300"/>
      <c r="Y92" s="156"/>
      <c r="Z92" s="155">
        <f t="shared" ref="Z92" si="99">Z91</f>
        <v>0</v>
      </c>
    </row>
    <row r="93" spans="1:26" x14ac:dyDescent="0.25">
      <c r="A93" s="303"/>
      <c r="B93" s="306"/>
      <c r="C93" s="309"/>
      <c r="D93" s="297"/>
      <c r="E93" s="78" t="s">
        <v>124</v>
      </c>
      <c r="F93" s="79" t="s">
        <v>0</v>
      </c>
      <c r="G93" s="84"/>
      <c r="H93" s="84"/>
      <c r="I93" s="84"/>
      <c r="J93" s="84"/>
      <c r="K93" s="84"/>
      <c r="L93" s="84"/>
      <c r="M93" s="84"/>
      <c r="N93" s="84"/>
      <c r="O93" s="84"/>
      <c r="P93" s="84"/>
      <c r="Q93" s="84"/>
      <c r="R93" s="84"/>
      <c r="S93" s="200" t="str">
        <f t="shared" si="78"/>
        <v/>
      </c>
      <c r="T93" s="300"/>
      <c r="V93" s="155" t="str">
        <f>IF(A91="","",A91&amp;" / "&amp;JJ_Wae!$H$8)</f>
        <v/>
      </c>
      <c r="Y93" s="156"/>
      <c r="Z93" s="155">
        <f t="shared" ref="Z93" si="100">Z91</f>
        <v>0</v>
      </c>
    </row>
    <row r="94" spans="1:26" x14ac:dyDescent="0.25">
      <c r="A94" s="304"/>
      <c r="B94" s="307"/>
      <c r="C94" s="310"/>
      <c r="D94" s="298"/>
      <c r="E94" s="80" t="s">
        <v>125</v>
      </c>
      <c r="F94" s="81" t="s">
        <v>0</v>
      </c>
      <c r="G94" s="85"/>
      <c r="H94" s="85"/>
      <c r="I94" s="85"/>
      <c r="J94" s="85"/>
      <c r="K94" s="85"/>
      <c r="L94" s="85"/>
      <c r="M94" s="85"/>
      <c r="N94" s="85"/>
      <c r="O94" s="85"/>
      <c r="P94" s="85"/>
      <c r="Q94" s="85"/>
      <c r="R94" s="85"/>
      <c r="S94" s="201" t="str">
        <f t="shared" si="78"/>
        <v/>
      </c>
      <c r="T94" s="301"/>
      <c r="Y94" s="156"/>
      <c r="Z94" s="155">
        <f t="shared" ref="Z94" si="101">Z91</f>
        <v>0</v>
      </c>
    </row>
    <row r="95" spans="1:26" x14ac:dyDescent="0.25">
      <c r="A95" s="302"/>
      <c r="B95" s="305"/>
      <c r="C95" s="308" t="str">
        <f t="shared" ref="C95" si="102">IF(B95="","",IF(F96="t","kJ/kg",IF(F96="1000m³","kJ/m³","kJ/"&amp;F96)))</f>
        <v/>
      </c>
      <c r="D95" s="296"/>
      <c r="E95" s="74" t="s">
        <v>122</v>
      </c>
      <c r="F95" s="75" t="s">
        <v>0</v>
      </c>
      <c r="G95" s="82"/>
      <c r="H95" s="82"/>
      <c r="I95" s="82"/>
      <c r="J95" s="82"/>
      <c r="K95" s="82"/>
      <c r="L95" s="82"/>
      <c r="M95" s="82"/>
      <c r="N95" s="82"/>
      <c r="O95" s="82"/>
      <c r="P95" s="82"/>
      <c r="Q95" s="82"/>
      <c r="R95" s="82"/>
      <c r="S95" s="198" t="str">
        <f t="shared" si="78"/>
        <v/>
      </c>
      <c r="T95" s="299" t="str">
        <f>IF(SUM(S95:S98)&gt;0,IFERROR(((SUM(S95,S97)*3600))/(S96*D95),"Heizwert und/oder
 Einsatz fehlt"),"")</f>
        <v/>
      </c>
      <c r="V95" s="155" t="str">
        <f>IF(A95="","",A95&amp;" / "&amp;JJ_Wae!$F$8)</f>
        <v/>
      </c>
      <c r="W95" s="155" t="str">
        <f>IF(A95="","",VLOOKUP($A95,MM_WaeEt!$X$11:$Y$70,2,FALSE))</f>
        <v/>
      </c>
      <c r="Y95" s="156"/>
      <c r="Z95" s="155">
        <f t="shared" ref="Z95" si="103">B95</f>
        <v>0</v>
      </c>
    </row>
    <row r="96" spans="1:26" x14ac:dyDescent="0.25">
      <c r="A96" s="303"/>
      <c r="B96" s="306"/>
      <c r="C96" s="309"/>
      <c r="D96" s="297"/>
      <c r="E96" s="76" t="s">
        <v>123</v>
      </c>
      <c r="F96" s="77" t="str">
        <f>IFERROR(VLOOKUP(B95,Et!$A$11:$B$60,2,0),"")</f>
        <v/>
      </c>
      <c r="G96" s="83"/>
      <c r="H96" s="83"/>
      <c r="I96" s="83"/>
      <c r="J96" s="83"/>
      <c r="K96" s="83"/>
      <c r="L96" s="83"/>
      <c r="M96" s="83"/>
      <c r="N96" s="83"/>
      <c r="O96" s="83"/>
      <c r="P96" s="83"/>
      <c r="Q96" s="83"/>
      <c r="R96" s="83"/>
      <c r="S96" s="199" t="str">
        <f t="shared" si="78"/>
        <v/>
      </c>
      <c r="T96" s="300"/>
      <c r="Y96" s="156"/>
      <c r="Z96" s="155">
        <f t="shared" ref="Z96" si="104">Z95</f>
        <v>0</v>
      </c>
    </row>
    <row r="97" spans="1:26" x14ac:dyDescent="0.25">
      <c r="A97" s="303"/>
      <c r="B97" s="306"/>
      <c r="C97" s="309"/>
      <c r="D97" s="297"/>
      <c r="E97" s="78" t="s">
        <v>124</v>
      </c>
      <c r="F97" s="79" t="s">
        <v>0</v>
      </c>
      <c r="G97" s="84"/>
      <c r="H97" s="84"/>
      <c r="I97" s="84"/>
      <c r="J97" s="84"/>
      <c r="K97" s="84"/>
      <c r="L97" s="84"/>
      <c r="M97" s="84"/>
      <c r="N97" s="84"/>
      <c r="O97" s="84"/>
      <c r="P97" s="84"/>
      <c r="Q97" s="84"/>
      <c r="R97" s="84"/>
      <c r="S97" s="200" t="str">
        <f t="shared" si="78"/>
        <v/>
      </c>
      <c r="T97" s="300"/>
      <c r="V97" s="155" t="str">
        <f>IF(A95="","",A95&amp;" / "&amp;JJ_Wae!$H$8)</f>
        <v/>
      </c>
      <c r="Y97" s="156"/>
      <c r="Z97" s="155">
        <f t="shared" ref="Z97" si="105">Z95</f>
        <v>0</v>
      </c>
    </row>
    <row r="98" spans="1:26" x14ac:dyDescent="0.25">
      <c r="A98" s="304"/>
      <c r="B98" s="307"/>
      <c r="C98" s="310"/>
      <c r="D98" s="298"/>
      <c r="E98" s="80" t="s">
        <v>125</v>
      </c>
      <c r="F98" s="81" t="s">
        <v>0</v>
      </c>
      <c r="G98" s="85"/>
      <c r="H98" s="85"/>
      <c r="I98" s="85"/>
      <c r="J98" s="85"/>
      <c r="K98" s="85"/>
      <c r="L98" s="85"/>
      <c r="M98" s="85"/>
      <c r="N98" s="85"/>
      <c r="O98" s="85"/>
      <c r="P98" s="85"/>
      <c r="Q98" s="85"/>
      <c r="R98" s="85"/>
      <c r="S98" s="201" t="str">
        <f t="shared" si="78"/>
        <v/>
      </c>
      <c r="T98" s="301"/>
      <c r="Y98" s="156"/>
      <c r="Z98" s="155">
        <f t="shared" ref="Z98" si="106">Z95</f>
        <v>0</v>
      </c>
    </row>
    <row r="99" spans="1:26" x14ac:dyDescent="0.25">
      <c r="A99" s="302"/>
      <c r="B99" s="305"/>
      <c r="C99" s="308" t="str">
        <f t="shared" ref="C99" si="107">IF(B99="","",IF(F100="t","kJ/kg",IF(F100="1000m³","kJ/m³","kJ/"&amp;F100)))</f>
        <v/>
      </c>
      <c r="D99" s="296"/>
      <c r="E99" s="74" t="s">
        <v>122</v>
      </c>
      <c r="F99" s="75" t="s">
        <v>0</v>
      </c>
      <c r="G99" s="82"/>
      <c r="H99" s="82"/>
      <c r="I99" s="82"/>
      <c r="J99" s="82"/>
      <c r="K99" s="82"/>
      <c r="L99" s="82"/>
      <c r="M99" s="82"/>
      <c r="N99" s="82"/>
      <c r="O99" s="82"/>
      <c r="P99" s="82"/>
      <c r="Q99" s="82"/>
      <c r="R99" s="82"/>
      <c r="S99" s="198" t="str">
        <f t="shared" si="78"/>
        <v/>
      </c>
      <c r="T99" s="299" t="str">
        <f>IF(SUM(S99:S102)&gt;0,IFERROR(((SUM(S99,S101)*3600))/(S100*D99),"Heizwert und/oder
 Einsatz fehlt"),"")</f>
        <v/>
      </c>
      <c r="V99" s="155" t="str">
        <f>IF(A99="","",A99&amp;" / "&amp;JJ_Wae!$F$8)</f>
        <v/>
      </c>
      <c r="W99" s="155" t="str">
        <f>IF(A99="","",VLOOKUP($A99,MM_WaeEt!$X$11:$Y$70,2,FALSE))</f>
        <v/>
      </c>
      <c r="Y99" s="156"/>
      <c r="Z99" s="155">
        <f t="shared" ref="Z99" si="108">B99</f>
        <v>0</v>
      </c>
    </row>
    <row r="100" spans="1:26" x14ac:dyDescent="0.25">
      <c r="A100" s="303"/>
      <c r="B100" s="306"/>
      <c r="C100" s="309"/>
      <c r="D100" s="297"/>
      <c r="E100" s="76" t="s">
        <v>123</v>
      </c>
      <c r="F100" s="77" t="str">
        <f>IFERROR(VLOOKUP(B99,Et!$A$11:$B$60,2,0),"")</f>
        <v/>
      </c>
      <c r="G100" s="83"/>
      <c r="H100" s="83"/>
      <c r="I100" s="83"/>
      <c r="J100" s="83"/>
      <c r="K100" s="83"/>
      <c r="L100" s="83"/>
      <c r="M100" s="83"/>
      <c r="N100" s="83"/>
      <c r="O100" s="83"/>
      <c r="P100" s="83"/>
      <c r="Q100" s="83"/>
      <c r="R100" s="83"/>
      <c r="S100" s="199" t="str">
        <f t="shared" si="78"/>
        <v/>
      </c>
      <c r="T100" s="300"/>
      <c r="Y100" s="156"/>
      <c r="Z100" s="155">
        <f t="shared" ref="Z100" si="109">Z99</f>
        <v>0</v>
      </c>
    </row>
    <row r="101" spans="1:26" x14ac:dyDescent="0.25">
      <c r="A101" s="303"/>
      <c r="B101" s="306"/>
      <c r="C101" s="309"/>
      <c r="D101" s="297"/>
      <c r="E101" s="78" t="s">
        <v>124</v>
      </c>
      <c r="F101" s="79" t="s">
        <v>0</v>
      </c>
      <c r="G101" s="84"/>
      <c r="H101" s="84"/>
      <c r="I101" s="84"/>
      <c r="J101" s="84"/>
      <c r="K101" s="84"/>
      <c r="L101" s="84"/>
      <c r="M101" s="84"/>
      <c r="N101" s="84"/>
      <c r="O101" s="84"/>
      <c r="P101" s="84"/>
      <c r="Q101" s="84"/>
      <c r="R101" s="84"/>
      <c r="S101" s="200" t="str">
        <f t="shared" si="78"/>
        <v/>
      </c>
      <c r="T101" s="300"/>
      <c r="V101" s="155" t="str">
        <f>IF(A99="","",A99&amp;" / "&amp;JJ_Wae!$H$8)</f>
        <v/>
      </c>
      <c r="Y101" s="156"/>
      <c r="Z101" s="155">
        <f t="shared" ref="Z101" si="110">Z99</f>
        <v>0</v>
      </c>
    </row>
    <row r="102" spans="1:26" x14ac:dyDescent="0.25">
      <c r="A102" s="304"/>
      <c r="B102" s="307"/>
      <c r="C102" s="310"/>
      <c r="D102" s="298"/>
      <c r="E102" s="80" t="s">
        <v>125</v>
      </c>
      <c r="F102" s="81" t="s">
        <v>0</v>
      </c>
      <c r="G102" s="85"/>
      <c r="H102" s="85"/>
      <c r="I102" s="85"/>
      <c r="J102" s="85"/>
      <c r="K102" s="85"/>
      <c r="L102" s="85"/>
      <c r="M102" s="85"/>
      <c r="N102" s="85"/>
      <c r="O102" s="85"/>
      <c r="P102" s="85"/>
      <c r="Q102" s="85"/>
      <c r="R102" s="85"/>
      <c r="S102" s="201" t="str">
        <f t="shared" si="78"/>
        <v/>
      </c>
      <c r="T102" s="301"/>
      <c r="Y102" s="156"/>
      <c r="Z102" s="155">
        <f t="shared" ref="Z102" si="111">Z99</f>
        <v>0</v>
      </c>
    </row>
    <row r="103" spans="1:26" x14ac:dyDescent="0.25">
      <c r="A103" s="302"/>
      <c r="B103" s="305"/>
      <c r="C103" s="308" t="str">
        <f t="shared" ref="C103" si="112">IF(B103="","",IF(F104="t","kJ/kg",IF(F104="1000m³","kJ/m³","kJ/"&amp;F104)))</f>
        <v/>
      </c>
      <c r="D103" s="296"/>
      <c r="E103" s="74" t="s">
        <v>122</v>
      </c>
      <c r="F103" s="75" t="s">
        <v>0</v>
      </c>
      <c r="G103" s="82"/>
      <c r="H103" s="82"/>
      <c r="I103" s="82"/>
      <c r="J103" s="82"/>
      <c r="K103" s="82"/>
      <c r="L103" s="82"/>
      <c r="M103" s="82"/>
      <c r="N103" s="82"/>
      <c r="O103" s="82"/>
      <c r="P103" s="82"/>
      <c r="Q103" s="82"/>
      <c r="R103" s="82"/>
      <c r="S103" s="198" t="str">
        <f t="shared" si="78"/>
        <v/>
      </c>
      <c r="T103" s="299" t="str">
        <f>IF(SUM(S103:S106)&gt;0,IFERROR(((SUM(S103,S105)*3600))/(S104*D103),"Heizwert und/oder
 Einsatz fehlt"),"")</f>
        <v/>
      </c>
      <c r="V103" s="155" t="str">
        <f>IF(A103="","",A103&amp;" / "&amp;JJ_Wae!$F$8)</f>
        <v/>
      </c>
      <c r="W103" s="155" t="str">
        <f>IF(A103="","",VLOOKUP($A103,MM_WaeEt!$X$11:$Y$70,2,FALSE))</f>
        <v/>
      </c>
      <c r="Y103" s="156"/>
      <c r="Z103" s="155">
        <f t="shared" ref="Z103" si="113">B103</f>
        <v>0</v>
      </c>
    </row>
    <row r="104" spans="1:26" x14ac:dyDescent="0.25">
      <c r="A104" s="303"/>
      <c r="B104" s="306"/>
      <c r="C104" s="309"/>
      <c r="D104" s="297"/>
      <c r="E104" s="76" t="s">
        <v>123</v>
      </c>
      <c r="F104" s="77" t="str">
        <f>IFERROR(VLOOKUP(B103,Et!$A$11:$B$60,2,0),"")</f>
        <v/>
      </c>
      <c r="G104" s="83"/>
      <c r="H104" s="83"/>
      <c r="I104" s="83"/>
      <c r="J104" s="83"/>
      <c r="K104" s="83"/>
      <c r="L104" s="83"/>
      <c r="M104" s="83"/>
      <c r="N104" s="83"/>
      <c r="O104" s="83"/>
      <c r="P104" s="83"/>
      <c r="Q104" s="83"/>
      <c r="R104" s="83"/>
      <c r="S104" s="199" t="str">
        <f t="shared" si="78"/>
        <v/>
      </c>
      <c r="T104" s="300"/>
      <c r="Y104" s="156"/>
      <c r="Z104" s="155">
        <f t="shared" ref="Z104" si="114">Z103</f>
        <v>0</v>
      </c>
    </row>
    <row r="105" spans="1:26" x14ac:dyDescent="0.25">
      <c r="A105" s="303"/>
      <c r="B105" s="306"/>
      <c r="C105" s="309"/>
      <c r="D105" s="297"/>
      <c r="E105" s="78" t="s">
        <v>124</v>
      </c>
      <c r="F105" s="79" t="s">
        <v>0</v>
      </c>
      <c r="G105" s="84"/>
      <c r="H105" s="84"/>
      <c r="I105" s="84"/>
      <c r="J105" s="84"/>
      <c r="K105" s="84"/>
      <c r="L105" s="84"/>
      <c r="M105" s="84"/>
      <c r="N105" s="84"/>
      <c r="O105" s="84"/>
      <c r="P105" s="84"/>
      <c r="Q105" s="84"/>
      <c r="R105" s="84"/>
      <c r="S105" s="200" t="str">
        <f t="shared" si="78"/>
        <v/>
      </c>
      <c r="T105" s="300"/>
      <c r="V105" s="155" t="str">
        <f>IF(A103="","",A103&amp;" / "&amp;JJ_Wae!$H$8)</f>
        <v/>
      </c>
      <c r="Y105" s="156"/>
      <c r="Z105" s="155">
        <f t="shared" ref="Z105" si="115">Z103</f>
        <v>0</v>
      </c>
    </row>
    <row r="106" spans="1:26" x14ac:dyDescent="0.25">
      <c r="A106" s="304"/>
      <c r="B106" s="307"/>
      <c r="C106" s="310"/>
      <c r="D106" s="298"/>
      <c r="E106" s="80" t="s">
        <v>125</v>
      </c>
      <c r="F106" s="81" t="s">
        <v>0</v>
      </c>
      <c r="G106" s="85"/>
      <c r="H106" s="85"/>
      <c r="I106" s="85"/>
      <c r="J106" s="85"/>
      <c r="K106" s="85"/>
      <c r="L106" s="85"/>
      <c r="M106" s="85"/>
      <c r="N106" s="85"/>
      <c r="O106" s="85"/>
      <c r="P106" s="85"/>
      <c r="Q106" s="85"/>
      <c r="R106" s="85"/>
      <c r="S106" s="201" t="str">
        <f t="shared" si="78"/>
        <v/>
      </c>
      <c r="T106" s="301"/>
      <c r="Y106" s="156"/>
      <c r="Z106" s="155">
        <f t="shared" ref="Z106" si="116">Z103</f>
        <v>0</v>
      </c>
    </row>
    <row r="107" spans="1:26" x14ac:dyDescent="0.25">
      <c r="A107" s="302"/>
      <c r="B107" s="305"/>
      <c r="C107" s="308" t="str">
        <f t="shared" ref="C107" si="117">IF(B107="","",IF(F108="t","kJ/kg",IF(F108="1000m³","kJ/m³","kJ/"&amp;F108)))</f>
        <v/>
      </c>
      <c r="D107" s="296"/>
      <c r="E107" s="74" t="s">
        <v>122</v>
      </c>
      <c r="F107" s="75" t="s">
        <v>0</v>
      </c>
      <c r="G107" s="82"/>
      <c r="H107" s="82"/>
      <c r="I107" s="82"/>
      <c r="J107" s="82"/>
      <c r="K107" s="82"/>
      <c r="L107" s="82"/>
      <c r="M107" s="82"/>
      <c r="N107" s="82"/>
      <c r="O107" s="82"/>
      <c r="P107" s="82"/>
      <c r="Q107" s="82"/>
      <c r="R107" s="82"/>
      <c r="S107" s="198" t="str">
        <f t="shared" si="78"/>
        <v/>
      </c>
      <c r="T107" s="299" t="str">
        <f>IF(SUM(S107:S110)&gt;0,IFERROR(((SUM(S107,S109)*3600))/(S108*D107),"Heizwert und/oder
 Einsatz fehlt"),"")</f>
        <v/>
      </c>
      <c r="V107" s="155" t="str">
        <f>IF(A107="","",A107&amp;" / "&amp;JJ_Wae!$F$8)</f>
        <v/>
      </c>
      <c r="W107" s="155" t="str">
        <f>IF(A107="","",VLOOKUP($A107,MM_WaeEt!$X$11:$Y$70,2,FALSE))</f>
        <v/>
      </c>
      <c r="Y107" s="156"/>
      <c r="Z107" s="155">
        <f t="shared" ref="Z107" si="118">B107</f>
        <v>0</v>
      </c>
    </row>
    <row r="108" spans="1:26" x14ac:dyDescent="0.25">
      <c r="A108" s="303"/>
      <c r="B108" s="306"/>
      <c r="C108" s="309"/>
      <c r="D108" s="297"/>
      <c r="E108" s="76" t="s">
        <v>123</v>
      </c>
      <c r="F108" s="77" t="str">
        <f>IFERROR(VLOOKUP(B107,Et!$A$11:$B$60,2,0),"")</f>
        <v/>
      </c>
      <c r="G108" s="83"/>
      <c r="H108" s="83"/>
      <c r="I108" s="83"/>
      <c r="J108" s="83"/>
      <c r="K108" s="83"/>
      <c r="L108" s="83"/>
      <c r="M108" s="83"/>
      <c r="N108" s="83"/>
      <c r="O108" s="83"/>
      <c r="P108" s="83"/>
      <c r="Q108" s="83"/>
      <c r="R108" s="83"/>
      <c r="S108" s="199" t="str">
        <f t="shared" si="78"/>
        <v/>
      </c>
      <c r="T108" s="300"/>
      <c r="Y108" s="156"/>
      <c r="Z108" s="155">
        <f t="shared" ref="Z108" si="119">Z107</f>
        <v>0</v>
      </c>
    </row>
    <row r="109" spans="1:26" x14ac:dyDescent="0.25">
      <c r="A109" s="303"/>
      <c r="B109" s="306"/>
      <c r="C109" s="309"/>
      <c r="D109" s="297"/>
      <c r="E109" s="78" t="s">
        <v>124</v>
      </c>
      <c r="F109" s="79" t="s">
        <v>0</v>
      </c>
      <c r="G109" s="84"/>
      <c r="H109" s="84"/>
      <c r="I109" s="84"/>
      <c r="J109" s="84"/>
      <c r="K109" s="84"/>
      <c r="L109" s="84"/>
      <c r="M109" s="84"/>
      <c r="N109" s="84"/>
      <c r="O109" s="84"/>
      <c r="P109" s="84"/>
      <c r="Q109" s="84"/>
      <c r="R109" s="84"/>
      <c r="S109" s="200" t="str">
        <f t="shared" si="78"/>
        <v/>
      </c>
      <c r="T109" s="300"/>
      <c r="V109" s="155" t="str">
        <f>IF(A107="","",A107&amp;" / "&amp;JJ_Wae!$H$8)</f>
        <v/>
      </c>
      <c r="Y109" s="156"/>
      <c r="Z109" s="155">
        <f t="shared" ref="Z109" si="120">Z107</f>
        <v>0</v>
      </c>
    </row>
    <row r="110" spans="1:26" x14ac:dyDescent="0.25">
      <c r="A110" s="304"/>
      <c r="B110" s="307"/>
      <c r="C110" s="310"/>
      <c r="D110" s="298"/>
      <c r="E110" s="80" t="s">
        <v>125</v>
      </c>
      <c r="F110" s="81" t="s">
        <v>0</v>
      </c>
      <c r="G110" s="85"/>
      <c r="H110" s="85"/>
      <c r="I110" s="85"/>
      <c r="J110" s="85"/>
      <c r="K110" s="85"/>
      <c r="L110" s="85"/>
      <c r="M110" s="85"/>
      <c r="N110" s="85"/>
      <c r="O110" s="85"/>
      <c r="P110" s="85"/>
      <c r="Q110" s="85"/>
      <c r="R110" s="85"/>
      <c r="S110" s="201" t="str">
        <f t="shared" si="78"/>
        <v/>
      </c>
      <c r="T110" s="301"/>
      <c r="Y110" s="156"/>
      <c r="Z110" s="155">
        <f t="shared" ref="Z110" si="121">Z107</f>
        <v>0</v>
      </c>
    </row>
    <row r="111" spans="1:26" x14ac:dyDescent="0.25">
      <c r="A111" s="302"/>
      <c r="B111" s="305"/>
      <c r="C111" s="308" t="str">
        <f t="shared" ref="C111" si="122">IF(B111="","",IF(F112="t","kJ/kg",IF(F112="1000m³","kJ/m³","kJ/"&amp;F112)))</f>
        <v/>
      </c>
      <c r="D111" s="296"/>
      <c r="E111" s="74" t="s">
        <v>122</v>
      </c>
      <c r="F111" s="75" t="s">
        <v>0</v>
      </c>
      <c r="G111" s="82"/>
      <c r="H111" s="82"/>
      <c r="I111" s="82"/>
      <c r="J111" s="82"/>
      <c r="K111" s="82"/>
      <c r="L111" s="82"/>
      <c r="M111" s="82"/>
      <c r="N111" s="82"/>
      <c r="O111" s="82"/>
      <c r="P111" s="82"/>
      <c r="Q111" s="82"/>
      <c r="R111" s="82"/>
      <c r="S111" s="198" t="str">
        <f t="shared" si="78"/>
        <v/>
      </c>
      <c r="T111" s="299" t="str">
        <f>IF(SUM(S111:S114)&gt;0,IFERROR(((SUM(S111,S113)*3600))/(S112*D111),"Heizwert und/oder
 Einsatz fehlt"),"")</f>
        <v/>
      </c>
      <c r="V111" s="155" t="str">
        <f>IF(A111="","",A111&amp;" / "&amp;JJ_Wae!$F$8)</f>
        <v/>
      </c>
      <c r="W111" s="155" t="str">
        <f>IF(A111="","",VLOOKUP($A111,MM_WaeEt!$X$11:$Y$70,2,FALSE))</f>
        <v/>
      </c>
      <c r="Y111" s="156"/>
      <c r="Z111" s="155">
        <f t="shared" ref="Z111" si="123">B111</f>
        <v>0</v>
      </c>
    </row>
    <row r="112" spans="1:26" x14ac:dyDescent="0.25">
      <c r="A112" s="303"/>
      <c r="B112" s="306"/>
      <c r="C112" s="309"/>
      <c r="D112" s="297"/>
      <c r="E112" s="76" t="s">
        <v>123</v>
      </c>
      <c r="F112" s="77" t="str">
        <f>IFERROR(VLOOKUP(B111,Et!$A$11:$B$60,2,0),"")</f>
        <v/>
      </c>
      <c r="G112" s="83"/>
      <c r="H112" s="83"/>
      <c r="I112" s="83"/>
      <c r="J112" s="83"/>
      <c r="K112" s="83"/>
      <c r="L112" s="83"/>
      <c r="M112" s="83"/>
      <c r="N112" s="83"/>
      <c r="O112" s="83"/>
      <c r="P112" s="83"/>
      <c r="Q112" s="83"/>
      <c r="R112" s="83"/>
      <c r="S112" s="199" t="str">
        <f t="shared" si="78"/>
        <v/>
      </c>
      <c r="T112" s="300"/>
      <c r="Y112" s="156"/>
      <c r="Z112" s="155">
        <f t="shared" ref="Z112" si="124">Z111</f>
        <v>0</v>
      </c>
    </row>
    <row r="113" spans="1:26" x14ac:dyDescent="0.25">
      <c r="A113" s="303"/>
      <c r="B113" s="306"/>
      <c r="C113" s="309"/>
      <c r="D113" s="297"/>
      <c r="E113" s="78" t="s">
        <v>124</v>
      </c>
      <c r="F113" s="79" t="s">
        <v>0</v>
      </c>
      <c r="G113" s="84"/>
      <c r="H113" s="84"/>
      <c r="I113" s="84"/>
      <c r="J113" s="84"/>
      <c r="K113" s="84"/>
      <c r="L113" s="84"/>
      <c r="M113" s="84"/>
      <c r="N113" s="84"/>
      <c r="O113" s="84"/>
      <c r="P113" s="84"/>
      <c r="Q113" s="84"/>
      <c r="R113" s="84"/>
      <c r="S113" s="200" t="str">
        <f t="shared" si="78"/>
        <v/>
      </c>
      <c r="T113" s="300"/>
      <c r="V113" s="155" t="str">
        <f>IF(A111="","",A111&amp;" / "&amp;JJ_Wae!$H$8)</f>
        <v/>
      </c>
      <c r="Y113" s="156"/>
      <c r="Z113" s="155">
        <f t="shared" ref="Z113" si="125">Z111</f>
        <v>0</v>
      </c>
    </row>
    <row r="114" spans="1:26" x14ac:dyDescent="0.25">
      <c r="A114" s="304"/>
      <c r="B114" s="307"/>
      <c r="C114" s="310"/>
      <c r="D114" s="298"/>
      <c r="E114" s="80" t="s">
        <v>125</v>
      </c>
      <c r="F114" s="81" t="s">
        <v>0</v>
      </c>
      <c r="G114" s="85"/>
      <c r="H114" s="85"/>
      <c r="I114" s="85"/>
      <c r="J114" s="85"/>
      <c r="K114" s="85"/>
      <c r="L114" s="85"/>
      <c r="M114" s="85"/>
      <c r="N114" s="85"/>
      <c r="O114" s="85"/>
      <c r="P114" s="85"/>
      <c r="Q114" s="85"/>
      <c r="R114" s="85"/>
      <c r="S114" s="201" t="str">
        <f t="shared" si="78"/>
        <v/>
      </c>
      <c r="T114" s="301"/>
      <c r="Y114" s="156"/>
      <c r="Z114" s="155">
        <f t="shared" ref="Z114" si="126">Z111</f>
        <v>0</v>
      </c>
    </row>
    <row r="115" spans="1:26" x14ac:dyDescent="0.25">
      <c r="A115" s="302"/>
      <c r="B115" s="305"/>
      <c r="C115" s="308" t="str">
        <f t="shared" ref="C115" si="127">IF(B115="","",IF(F116="t","kJ/kg",IF(F116="1000m³","kJ/m³","kJ/"&amp;F116)))</f>
        <v/>
      </c>
      <c r="D115" s="296"/>
      <c r="E115" s="74" t="s">
        <v>122</v>
      </c>
      <c r="F115" s="75" t="s">
        <v>0</v>
      </c>
      <c r="G115" s="82"/>
      <c r="H115" s="82"/>
      <c r="I115" s="82"/>
      <c r="J115" s="82"/>
      <c r="K115" s="82"/>
      <c r="L115" s="82"/>
      <c r="M115" s="82"/>
      <c r="N115" s="82"/>
      <c r="O115" s="82"/>
      <c r="P115" s="82"/>
      <c r="Q115" s="82"/>
      <c r="R115" s="82"/>
      <c r="S115" s="198" t="str">
        <f t="shared" si="78"/>
        <v/>
      </c>
      <c r="T115" s="299" t="str">
        <f>IF(SUM(S115:S118)&gt;0,IFERROR(((SUM(S115,S117)*3600))/(S116*D115),"Heizwert und/oder
 Einsatz fehlt"),"")</f>
        <v/>
      </c>
      <c r="V115" s="155" t="str">
        <f>IF(A115="","",A115&amp;" / "&amp;JJ_Wae!$F$8)</f>
        <v/>
      </c>
      <c r="W115" s="155" t="str">
        <f>IF(A115="","",VLOOKUP($A115,MM_WaeEt!$X$11:$Y$70,2,FALSE))</f>
        <v/>
      </c>
      <c r="Y115" s="156"/>
      <c r="Z115" s="155">
        <f t="shared" ref="Z115" si="128">B115</f>
        <v>0</v>
      </c>
    </row>
    <row r="116" spans="1:26" x14ac:dyDescent="0.25">
      <c r="A116" s="303"/>
      <c r="B116" s="306"/>
      <c r="C116" s="309"/>
      <c r="D116" s="297"/>
      <c r="E116" s="76" t="s">
        <v>123</v>
      </c>
      <c r="F116" s="77" t="str">
        <f>IFERROR(VLOOKUP(B115,Et!$A$11:$B$60,2,0),"")</f>
        <v/>
      </c>
      <c r="G116" s="83"/>
      <c r="H116" s="83"/>
      <c r="I116" s="83"/>
      <c r="J116" s="83"/>
      <c r="K116" s="83"/>
      <c r="L116" s="83"/>
      <c r="M116" s="83"/>
      <c r="N116" s="83"/>
      <c r="O116" s="83"/>
      <c r="P116" s="83"/>
      <c r="Q116" s="83"/>
      <c r="R116" s="83"/>
      <c r="S116" s="199" t="str">
        <f t="shared" si="78"/>
        <v/>
      </c>
      <c r="T116" s="300"/>
      <c r="Y116" s="156"/>
      <c r="Z116" s="155">
        <f t="shared" ref="Z116" si="129">Z115</f>
        <v>0</v>
      </c>
    </row>
    <row r="117" spans="1:26" x14ac:dyDescent="0.25">
      <c r="A117" s="303"/>
      <c r="B117" s="306"/>
      <c r="C117" s="309"/>
      <c r="D117" s="297"/>
      <c r="E117" s="78" t="s">
        <v>124</v>
      </c>
      <c r="F117" s="79" t="s">
        <v>0</v>
      </c>
      <c r="G117" s="84"/>
      <c r="H117" s="84"/>
      <c r="I117" s="84"/>
      <c r="J117" s="84"/>
      <c r="K117" s="84"/>
      <c r="L117" s="84"/>
      <c r="M117" s="84"/>
      <c r="N117" s="84"/>
      <c r="O117" s="84"/>
      <c r="P117" s="84"/>
      <c r="Q117" s="84"/>
      <c r="R117" s="84"/>
      <c r="S117" s="200" t="str">
        <f t="shared" si="78"/>
        <v/>
      </c>
      <c r="T117" s="300"/>
      <c r="V117" s="155" t="str">
        <f>IF(A115="","",A115&amp;" / "&amp;JJ_Wae!$H$8)</f>
        <v/>
      </c>
      <c r="Y117" s="156"/>
      <c r="Z117" s="155">
        <f t="shared" ref="Z117" si="130">Z115</f>
        <v>0</v>
      </c>
    </row>
    <row r="118" spans="1:26" x14ac:dyDescent="0.25">
      <c r="A118" s="304"/>
      <c r="B118" s="307"/>
      <c r="C118" s="310"/>
      <c r="D118" s="298"/>
      <c r="E118" s="80" t="s">
        <v>125</v>
      </c>
      <c r="F118" s="81" t="s">
        <v>0</v>
      </c>
      <c r="G118" s="85"/>
      <c r="H118" s="85"/>
      <c r="I118" s="85"/>
      <c r="J118" s="85"/>
      <c r="K118" s="85"/>
      <c r="L118" s="85"/>
      <c r="M118" s="85"/>
      <c r="N118" s="85"/>
      <c r="O118" s="85"/>
      <c r="P118" s="85"/>
      <c r="Q118" s="85"/>
      <c r="R118" s="85"/>
      <c r="S118" s="201" t="str">
        <f t="shared" si="78"/>
        <v/>
      </c>
      <c r="T118" s="301"/>
      <c r="Y118" s="156"/>
      <c r="Z118" s="155">
        <f t="shared" ref="Z118" si="131">Z115</f>
        <v>0</v>
      </c>
    </row>
    <row r="119" spans="1:26" x14ac:dyDescent="0.25">
      <c r="A119" s="302"/>
      <c r="B119" s="305"/>
      <c r="C119" s="308" t="str">
        <f t="shared" ref="C119" si="132">IF(B119="","",IF(F120="t","kJ/kg",IF(F120="1000m³","kJ/m³","kJ/"&amp;F120)))</f>
        <v/>
      </c>
      <c r="D119" s="296"/>
      <c r="E119" s="74" t="s">
        <v>122</v>
      </c>
      <c r="F119" s="75" t="s">
        <v>0</v>
      </c>
      <c r="G119" s="82"/>
      <c r="H119" s="82"/>
      <c r="I119" s="82"/>
      <c r="J119" s="82"/>
      <c r="K119" s="82"/>
      <c r="L119" s="82"/>
      <c r="M119" s="82"/>
      <c r="N119" s="82"/>
      <c r="O119" s="82"/>
      <c r="P119" s="82"/>
      <c r="Q119" s="82"/>
      <c r="R119" s="82"/>
      <c r="S119" s="198" t="str">
        <f t="shared" si="78"/>
        <v/>
      </c>
      <c r="T119" s="299" t="str">
        <f>IF(SUM(S119:S122)&gt;0,IFERROR(((SUM(S119,S121)*3600))/(S120*D119),"Heizwert und/oder
 Einsatz fehlt"),"")</f>
        <v/>
      </c>
      <c r="V119" s="155" t="str">
        <f>IF(A119="","",A119&amp;" / "&amp;JJ_Wae!$F$8)</f>
        <v/>
      </c>
      <c r="W119" s="155" t="str">
        <f>IF(A119="","",VLOOKUP($A119,MM_WaeEt!$X$11:$Y$70,2,FALSE))</f>
        <v/>
      </c>
      <c r="Y119" s="156"/>
      <c r="Z119" s="155">
        <f t="shared" ref="Z119" si="133">B119</f>
        <v>0</v>
      </c>
    </row>
    <row r="120" spans="1:26" x14ac:dyDescent="0.25">
      <c r="A120" s="303"/>
      <c r="B120" s="306"/>
      <c r="C120" s="309"/>
      <c r="D120" s="297"/>
      <c r="E120" s="76" t="s">
        <v>123</v>
      </c>
      <c r="F120" s="77" t="str">
        <f>IFERROR(VLOOKUP(B119,Et!$A$11:$B$60,2,0),"")</f>
        <v/>
      </c>
      <c r="G120" s="83"/>
      <c r="H120" s="83"/>
      <c r="I120" s="83"/>
      <c r="J120" s="83"/>
      <c r="K120" s="83"/>
      <c r="L120" s="83"/>
      <c r="M120" s="83"/>
      <c r="N120" s="83"/>
      <c r="O120" s="83"/>
      <c r="P120" s="83"/>
      <c r="Q120" s="83"/>
      <c r="R120" s="83"/>
      <c r="S120" s="199" t="str">
        <f t="shared" si="78"/>
        <v/>
      </c>
      <c r="T120" s="300"/>
      <c r="Y120" s="156"/>
      <c r="Z120" s="155">
        <f t="shared" ref="Z120" si="134">Z119</f>
        <v>0</v>
      </c>
    </row>
    <row r="121" spans="1:26" x14ac:dyDescent="0.25">
      <c r="A121" s="303"/>
      <c r="B121" s="306"/>
      <c r="C121" s="309"/>
      <c r="D121" s="297"/>
      <c r="E121" s="78" t="s">
        <v>124</v>
      </c>
      <c r="F121" s="79" t="s">
        <v>0</v>
      </c>
      <c r="G121" s="84"/>
      <c r="H121" s="84"/>
      <c r="I121" s="84"/>
      <c r="J121" s="84"/>
      <c r="K121" s="84"/>
      <c r="L121" s="84"/>
      <c r="M121" s="84"/>
      <c r="N121" s="84"/>
      <c r="O121" s="84"/>
      <c r="P121" s="84"/>
      <c r="Q121" s="84"/>
      <c r="R121" s="84"/>
      <c r="S121" s="200" t="str">
        <f t="shared" si="78"/>
        <v/>
      </c>
      <c r="T121" s="300"/>
      <c r="V121" s="155" t="str">
        <f>IF(A119="","",A119&amp;" / "&amp;JJ_Wae!$H$8)</f>
        <v/>
      </c>
      <c r="Y121" s="156"/>
      <c r="Z121" s="155">
        <f t="shared" ref="Z121" si="135">Z119</f>
        <v>0</v>
      </c>
    </row>
    <row r="122" spans="1:26" x14ac:dyDescent="0.25">
      <c r="A122" s="304"/>
      <c r="B122" s="307"/>
      <c r="C122" s="310"/>
      <c r="D122" s="298"/>
      <c r="E122" s="80" t="s">
        <v>125</v>
      </c>
      <c r="F122" s="81" t="s">
        <v>0</v>
      </c>
      <c r="G122" s="85"/>
      <c r="H122" s="85"/>
      <c r="I122" s="85"/>
      <c r="J122" s="85"/>
      <c r="K122" s="85"/>
      <c r="L122" s="85"/>
      <c r="M122" s="85"/>
      <c r="N122" s="85"/>
      <c r="O122" s="85"/>
      <c r="P122" s="85"/>
      <c r="Q122" s="85"/>
      <c r="R122" s="85"/>
      <c r="S122" s="201" t="str">
        <f t="shared" si="78"/>
        <v/>
      </c>
      <c r="T122" s="301"/>
      <c r="Y122" s="156"/>
      <c r="Z122" s="155">
        <f t="shared" ref="Z122" si="136">Z119</f>
        <v>0</v>
      </c>
    </row>
    <row r="123" spans="1:26" x14ac:dyDescent="0.25">
      <c r="A123" s="302"/>
      <c r="B123" s="305"/>
      <c r="C123" s="308" t="str">
        <f t="shared" ref="C123" si="137">IF(B123="","",IF(F124="t","kJ/kg",IF(F124="1000m³","kJ/m³","kJ/"&amp;F124)))</f>
        <v/>
      </c>
      <c r="D123" s="296"/>
      <c r="E123" s="74" t="s">
        <v>122</v>
      </c>
      <c r="F123" s="75" t="s">
        <v>0</v>
      </c>
      <c r="G123" s="82"/>
      <c r="H123" s="82"/>
      <c r="I123" s="82"/>
      <c r="J123" s="82"/>
      <c r="K123" s="82"/>
      <c r="L123" s="82"/>
      <c r="M123" s="82"/>
      <c r="N123" s="82"/>
      <c r="O123" s="82"/>
      <c r="P123" s="82"/>
      <c r="Q123" s="82"/>
      <c r="R123" s="82"/>
      <c r="S123" s="198" t="str">
        <f t="shared" si="78"/>
        <v/>
      </c>
      <c r="T123" s="299" t="str">
        <f>IF(SUM(S123:S126)&gt;0,IFERROR(((SUM(S123,S125)*3600))/(S124*D123),"Heizwert und/oder
 Einsatz fehlt"),"")</f>
        <v/>
      </c>
      <c r="V123" s="155" t="str">
        <f>IF(A123="","",A123&amp;" / "&amp;JJ_Wae!$F$8)</f>
        <v/>
      </c>
      <c r="W123" s="155" t="str">
        <f>IF(A123="","",VLOOKUP($A123,MM_WaeEt!$X$11:$Y$70,2,FALSE))</f>
        <v/>
      </c>
      <c r="Y123" s="156"/>
      <c r="Z123" s="155">
        <f t="shared" ref="Z123" si="138">B123</f>
        <v>0</v>
      </c>
    </row>
    <row r="124" spans="1:26" x14ac:dyDescent="0.25">
      <c r="A124" s="303"/>
      <c r="B124" s="306"/>
      <c r="C124" s="309"/>
      <c r="D124" s="297"/>
      <c r="E124" s="76" t="s">
        <v>123</v>
      </c>
      <c r="F124" s="77" t="str">
        <f>IFERROR(VLOOKUP(B123,Et!$A$11:$B$60,2,0),"")</f>
        <v/>
      </c>
      <c r="G124" s="83"/>
      <c r="H124" s="83"/>
      <c r="I124" s="83"/>
      <c r="J124" s="83"/>
      <c r="K124" s="83"/>
      <c r="L124" s="83"/>
      <c r="M124" s="83"/>
      <c r="N124" s="83"/>
      <c r="O124" s="83"/>
      <c r="P124" s="83"/>
      <c r="Q124" s="83"/>
      <c r="R124" s="83"/>
      <c r="S124" s="199" t="str">
        <f t="shared" si="78"/>
        <v/>
      </c>
      <c r="T124" s="300"/>
      <c r="Y124" s="156"/>
      <c r="Z124" s="155">
        <f t="shared" ref="Z124" si="139">Z123</f>
        <v>0</v>
      </c>
    </row>
    <row r="125" spans="1:26" x14ac:dyDescent="0.25">
      <c r="A125" s="303"/>
      <c r="B125" s="306"/>
      <c r="C125" s="309"/>
      <c r="D125" s="297"/>
      <c r="E125" s="78" t="s">
        <v>124</v>
      </c>
      <c r="F125" s="79" t="s">
        <v>0</v>
      </c>
      <c r="G125" s="84"/>
      <c r="H125" s="84"/>
      <c r="I125" s="84"/>
      <c r="J125" s="84"/>
      <c r="K125" s="84"/>
      <c r="L125" s="84"/>
      <c r="M125" s="84"/>
      <c r="N125" s="84"/>
      <c r="O125" s="84"/>
      <c r="P125" s="84"/>
      <c r="Q125" s="84"/>
      <c r="R125" s="84"/>
      <c r="S125" s="200" t="str">
        <f t="shared" si="78"/>
        <v/>
      </c>
      <c r="T125" s="300"/>
      <c r="V125" s="155" t="str">
        <f>IF(A123="","",A123&amp;" / "&amp;JJ_Wae!$H$8)</f>
        <v/>
      </c>
      <c r="Y125" s="156"/>
      <c r="Z125" s="155">
        <f t="shared" ref="Z125" si="140">Z123</f>
        <v>0</v>
      </c>
    </row>
    <row r="126" spans="1:26" x14ac:dyDescent="0.25">
      <c r="A126" s="304"/>
      <c r="B126" s="307"/>
      <c r="C126" s="310"/>
      <c r="D126" s="298"/>
      <c r="E126" s="80" t="s">
        <v>125</v>
      </c>
      <c r="F126" s="81" t="s">
        <v>0</v>
      </c>
      <c r="G126" s="85"/>
      <c r="H126" s="85"/>
      <c r="I126" s="85"/>
      <c r="J126" s="85"/>
      <c r="K126" s="85"/>
      <c r="L126" s="85"/>
      <c r="M126" s="85"/>
      <c r="N126" s="85"/>
      <c r="O126" s="85"/>
      <c r="P126" s="85"/>
      <c r="Q126" s="85"/>
      <c r="R126" s="85"/>
      <c r="S126" s="201" t="str">
        <f t="shared" si="78"/>
        <v/>
      </c>
      <c r="T126" s="301"/>
      <c r="Y126" s="156"/>
      <c r="Z126" s="155">
        <f t="shared" ref="Z126" si="141">Z123</f>
        <v>0</v>
      </c>
    </row>
    <row r="127" spans="1:26" x14ac:dyDescent="0.25">
      <c r="A127" s="302"/>
      <c r="B127" s="305"/>
      <c r="C127" s="308" t="str">
        <f t="shared" ref="C127" si="142">IF(B127="","",IF(F128="t","kJ/kg",IF(F128="1000m³","kJ/m³","kJ/"&amp;F128)))</f>
        <v/>
      </c>
      <c r="D127" s="296"/>
      <c r="E127" s="74" t="s">
        <v>122</v>
      </c>
      <c r="F127" s="75" t="s">
        <v>0</v>
      </c>
      <c r="G127" s="82"/>
      <c r="H127" s="82"/>
      <c r="I127" s="82"/>
      <c r="J127" s="82"/>
      <c r="K127" s="82"/>
      <c r="L127" s="82"/>
      <c r="M127" s="82"/>
      <c r="N127" s="82"/>
      <c r="O127" s="82"/>
      <c r="P127" s="82"/>
      <c r="Q127" s="82"/>
      <c r="R127" s="82"/>
      <c r="S127" s="198" t="str">
        <f t="shared" si="78"/>
        <v/>
      </c>
      <c r="T127" s="299" t="str">
        <f>IF(SUM(S127:S130)&gt;0,IFERROR(((SUM(S127,S129)*3600))/(S128*D127),"Heizwert und/oder
 Einsatz fehlt"),"")</f>
        <v/>
      </c>
      <c r="V127" s="155" t="str">
        <f>IF(A127="","",A127&amp;" / "&amp;JJ_Wae!$F$8)</f>
        <v/>
      </c>
      <c r="W127" s="155" t="str">
        <f>IF(A127="","",VLOOKUP($A127,MM_WaeEt!$X$11:$Y$70,2,FALSE))</f>
        <v/>
      </c>
      <c r="Y127" s="156"/>
      <c r="Z127" s="155">
        <f t="shared" ref="Z127" si="143">B127</f>
        <v>0</v>
      </c>
    </row>
    <row r="128" spans="1:26" x14ac:dyDescent="0.25">
      <c r="A128" s="303"/>
      <c r="B128" s="306"/>
      <c r="C128" s="309"/>
      <c r="D128" s="297"/>
      <c r="E128" s="76" t="s">
        <v>123</v>
      </c>
      <c r="F128" s="77" t="str">
        <f>IFERROR(VLOOKUP(B127,Et!$A$11:$B$60,2,0),"")</f>
        <v/>
      </c>
      <c r="G128" s="83"/>
      <c r="H128" s="83"/>
      <c r="I128" s="83"/>
      <c r="J128" s="83"/>
      <c r="K128" s="83"/>
      <c r="L128" s="83"/>
      <c r="M128" s="83"/>
      <c r="N128" s="83"/>
      <c r="O128" s="83"/>
      <c r="P128" s="83"/>
      <c r="Q128" s="83"/>
      <c r="R128" s="83"/>
      <c r="S128" s="199" t="str">
        <f t="shared" si="78"/>
        <v/>
      </c>
      <c r="T128" s="300"/>
      <c r="Y128" s="156"/>
      <c r="Z128" s="155">
        <f t="shared" ref="Z128" si="144">Z127</f>
        <v>0</v>
      </c>
    </row>
    <row r="129" spans="1:26" x14ac:dyDescent="0.25">
      <c r="A129" s="303"/>
      <c r="B129" s="306"/>
      <c r="C129" s="309"/>
      <c r="D129" s="297"/>
      <c r="E129" s="78" t="s">
        <v>124</v>
      </c>
      <c r="F129" s="79" t="s">
        <v>0</v>
      </c>
      <c r="G129" s="84"/>
      <c r="H129" s="84"/>
      <c r="I129" s="84"/>
      <c r="J129" s="84"/>
      <c r="K129" s="84"/>
      <c r="L129" s="84"/>
      <c r="M129" s="84"/>
      <c r="N129" s="84"/>
      <c r="O129" s="84"/>
      <c r="P129" s="84"/>
      <c r="Q129" s="84"/>
      <c r="R129" s="84"/>
      <c r="S129" s="200" t="str">
        <f t="shared" si="78"/>
        <v/>
      </c>
      <c r="T129" s="300"/>
      <c r="V129" s="155" t="str">
        <f>IF(A127="","",A127&amp;" / "&amp;JJ_Wae!$H$8)</f>
        <v/>
      </c>
      <c r="Y129" s="156"/>
      <c r="Z129" s="155">
        <f t="shared" ref="Z129" si="145">Z127</f>
        <v>0</v>
      </c>
    </row>
    <row r="130" spans="1:26" x14ac:dyDescent="0.25">
      <c r="A130" s="304"/>
      <c r="B130" s="307"/>
      <c r="C130" s="310"/>
      <c r="D130" s="298"/>
      <c r="E130" s="80" t="s">
        <v>125</v>
      </c>
      <c r="F130" s="81" t="s">
        <v>0</v>
      </c>
      <c r="G130" s="85"/>
      <c r="H130" s="85"/>
      <c r="I130" s="85"/>
      <c r="J130" s="85"/>
      <c r="K130" s="85"/>
      <c r="L130" s="85"/>
      <c r="M130" s="85"/>
      <c r="N130" s="85"/>
      <c r="O130" s="85"/>
      <c r="P130" s="85"/>
      <c r="Q130" s="85"/>
      <c r="R130" s="85"/>
      <c r="S130" s="201" t="str">
        <f t="shared" si="78"/>
        <v/>
      </c>
      <c r="T130" s="301"/>
      <c r="Y130" s="156"/>
      <c r="Z130" s="155">
        <f t="shared" ref="Z130" si="146">Z127</f>
        <v>0</v>
      </c>
    </row>
    <row r="131" spans="1:26" x14ac:dyDescent="0.25">
      <c r="A131" s="302"/>
      <c r="B131" s="305"/>
      <c r="C131" s="308" t="str">
        <f t="shared" ref="C131" si="147">IF(B131="","",IF(F132="t","kJ/kg",IF(F132="1000m³","kJ/m³","kJ/"&amp;F132)))</f>
        <v/>
      </c>
      <c r="D131" s="296"/>
      <c r="E131" s="74" t="s">
        <v>122</v>
      </c>
      <c r="F131" s="75" t="s">
        <v>0</v>
      </c>
      <c r="G131" s="82"/>
      <c r="H131" s="82"/>
      <c r="I131" s="82"/>
      <c r="J131" s="82"/>
      <c r="K131" s="82"/>
      <c r="L131" s="82"/>
      <c r="M131" s="82"/>
      <c r="N131" s="82"/>
      <c r="O131" s="82"/>
      <c r="P131" s="82"/>
      <c r="Q131" s="82"/>
      <c r="R131" s="82"/>
      <c r="S131" s="198" t="str">
        <f t="shared" si="78"/>
        <v/>
      </c>
      <c r="T131" s="299" t="str">
        <f>IF(SUM(S131:S134)&gt;0,IFERROR(((SUM(S131,S133)*3600))/(S132*D131),"Heizwert und/oder
 Einsatz fehlt"),"")</f>
        <v/>
      </c>
      <c r="V131" s="155" t="str">
        <f>IF(A131="","",A131&amp;" / "&amp;JJ_Wae!$F$8)</f>
        <v/>
      </c>
      <c r="W131" s="155" t="str">
        <f>IF(A131="","",VLOOKUP($A131,MM_WaeEt!$X$11:$Y$70,2,FALSE))</f>
        <v/>
      </c>
      <c r="Y131" s="156"/>
      <c r="Z131" s="155">
        <f t="shared" ref="Z131" si="148">B131</f>
        <v>0</v>
      </c>
    </row>
    <row r="132" spans="1:26" x14ac:dyDescent="0.25">
      <c r="A132" s="303"/>
      <c r="B132" s="306"/>
      <c r="C132" s="309"/>
      <c r="D132" s="297"/>
      <c r="E132" s="76" t="s">
        <v>123</v>
      </c>
      <c r="F132" s="77" t="str">
        <f>IFERROR(VLOOKUP(B131,Et!$A$11:$B$60,2,0),"")</f>
        <v/>
      </c>
      <c r="G132" s="83"/>
      <c r="H132" s="83"/>
      <c r="I132" s="83"/>
      <c r="J132" s="83"/>
      <c r="K132" s="83"/>
      <c r="L132" s="83"/>
      <c r="M132" s="83"/>
      <c r="N132" s="83"/>
      <c r="O132" s="83"/>
      <c r="P132" s="83"/>
      <c r="Q132" s="83"/>
      <c r="R132" s="83"/>
      <c r="S132" s="199" t="str">
        <f t="shared" si="78"/>
        <v/>
      </c>
      <c r="T132" s="300"/>
      <c r="Y132" s="156"/>
      <c r="Z132" s="155">
        <f t="shared" ref="Z132" si="149">Z131</f>
        <v>0</v>
      </c>
    </row>
    <row r="133" spans="1:26" x14ac:dyDescent="0.25">
      <c r="A133" s="303"/>
      <c r="B133" s="306"/>
      <c r="C133" s="309"/>
      <c r="D133" s="297"/>
      <c r="E133" s="78" t="s">
        <v>124</v>
      </c>
      <c r="F133" s="79" t="s">
        <v>0</v>
      </c>
      <c r="G133" s="84"/>
      <c r="H133" s="84"/>
      <c r="I133" s="84"/>
      <c r="J133" s="84"/>
      <c r="K133" s="84"/>
      <c r="L133" s="84"/>
      <c r="M133" s="84"/>
      <c r="N133" s="84"/>
      <c r="O133" s="84"/>
      <c r="P133" s="84"/>
      <c r="Q133" s="84"/>
      <c r="R133" s="84"/>
      <c r="S133" s="200" t="str">
        <f t="shared" si="78"/>
        <v/>
      </c>
      <c r="T133" s="300"/>
      <c r="V133" s="155" t="str">
        <f>IF(A131="","",A131&amp;" / "&amp;JJ_Wae!$H$8)</f>
        <v/>
      </c>
      <c r="Y133" s="156"/>
      <c r="Z133" s="155">
        <f t="shared" ref="Z133" si="150">Z131</f>
        <v>0</v>
      </c>
    </row>
    <row r="134" spans="1:26" x14ac:dyDescent="0.25">
      <c r="A134" s="304"/>
      <c r="B134" s="307"/>
      <c r="C134" s="310"/>
      <c r="D134" s="298"/>
      <c r="E134" s="80" t="s">
        <v>125</v>
      </c>
      <c r="F134" s="81" t="s">
        <v>0</v>
      </c>
      <c r="G134" s="85"/>
      <c r="H134" s="85"/>
      <c r="I134" s="85"/>
      <c r="J134" s="85"/>
      <c r="K134" s="85"/>
      <c r="L134" s="85"/>
      <c r="M134" s="85"/>
      <c r="N134" s="85"/>
      <c r="O134" s="85"/>
      <c r="P134" s="85"/>
      <c r="Q134" s="85"/>
      <c r="R134" s="85"/>
      <c r="S134" s="201" t="str">
        <f t="shared" si="78"/>
        <v/>
      </c>
      <c r="T134" s="301"/>
      <c r="Y134" s="156"/>
      <c r="Z134" s="155">
        <f t="shared" ref="Z134" si="151">Z131</f>
        <v>0</v>
      </c>
    </row>
    <row r="135" spans="1:26" x14ac:dyDescent="0.25">
      <c r="A135" s="302"/>
      <c r="B135" s="305"/>
      <c r="C135" s="308" t="str">
        <f t="shared" ref="C135" si="152">IF(B135="","",IF(F136="t","kJ/kg",IF(F136="1000m³","kJ/m³","kJ/"&amp;F136)))</f>
        <v/>
      </c>
      <c r="D135" s="296"/>
      <c r="E135" s="74" t="s">
        <v>122</v>
      </c>
      <c r="F135" s="75" t="s">
        <v>0</v>
      </c>
      <c r="G135" s="82"/>
      <c r="H135" s="82"/>
      <c r="I135" s="82"/>
      <c r="J135" s="82"/>
      <c r="K135" s="82"/>
      <c r="L135" s="82"/>
      <c r="M135" s="82"/>
      <c r="N135" s="82"/>
      <c r="O135" s="82"/>
      <c r="P135" s="82"/>
      <c r="Q135" s="82"/>
      <c r="R135" s="82"/>
      <c r="S135" s="198" t="str">
        <f t="shared" si="78"/>
        <v/>
      </c>
      <c r="T135" s="299" t="str">
        <f>IF(SUM(S135:S138)&gt;0,IFERROR(((SUM(S135,S137)*3600))/(S136*D135),"Heizwert und/oder
 Einsatz fehlt"),"")</f>
        <v/>
      </c>
      <c r="V135" s="155" t="str">
        <f>IF(A135="","",A135&amp;" / "&amp;JJ_Wae!$F$8)</f>
        <v/>
      </c>
      <c r="W135" s="155" t="str">
        <f>IF(A135="","",VLOOKUP($A135,MM_WaeEt!$X$11:$Y$70,2,FALSE))</f>
        <v/>
      </c>
      <c r="Y135" s="156"/>
      <c r="Z135" s="155">
        <f t="shared" ref="Z135" si="153">B135</f>
        <v>0</v>
      </c>
    </row>
    <row r="136" spans="1:26" x14ac:dyDescent="0.25">
      <c r="A136" s="303"/>
      <c r="B136" s="306"/>
      <c r="C136" s="309"/>
      <c r="D136" s="297"/>
      <c r="E136" s="76" t="s">
        <v>123</v>
      </c>
      <c r="F136" s="77" t="str">
        <f>IFERROR(VLOOKUP(B135,Et!$A$11:$B$60,2,0),"")</f>
        <v/>
      </c>
      <c r="G136" s="83"/>
      <c r="H136" s="83"/>
      <c r="I136" s="83"/>
      <c r="J136" s="83"/>
      <c r="K136" s="83"/>
      <c r="L136" s="83"/>
      <c r="M136" s="83"/>
      <c r="N136" s="83"/>
      <c r="O136" s="83"/>
      <c r="P136" s="83"/>
      <c r="Q136" s="83"/>
      <c r="R136" s="83"/>
      <c r="S136" s="199" t="str">
        <f t="shared" si="78"/>
        <v/>
      </c>
      <c r="T136" s="300"/>
      <c r="Y136" s="156"/>
      <c r="Z136" s="155">
        <f t="shared" ref="Z136" si="154">Z135</f>
        <v>0</v>
      </c>
    </row>
    <row r="137" spans="1:26" x14ac:dyDescent="0.25">
      <c r="A137" s="303"/>
      <c r="B137" s="306"/>
      <c r="C137" s="309"/>
      <c r="D137" s="297"/>
      <c r="E137" s="78" t="s">
        <v>124</v>
      </c>
      <c r="F137" s="79" t="s">
        <v>0</v>
      </c>
      <c r="G137" s="84"/>
      <c r="H137" s="84"/>
      <c r="I137" s="84"/>
      <c r="J137" s="84"/>
      <c r="K137" s="84"/>
      <c r="L137" s="84"/>
      <c r="M137" s="84"/>
      <c r="N137" s="84"/>
      <c r="O137" s="84"/>
      <c r="P137" s="84"/>
      <c r="Q137" s="84"/>
      <c r="R137" s="84"/>
      <c r="S137" s="200" t="str">
        <f t="shared" si="78"/>
        <v/>
      </c>
      <c r="T137" s="300"/>
      <c r="V137" s="155" t="str">
        <f>IF(A135="","",A135&amp;" / "&amp;JJ_Wae!$H$8)</f>
        <v/>
      </c>
      <c r="Y137" s="156"/>
      <c r="Z137" s="155">
        <f t="shared" ref="Z137" si="155">Z135</f>
        <v>0</v>
      </c>
    </row>
    <row r="138" spans="1:26" x14ac:dyDescent="0.25">
      <c r="A138" s="304"/>
      <c r="B138" s="307"/>
      <c r="C138" s="310"/>
      <c r="D138" s="298"/>
      <c r="E138" s="80" t="s">
        <v>125</v>
      </c>
      <c r="F138" s="81" t="s">
        <v>0</v>
      </c>
      <c r="G138" s="85"/>
      <c r="H138" s="85"/>
      <c r="I138" s="85"/>
      <c r="J138" s="85"/>
      <c r="K138" s="85"/>
      <c r="L138" s="85"/>
      <c r="M138" s="85"/>
      <c r="N138" s="85"/>
      <c r="O138" s="85"/>
      <c r="P138" s="85"/>
      <c r="Q138" s="85"/>
      <c r="R138" s="85"/>
      <c r="S138" s="201" t="str">
        <f t="shared" si="78"/>
        <v/>
      </c>
      <c r="T138" s="301"/>
      <c r="Y138" s="156"/>
      <c r="Z138" s="155">
        <f t="shared" ref="Z138" si="156">Z135</f>
        <v>0</v>
      </c>
    </row>
    <row r="139" spans="1:26" x14ac:dyDescent="0.25">
      <c r="A139" s="302"/>
      <c r="B139" s="305"/>
      <c r="C139" s="308" t="str">
        <f t="shared" ref="C139" si="157">IF(B139="","",IF(F140="t","kJ/kg",IF(F140="1000m³","kJ/m³","kJ/"&amp;F140)))</f>
        <v/>
      </c>
      <c r="D139" s="296"/>
      <c r="E139" s="74" t="s">
        <v>122</v>
      </c>
      <c r="F139" s="75" t="s">
        <v>0</v>
      </c>
      <c r="G139" s="82"/>
      <c r="H139" s="82"/>
      <c r="I139" s="82"/>
      <c r="J139" s="82"/>
      <c r="K139" s="82"/>
      <c r="L139" s="82"/>
      <c r="M139" s="82"/>
      <c r="N139" s="82"/>
      <c r="O139" s="82"/>
      <c r="P139" s="82"/>
      <c r="Q139" s="82"/>
      <c r="R139" s="82"/>
      <c r="S139" s="198" t="str">
        <f t="shared" si="78"/>
        <v/>
      </c>
      <c r="T139" s="299" t="str">
        <f>IF(SUM(S139:S142)&gt;0,IFERROR(((SUM(S139,S141)*3600))/(S140*D139),"Heizwert und/oder
 Einsatz fehlt"),"")</f>
        <v/>
      </c>
      <c r="V139" s="155" t="str">
        <f>IF(A139="","",A139&amp;" / "&amp;JJ_Wae!$F$8)</f>
        <v/>
      </c>
      <c r="W139" s="155" t="str">
        <f>IF(A139="","",VLOOKUP($A139,MM_WaeEt!$X$11:$Y$70,2,FALSE))</f>
        <v/>
      </c>
      <c r="Y139" s="156"/>
      <c r="Z139" s="155">
        <f t="shared" ref="Z139" si="158">B139</f>
        <v>0</v>
      </c>
    </row>
    <row r="140" spans="1:26" x14ac:dyDescent="0.25">
      <c r="A140" s="303"/>
      <c r="B140" s="306"/>
      <c r="C140" s="309"/>
      <c r="D140" s="297"/>
      <c r="E140" s="76" t="s">
        <v>123</v>
      </c>
      <c r="F140" s="77" t="str">
        <f>IFERROR(VLOOKUP(B139,Et!$A$11:$B$60,2,0),"")</f>
        <v/>
      </c>
      <c r="G140" s="83"/>
      <c r="H140" s="83"/>
      <c r="I140" s="83"/>
      <c r="J140" s="83"/>
      <c r="K140" s="83"/>
      <c r="L140" s="83"/>
      <c r="M140" s="83"/>
      <c r="N140" s="83"/>
      <c r="O140" s="83"/>
      <c r="P140" s="83"/>
      <c r="Q140" s="83"/>
      <c r="R140" s="83"/>
      <c r="S140" s="199" t="str">
        <f t="shared" ref="S140:S203" si="159">IF(Z140&lt;&gt;0,SUM(G140:R140),"")</f>
        <v/>
      </c>
      <c r="T140" s="300"/>
      <c r="Y140" s="156"/>
      <c r="Z140" s="155">
        <f t="shared" ref="Z140" si="160">Z139</f>
        <v>0</v>
      </c>
    </row>
    <row r="141" spans="1:26" x14ac:dyDescent="0.25">
      <c r="A141" s="303"/>
      <c r="B141" s="306"/>
      <c r="C141" s="309"/>
      <c r="D141" s="297"/>
      <c r="E141" s="78" t="s">
        <v>124</v>
      </c>
      <c r="F141" s="79" t="s">
        <v>0</v>
      </c>
      <c r="G141" s="84"/>
      <c r="H141" s="84"/>
      <c r="I141" s="84"/>
      <c r="J141" s="84"/>
      <c r="K141" s="84"/>
      <c r="L141" s="84"/>
      <c r="M141" s="84"/>
      <c r="N141" s="84"/>
      <c r="O141" s="84"/>
      <c r="P141" s="84"/>
      <c r="Q141" s="84"/>
      <c r="R141" s="84"/>
      <c r="S141" s="200" t="str">
        <f t="shared" si="159"/>
        <v/>
      </c>
      <c r="T141" s="300"/>
      <c r="V141" s="155" t="str">
        <f>IF(A139="","",A139&amp;" / "&amp;JJ_Wae!$H$8)</f>
        <v/>
      </c>
      <c r="Y141" s="156"/>
      <c r="Z141" s="155">
        <f t="shared" ref="Z141" si="161">Z139</f>
        <v>0</v>
      </c>
    </row>
    <row r="142" spans="1:26" x14ac:dyDescent="0.25">
      <c r="A142" s="304"/>
      <c r="B142" s="307"/>
      <c r="C142" s="310"/>
      <c r="D142" s="298"/>
      <c r="E142" s="80" t="s">
        <v>125</v>
      </c>
      <c r="F142" s="81" t="s">
        <v>0</v>
      </c>
      <c r="G142" s="85"/>
      <c r="H142" s="85"/>
      <c r="I142" s="85"/>
      <c r="J142" s="85"/>
      <c r="K142" s="85"/>
      <c r="L142" s="85"/>
      <c r="M142" s="85"/>
      <c r="N142" s="85"/>
      <c r="O142" s="85"/>
      <c r="P142" s="85"/>
      <c r="Q142" s="85"/>
      <c r="R142" s="85"/>
      <c r="S142" s="201" t="str">
        <f t="shared" si="159"/>
        <v/>
      </c>
      <c r="T142" s="301"/>
      <c r="Y142" s="156"/>
      <c r="Z142" s="155">
        <f t="shared" ref="Z142" si="162">Z139</f>
        <v>0</v>
      </c>
    </row>
    <row r="143" spans="1:26" x14ac:dyDescent="0.25">
      <c r="A143" s="302"/>
      <c r="B143" s="305"/>
      <c r="C143" s="308" t="str">
        <f t="shared" ref="C143" si="163">IF(B143="","",IF(F144="t","kJ/kg",IF(F144="1000m³","kJ/m³","kJ/"&amp;F144)))</f>
        <v/>
      </c>
      <c r="D143" s="296"/>
      <c r="E143" s="74" t="s">
        <v>122</v>
      </c>
      <c r="F143" s="75" t="s">
        <v>0</v>
      </c>
      <c r="G143" s="82"/>
      <c r="H143" s="82"/>
      <c r="I143" s="82"/>
      <c r="J143" s="82"/>
      <c r="K143" s="82"/>
      <c r="L143" s="82"/>
      <c r="M143" s="82"/>
      <c r="N143" s="82"/>
      <c r="O143" s="82"/>
      <c r="P143" s="82"/>
      <c r="Q143" s="82"/>
      <c r="R143" s="82"/>
      <c r="S143" s="198" t="str">
        <f t="shared" si="159"/>
        <v/>
      </c>
      <c r="T143" s="299" t="str">
        <f>IF(SUM(S143:S146)&gt;0,IFERROR(((SUM(S143,S145)*3600))/(S144*D143),"Heizwert und/oder
 Einsatz fehlt"),"")</f>
        <v/>
      </c>
      <c r="V143" s="155" t="str">
        <f>IF(A143="","",A143&amp;" / "&amp;JJ_Wae!$F$8)</f>
        <v/>
      </c>
      <c r="W143" s="155" t="str">
        <f>IF(A143="","",VLOOKUP($A143,MM_WaeEt!$X$11:$Y$70,2,FALSE))</f>
        <v/>
      </c>
      <c r="Y143" s="156"/>
      <c r="Z143" s="155">
        <f t="shared" ref="Z143" si="164">B143</f>
        <v>0</v>
      </c>
    </row>
    <row r="144" spans="1:26" x14ac:dyDescent="0.25">
      <c r="A144" s="303"/>
      <c r="B144" s="306"/>
      <c r="C144" s="309"/>
      <c r="D144" s="297"/>
      <c r="E144" s="76" t="s">
        <v>123</v>
      </c>
      <c r="F144" s="77" t="str">
        <f>IFERROR(VLOOKUP(B143,Et!$A$11:$B$60,2,0),"")</f>
        <v/>
      </c>
      <c r="G144" s="83"/>
      <c r="H144" s="83"/>
      <c r="I144" s="83"/>
      <c r="J144" s="83"/>
      <c r="K144" s="83"/>
      <c r="L144" s="83"/>
      <c r="M144" s="83"/>
      <c r="N144" s="83"/>
      <c r="O144" s="83"/>
      <c r="P144" s="83"/>
      <c r="Q144" s="83"/>
      <c r="R144" s="83"/>
      <c r="S144" s="199" t="str">
        <f t="shared" si="159"/>
        <v/>
      </c>
      <c r="T144" s="300"/>
      <c r="Y144" s="156"/>
      <c r="Z144" s="155">
        <f t="shared" ref="Z144" si="165">Z143</f>
        <v>0</v>
      </c>
    </row>
    <row r="145" spans="1:26" x14ac:dyDescent="0.25">
      <c r="A145" s="303"/>
      <c r="B145" s="306"/>
      <c r="C145" s="309"/>
      <c r="D145" s="297"/>
      <c r="E145" s="78" t="s">
        <v>124</v>
      </c>
      <c r="F145" s="79" t="s">
        <v>0</v>
      </c>
      <c r="G145" s="84"/>
      <c r="H145" s="84"/>
      <c r="I145" s="84"/>
      <c r="J145" s="84"/>
      <c r="K145" s="84"/>
      <c r="L145" s="84"/>
      <c r="M145" s="84"/>
      <c r="N145" s="84"/>
      <c r="O145" s="84"/>
      <c r="P145" s="84"/>
      <c r="Q145" s="84"/>
      <c r="R145" s="84"/>
      <c r="S145" s="200" t="str">
        <f t="shared" si="159"/>
        <v/>
      </c>
      <c r="T145" s="300"/>
      <c r="V145" s="155" t="str">
        <f>IF(A143="","",A143&amp;" / "&amp;JJ_Wae!$H$8)</f>
        <v/>
      </c>
      <c r="Y145" s="156"/>
      <c r="Z145" s="155">
        <f t="shared" ref="Z145" si="166">Z143</f>
        <v>0</v>
      </c>
    </row>
    <row r="146" spans="1:26" x14ac:dyDescent="0.25">
      <c r="A146" s="304"/>
      <c r="B146" s="307"/>
      <c r="C146" s="310"/>
      <c r="D146" s="298"/>
      <c r="E146" s="80" t="s">
        <v>125</v>
      </c>
      <c r="F146" s="81" t="s">
        <v>0</v>
      </c>
      <c r="G146" s="85"/>
      <c r="H146" s="85"/>
      <c r="I146" s="85"/>
      <c r="J146" s="85"/>
      <c r="K146" s="85"/>
      <c r="L146" s="85"/>
      <c r="M146" s="85"/>
      <c r="N146" s="85"/>
      <c r="O146" s="85"/>
      <c r="P146" s="85"/>
      <c r="Q146" s="85"/>
      <c r="R146" s="85"/>
      <c r="S146" s="201" t="str">
        <f t="shared" si="159"/>
        <v/>
      </c>
      <c r="T146" s="301"/>
      <c r="Y146" s="156"/>
      <c r="Z146" s="155">
        <f t="shared" ref="Z146" si="167">Z143</f>
        <v>0</v>
      </c>
    </row>
    <row r="147" spans="1:26" x14ac:dyDescent="0.25">
      <c r="A147" s="302"/>
      <c r="B147" s="305"/>
      <c r="C147" s="308" t="str">
        <f t="shared" ref="C147" si="168">IF(B147="","",IF(F148="t","kJ/kg",IF(F148="1000m³","kJ/m³","kJ/"&amp;F148)))</f>
        <v/>
      </c>
      <c r="D147" s="296"/>
      <c r="E147" s="74" t="s">
        <v>122</v>
      </c>
      <c r="F147" s="75" t="s">
        <v>0</v>
      </c>
      <c r="G147" s="82"/>
      <c r="H147" s="82"/>
      <c r="I147" s="82"/>
      <c r="J147" s="82"/>
      <c r="K147" s="82"/>
      <c r="L147" s="82"/>
      <c r="M147" s="82"/>
      <c r="N147" s="82"/>
      <c r="O147" s="82"/>
      <c r="P147" s="82"/>
      <c r="Q147" s="82"/>
      <c r="R147" s="82"/>
      <c r="S147" s="198" t="str">
        <f t="shared" si="159"/>
        <v/>
      </c>
      <c r="T147" s="299" t="str">
        <f>IF(SUM(S147:S150)&gt;0,IFERROR(((SUM(S147,S149)*3600))/(S148*D147),"Heizwert und/oder
 Einsatz fehlt"),"")</f>
        <v/>
      </c>
      <c r="V147" s="155" t="str">
        <f>IF(A147="","",A147&amp;" / "&amp;JJ_Wae!$F$8)</f>
        <v/>
      </c>
      <c r="W147" s="155" t="str">
        <f>IF(A147="","",VLOOKUP($A147,MM_WaeEt!$X$11:$Y$70,2,FALSE))</f>
        <v/>
      </c>
      <c r="Y147" s="156"/>
      <c r="Z147" s="155">
        <f t="shared" ref="Z147" si="169">B147</f>
        <v>0</v>
      </c>
    </row>
    <row r="148" spans="1:26" x14ac:dyDescent="0.25">
      <c r="A148" s="303"/>
      <c r="B148" s="306"/>
      <c r="C148" s="309"/>
      <c r="D148" s="297"/>
      <c r="E148" s="76" t="s">
        <v>123</v>
      </c>
      <c r="F148" s="77" t="str">
        <f>IFERROR(VLOOKUP(B147,Et!$A$11:$B$60,2,0),"")</f>
        <v/>
      </c>
      <c r="G148" s="83"/>
      <c r="H148" s="83"/>
      <c r="I148" s="83"/>
      <c r="J148" s="83"/>
      <c r="K148" s="83"/>
      <c r="L148" s="83"/>
      <c r="M148" s="83"/>
      <c r="N148" s="83"/>
      <c r="O148" s="83"/>
      <c r="P148" s="83"/>
      <c r="Q148" s="83"/>
      <c r="R148" s="83"/>
      <c r="S148" s="199" t="str">
        <f t="shared" si="159"/>
        <v/>
      </c>
      <c r="T148" s="300"/>
      <c r="Y148" s="156"/>
      <c r="Z148" s="155">
        <f t="shared" ref="Z148" si="170">Z147</f>
        <v>0</v>
      </c>
    </row>
    <row r="149" spans="1:26" x14ac:dyDescent="0.25">
      <c r="A149" s="303"/>
      <c r="B149" s="306"/>
      <c r="C149" s="309"/>
      <c r="D149" s="297"/>
      <c r="E149" s="78" t="s">
        <v>124</v>
      </c>
      <c r="F149" s="79" t="s">
        <v>0</v>
      </c>
      <c r="G149" s="84"/>
      <c r="H149" s="84"/>
      <c r="I149" s="84"/>
      <c r="J149" s="84"/>
      <c r="K149" s="84"/>
      <c r="L149" s="84"/>
      <c r="M149" s="84"/>
      <c r="N149" s="84"/>
      <c r="O149" s="84"/>
      <c r="P149" s="84"/>
      <c r="Q149" s="84"/>
      <c r="R149" s="84"/>
      <c r="S149" s="200" t="str">
        <f t="shared" si="159"/>
        <v/>
      </c>
      <c r="T149" s="300"/>
      <c r="V149" s="155" t="str">
        <f>IF(A147="","",A147&amp;" / "&amp;JJ_Wae!$H$8)</f>
        <v/>
      </c>
      <c r="Y149" s="156"/>
      <c r="Z149" s="155">
        <f t="shared" ref="Z149" si="171">Z147</f>
        <v>0</v>
      </c>
    </row>
    <row r="150" spans="1:26" x14ac:dyDescent="0.25">
      <c r="A150" s="304"/>
      <c r="B150" s="307"/>
      <c r="C150" s="310"/>
      <c r="D150" s="298"/>
      <c r="E150" s="80" t="s">
        <v>125</v>
      </c>
      <c r="F150" s="81" t="s">
        <v>0</v>
      </c>
      <c r="G150" s="85"/>
      <c r="H150" s="85"/>
      <c r="I150" s="85"/>
      <c r="J150" s="85"/>
      <c r="K150" s="85"/>
      <c r="L150" s="85"/>
      <c r="M150" s="85"/>
      <c r="N150" s="85"/>
      <c r="O150" s="85"/>
      <c r="P150" s="85"/>
      <c r="Q150" s="85"/>
      <c r="R150" s="85"/>
      <c r="S150" s="201" t="str">
        <f t="shared" si="159"/>
        <v/>
      </c>
      <c r="T150" s="301"/>
      <c r="Y150" s="156"/>
      <c r="Z150" s="155">
        <f t="shared" ref="Z150" si="172">Z147</f>
        <v>0</v>
      </c>
    </row>
    <row r="151" spans="1:26" x14ac:dyDescent="0.25">
      <c r="A151" s="302"/>
      <c r="B151" s="305"/>
      <c r="C151" s="308" t="str">
        <f t="shared" ref="C151" si="173">IF(B151="","",IF(F152="t","kJ/kg",IF(F152="1000m³","kJ/m³","kJ/"&amp;F152)))</f>
        <v/>
      </c>
      <c r="D151" s="296"/>
      <c r="E151" s="74" t="s">
        <v>122</v>
      </c>
      <c r="F151" s="75" t="s">
        <v>0</v>
      </c>
      <c r="G151" s="82"/>
      <c r="H151" s="82"/>
      <c r="I151" s="82"/>
      <c r="J151" s="82"/>
      <c r="K151" s="82"/>
      <c r="L151" s="82"/>
      <c r="M151" s="82"/>
      <c r="N151" s="82"/>
      <c r="O151" s="82"/>
      <c r="P151" s="82"/>
      <c r="Q151" s="82"/>
      <c r="R151" s="82"/>
      <c r="S151" s="198" t="str">
        <f t="shared" si="159"/>
        <v/>
      </c>
      <c r="T151" s="299" t="str">
        <f>IF(SUM(S151:S154)&gt;0,IFERROR(((SUM(S151,S153)*3600))/(S152*D151),"Heizwert und/oder
 Einsatz fehlt"),"")</f>
        <v/>
      </c>
      <c r="V151" s="155" t="str">
        <f>IF(A151="","",A151&amp;" / "&amp;JJ_Wae!$F$8)</f>
        <v/>
      </c>
      <c r="W151" s="155" t="str">
        <f>IF(A151="","",VLOOKUP($A151,MM_WaeEt!$X$11:$Y$70,2,FALSE))</f>
        <v/>
      </c>
      <c r="Y151" s="156"/>
      <c r="Z151" s="155">
        <f t="shared" ref="Z151" si="174">B151</f>
        <v>0</v>
      </c>
    </row>
    <row r="152" spans="1:26" x14ac:dyDescent="0.25">
      <c r="A152" s="303"/>
      <c r="B152" s="306"/>
      <c r="C152" s="309"/>
      <c r="D152" s="297"/>
      <c r="E152" s="76" t="s">
        <v>123</v>
      </c>
      <c r="F152" s="77" t="str">
        <f>IFERROR(VLOOKUP(B151,Et!$A$11:$B$60,2,0),"")</f>
        <v/>
      </c>
      <c r="G152" s="83"/>
      <c r="H152" s="83"/>
      <c r="I152" s="83"/>
      <c r="J152" s="83"/>
      <c r="K152" s="83"/>
      <c r="L152" s="83"/>
      <c r="M152" s="83"/>
      <c r="N152" s="83"/>
      <c r="O152" s="83"/>
      <c r="P152" s="83"/>
      <c r="Q152" s="83"/>
      <c r="R152" s="83"/>
      <c r="S152" s="199" t="str">
        <f t="shared" si="159"/>
        <v/>
      </c>
      <c r="T152" s="300"/>
      <c r="Y152" s="156"/>
      <c r="Z152" s="155">
        <f t="shared" ref="Z152" si="175">Z151</f>
        <v>0</v>
      </c>
    </row>
    <row r="153" spans="1:26" x14ac:dyDescent="0.25">
      <c r="A153" s="303"/>
      <c r="B153" s="306"/>
      <c r="C153" s="309"/>
      <c r="D153" s="297"/>
      <c r="E153" s="78" t="s">
        <v>124</v>
      </c>
      <c r="F153" s="79" t="s">
        <v>0</v>
      </c>
      <c r="G153" s="84"/>
      <c r="H153" s="84"/>
      <c r="I153" s="84"/>
      <c r="J153" s="84"/>
      <c r="K153" s="84"/>
      <c r="L153" s="84"/>
      <c r="M153" s="84"/>
      <c r="N153" s="84"/>
      <c r="O153" s="84"/>
      <c r="P153" s="84"/>
      <c r="Q153" s="84"/>
      <c r="R153" s="84"/>
      <c r="S153" s="200" t="str">
        <f t="shared" si="159"/>
        <v/>
      </c>
      <c r="T153" s="300"/>
      <c r="V153" s="155" t="str">
        <f>IF(A151="","",A151&amp;" / "&amp;JJ_Wae!$H$8)</f>
        <v/>
      </c>
      <c r="Y153" s="156"/>
      <c r="Z153" s="155">
        <f t="shared" ref="Z153" si="176">Z151</f>
        <v>0</v>
      </c>
    </row>
    <row r="154" spans="1:26" x14ac:dyDescent="0.25">
      <c r="A154" s="304"/>
      <c r="B154" s="307"/>
      <c r="C154" s="310"/>
      <c r="D154" s="298"/>
      <c r="E154" s="80" t="s">
        <v>125</v>
      </c>
      <c r="F154" s="81" t="s">
        <v>0</v>
      </c>
      <c r="G154" s="85"/>
      <c r="H154" s="85"/>
      <c r="I154" s="85"/>
      <c r="J154" s="85"/>
      <c r="K154" s="85"/>
      <c r="L154" s="85"/>
      <c r="M154" s="85"/>
      <c r="N154" s="85"/>
      <c r="O154" s="85"/>
      <c r="P154" s="85"/>
      <c r="Q154" s="85"/>
      <c r="R154" s="85"/>
      <c r="S154" s="201" t="str">
        <f t="shared" si="159"/>
        <v/>
      </c>
      <c r="T154" s="301"/>
      <c r="Y154" s="156"/>
      <c r="Z154" s="155">
        <f t="shared" ref="Z154" si="177">Z151</f>
        <v>0</v>
      </c>
    </row>
    <row r="155" spans="1:26" x14ac:dyDescent="0.25">
      <c r="A155" s="302"/>
      <c r="B155" s="305"/>
      <c r="C155" s="308" t="str">
        <f t="shared" ref="C155" si="178">IF(B155="","",IF(F156="t","kJ/kg",IF(F156="1000m³","kJ/m³","kJ/"&amp;F156)))</f>
        <v/>
      </c>
      <c r="D155" s="296"/>
      <c r="E155" s="74" t="s">
        <v>122</v>
      </c>
      <c r="F155" s="75" t="s">
        <v>0</v>
      </c>
      <c r="G155" s="82"/>
      <c r="H155" s="82"/>
      <c r="I155" s="82"/>
      <c r="J155" s="82"/>
      <c r="K155" s="82"/>
      <c r="L155" s="82"/>
      <c r="M155" s="82"/>
      <c r="N155" s="82"/>
      <c r="O155" s="82"/>
      <c r="P155" s="82"/>
      <c r="Q155" s="82"/>
      <c r="R155" s="82"/>
      <c r="S155" s="198" t="str">
        <f t="shared" si="159"/>
        <v/>
      </c>
      <c r="T155" s="299" t="str">
        <f>IF(SUM(S155:S158)&gt;0,IFERROR(((SUM(S155,S157)*3600))/(S156*D155),"Heizwert und/oder
 Einsatz fehlt"),"")</f>
        <v/>
      </c>
      <c r="V155" s="155" t="str">
        <f>IF(A155="","",A155&amp;" / "&amp;JJ_Wae!$F$8)</f>
        <v/>
      </c>
      <c r="W155" s="155" t="str">
        <f>IF(A155="","",VLOOKUP($A155,MM_WaeEt!$X$11:$Y$70,2,FALSE))</f>
        <v/>
      </c>
      <c r="Y155" s="156"/>
      <c r="Z155" s="155">
        <f t="shared" ref="Z155" si="179">B155</f>
        <v>0</v>
      </c>
    </row>
    <row r="156" spans="1:26" x14ac:dyDescent="0.25">
      <c r="A156" s="303"/>
      <c r="B156" s="306"/>
      <c r="C156" s="309"/>
      <c r="D156" s="297"/>
      <c r="E156" s="76" t="s">
        <v>123</v>
      </c>
      <c r="F156" s="77" t="str">
        <f>IFERROR(VLOOKUP(B155,Et!$A$11:$B$60,2,0),"")</f>
        <v/>
      </c>
      <c r="G156" s="83"/>
      <c r="H156" s="83"/>
      <c r="I156" s="83"/>
      <c r="J156" s="83"/>
      <c r="K156" s="83"/>
      <c r="L156" s="83"/>
      <c r="M156" s="83"/>
      <c r="N156" s="83"/>
      <c r="O156" s="83"/>
      <c r="P156" s="83"/>
      <c r="Q156" s="83"/>
      <c r="R156" s="83"/>
      <c r="S156" s="199" t="str">
        <f t="shared" si="159"/>
        <v/>
      </c>
      <c r="T156" s="300"/>
      <c r="Y156" s="156"/>
      <c r="Z156" s="155">
        <f t="shared" ref="Z156" si="180">Z155</f>
        <v>0</v>
      </c>
    </row>
    <row r="157" spans="1:26" x14ac:dyDescent="0.25">
      <c r="A157" s="303"/>
      <c r="B157" s="306"/>
      <c r="C157" s="309"/>
      <c r="D157" s="297"/>
      <c r="E157" s="78" t="s">
        <v>124</v>
      </c>
      <c r="F157" s="79" t="s">
        <v>0</v>
      </c>
      <c r="G157" s="84"/>
      <c r="H157" s="84"/>
      <c r="I157" s="84"/>
      <c r="J157" s="84"/>
      <c r="K157" s="84"/>
      <c r="L157" s="84"/>
      <c r="M157" s="84"/>
      <c r="N157" s="84"/>
      <c r="O157" s="84"/>
      <c r="P157" s="84"/>
      <c r="Q157" s="84"/>
      <c r="R157" s="84"/>
      <c r="S157" s="200" t="str">
        <f t="shared" si="159"/>
        <v/>
      </c>
      <c r="T157" s="300"/>
      <c r="V157" s="155" t="str">
        <f>IF(A155="","",A155&amp;" / "&amp;JJ_Wae!$H$8)</f>
        <v/>
      </c>
      <c r="Y157" s="156"/>
      <c r="Z157" s="155">
        <f t="shared" ref="Z157" si="181">Z155</f>
        <v>0</v>
      </c>
    </row>
    <row r="158" spans="1:26" x14ac:dyDescent="0.25">
      <c r="A158" s="304"/>
      <c r="B158" s="307"/>
      <c r="C158" s="310"/>
      <c r="D158" s="298"/>
      <c r="E158" s="80" t="s">
        <v>125</v>
      </c>
      <c r="F158" s="81" t="s">
        <v>0</v>
      </c>
      <c r="G158" s="85"/>
      <c r="H158" s="85"/>
      <c r="I158" s="85"/>
      <c r="J158" s="85"/>
      <c r="K158" s="85"/>
      <c r="L158" s="85"/>
      <c r="M158" s="85"/>
      <c r="N158" s="85"/>
      <c r="O158" s="85"/>
      <c r="P158" s="85"/>
      <c r="Q158" s="85"/>
      <c r="R158" s="85"/>
      <c r="S158" s="201" t="str">
        <f t="shared" si="159"/>
        <v/>
      </c>
      <c r="T158" s="301"/>
      <c r="Y158" s="156"/>
      <c r="Z158" s="155">
        <f t="shared" ref="Z158" si="182">Z155</f>
        <v>0</v>
      </c>
    </row>
    <row r="159" spans="1:26" x14ac:dyDescent="0.25">
      <c r="A159" s="302"/>
      <c r="B159" s="305"/>
      <c r="C159" s="308" t="str">
        <f t="shared" ref="C159" si="183">IF(B159="","",IF(F160="t","kJ/kg",IF(F160="1000m³","kJ/m³","kJ/"&amp;F160)))</f>
        <v/>
      </c>
      <c r="D159" s="296"/>
      <c r="E159" s="74" t="s">
        <v>122</v>
      </c>
      <c r="F159" s="75" t="s">
        <v>0</v>
      </c>
      <c r="G159" s="82"/>
      <c r="H159" s="82"/>
      <c r="I159" s="82"/>
      <c r="J159" s="82"/>
      <c r="K159" s="82"/>
      <c r="L159" s="82"/>
      <c r="M159" s="82"/>
      <c r="N159" s="82"/>
      <c r="O159" s="82"/>
      <c r="P159" s="82"/>
      <c r="Q159" s="82"/>
      <c r="R159" s="82"/>
      <c r="S159" s="198" t="str">
        <f t="shared" si="159"/>
        <v/>
      </c>
      <c r="T159" s="299" t="str">
        <f>IF(SUM(S159:S162)&gt;0,IFERROR(((SUM(S159,S161)*3600))/(S160*D159),"Heizwert und/oder
 Einsatz fehlt"),"")</f>
        <v/>
      </c>
      <c r="V159" s="155" t="str">
        <f>IF(A159="","",A159&amp;" / "&amp;JJ_Wae!$F$8)</f>
        <v/>
      </c>
      <c r="W159" s="155" t="str">
        <f>IF(A159="","",VLOOKUP($A159,MM_WaeEt!$X$11:$Y$70,2,FALSE))</f>
        <v/>
      </c>
      <c r="Y159" s="156"/>
      <c r="Z159" s="155">
        <f t="shared" ref="Z159" si="184">B159</f>
        <v>0</v>
      </c>
    </row>
    <row r="160" spans="1:26" x14ac:dyDescent="0.25">
      <c r="A160" s="303"/>
      <c r="B160" s="306"/>
      <c r="C160" s="309"/>
      <c r="D160" s="297"/>
      <c r="E160" s="76" t="s">
        <v>123</v>
      </c>
      <c r="F160" s="77" t="str">
        <f>IFERROR(VLOOKUP(B159,Et!$A$11:$B$60,2,0),"")</f>
        <v/>
      </c>
      <c r="G160" s="83"/>
      <c r="H160" s="83"/>
      <c r="I160" s="83"/>
      <c r="J160" s="83"/>
      <c r="K160" s="83"/>
      <c r="L160" s="83"/>
      <c r="M160" s="83"/>
      <c r="N160" s="83"/>
      <c r="O160" s="83"/>
      <c r="P160" s="83"/>
      <c r="Q160" s="83"/>
      <c r="R160" s="83"/>
      <c r="S160" s="199" t="str">
        <f t="shared" si="159"/>
        <v/>
      </c>
      <c r="T160" s="300"/>
      <c r="Y160" s="156"/>
      <c r="Z160" s="155">
        <f t="shared" ref="Z160" si="185">Z159</f>
        <v>0</v>
      </c>
    </row>
    <row r="161" spans="1:26" x14ac:dyDescent="0.25">
      <c r="A161" s="303"/>
      <c r="B161" s="306"/>
      <c r="C161" s="309"/>
      <c r="D161" s="297"/>
      <c r="E161" s="78" t="s">
        <v>124</v>
      </c>
      <c r="F161" s="79" t="s">
        <v>0</v>
      </c>
      <c r="G161" s="84"/>
      <c r="H161" s="84"/>
      <c r="I161" s="84"/>
      <c r="J161" s="84"/>
      <c r="K161" s="84"/>
      <c r="L161" s="84"/>
      <c r="M161" s="84"/>
      <c r="N161" s="84"/>
      <c r="O161" s="84"/>
      <c r="P161" s="84"/>
      <c r="Q161" s="84"/>
      <c r="R161" s="84"/>
      <c r="S161" s="200" t="str">
        <f t="shared" si="159"/>
        <v/>
      </c>
      <c r="T161" s="300"/>
      <c r="V161" s="155" t="str">
        <f>IF(A159="","",A159&amp;" / "&amp;JJ_Wae!$H$8)</f>
        <v/>
      </c>
      <c r="Y161" s="156"/>
      <c r="Z161" s="155">
        <f t="shared" ref="Z161" si="186">Z159</f>
        <v>0</v>
      </c>
    </row>
    <row r="162" spans="1:26" x14ac:dyDescent="0.25">
      <c r="A162" s="304"/>
      <c r="B162" s="307"/>
      <c r="C162" s="310"/>
      <c r="D162" s="298"/>
      <c r="E162" s="80" t="s">
        <v>125</v>
      </c>
      <c r="F162" s="81" t="s">
        <v>0</v>
      </c>
      <c r="G162" s="85"/>
      <c r="H162" s="85"/>
      <c r="I162" s="85"/>
      <c r="J162" s="85"/>
      <c r="K162" s="85"/>
      <c r="L162" s="85"/>
      <c r="M162" s="85"/>
      <c r="N162" s="85"/>
      <c r="O162" s="85"/>
      <c r="P162" s="85"/>
      <c r="Q162" s="85"/>
      <c r="R162" s="85"/>
      <c r="S162" s="201" t="str">
        <f t="shared" si="159"/>
        <v/>
      </c>
      <c r="T162" s="301"/>
      <c r="Y162" s="156"/>
      <c r="Z162" s="155">
        <f t="shared" ref="Z162" si="187">Z159</f>
        <v>0</v>
      </c>
    </row>
    <row r="163" spans="1:26" x14ac:dyDescent="0.25">
      <c r="A163" s="302"/>
      <c r="B163" s="305"/>
      <c r="C163" s="308" t="str">
        <f t="shared" ref="C163" si="188">IF(B163="","",IF(F164="t","kJ/kg",IF(F164="1000m³","kJ/m³","kJ/"&amp;F164)))</f>
        <v/>
      </c>
      <c r="D163" s="296"/>
      <c r="E163" s="74" t="s">
        <v>122</v>
      </c>
      <c r="F163" s="75" t="s">
        <v>0</v>
      </c>
      <c r="G163" s="82"/>
      <c r="H163" s="82"/>
      <c r="I163" s="82"/>
      <c r="J163" s="82"/>
      <c r="K163" s="82"/>
      <c r="L163" s="82"/>
      <c r="M163" s="82"/>
      <c r="N163" s="82"/>
      <c r="O163" s="82"/>
      <c r="P163" s="82"/>
      <c r="Q163" s="82"/>
      <c r="R163" s="82"/>
      <c r="S163" s="198" t="str">
        <f t="shared" si="159"/>
        <v/>
      </c>
      <c r="T163" s="299" t="str">
        <f>IF(SUM(S163:S166)&gt;0,IFERROR(((SUM(S163,S165)*3600))/(S164*D163),"Heizwert und/oder
 Einsatz fehlt"),"")</f>
        <v/>
      </c>
      <c r="V163" s="155" t="str">
        <f>IF(A163="","",A163&amp;" / "&amp;JJ_Wae!$F$8)</f>
        <v/>
      </c>
      <c r="W163" s="155" t="str">
        <f>IF(A163="","",VLOOKUP($A163,MM_WaeEt!$X$11:$Y$70,2,FALSE))</f>
        <v/>
      </c>
      <c r="Y163" s="156"/>
      <c r="Z163" s="155">
        <f t="shared" ref="Z163" si="189">B163</f>
        <v>0</v>
      </c>
    </row>
    <row r="164" spans="1:26" x14ac:dyDescent="0.25">
      <c r="A164" s="303"/>
      <c r="B164" s="306"/>
      <c r="C164" s="309"/>
      <c r="D164" s="297"/>
      <c r="E164" s="76" t="s">
        <v>123</v>
      </c>
      <c r="F164" s="77" t="str">
        <f>IFERROR(VLOOKUP(B163,Et!$A$11:$B$60,2,0),"")</f>
        <v/>
      </c>
      <c r="G164" s="83"/>
      <c r="H164" s="83"/>
      <c r="I164" s="83"/>
      <c r="J164" s="83"/>
      <c r="K164" s="83"/>
      <c r="L164" s="83"/>
      <c r="M164" s="83"/>
      <c r="N164" s="83"/>
      <c r="O164" s="83"/>
      <c r="P164" s="83"/>
      <c r="Q164" s="83"/>
      <c r="R164" s="83"/>
      <c r="S164" s="199" t="str">
        <f t="shared" si="159"/>
        <v/>
      </c>
      <c r="T164" s="300"/>
      <c r="Y164" s="156"/>
      <c r="Z164" s="155">
        <f t="shared" ref="Z164" si="190">Z163</f>
        <v>0</v>
      </c>
    </row>
    <row r="165" spans="1:26" x14ac:dyDescent="0.25">
      <c r="A165" s="303"/>
      <c r="B165" s="306"/>
      <c r="C165" s="309"/>
      <c r="D165" s="297"/>
      <c r="E165" s="78" t="s">
        <v>124</v>
      </c>
      <c r="F165" s="79" t="s">
        <v>0</v>
      </c>
      <c r="G165" s="84"/>
      <c r="H165" s="84"/>
      <c r="I165" s="84"/>
      <c r="J165" s="84"/>
      <c r="K165" s="84"/>
      <c r="L165" s="84"/>
      <c r="M165" s="84"/>
      <c r="N165" s="84"/>
      <c r="O165" s="84"/>
      <c r="P165" s="84"/>
      <c r="Q165" s="84"/>
      <c r="R165" s="84"/>
      <c r="S165" s="200" t="str">
        <f t="shared" si="159"/>
        <v/>
      </c>
      <c r="T165" s="300"/>
      <c r="V165" s="155" t="str">
        <f>IF(A163="","",A163&amp;" / "&amp;JJ_Wae!$H$8)</f>
        <v/>
      </c>
      <c r="Y165" s="156"/>
      <c r="Z165" s="155">
        <f t="shared" ref="Z165" si="191">Z163</f>
        <v>0</v>
      </c>
    </row>
    <row r="166" spans="1:26" x14ac:dyDescent="0.25">
      <c r="A166" s="304"/>
      <c r="B166" s="307"/>
      <c r="C166" s="310"/>
      <c r="D166" s="298"/>
      <c r="E166" s="80" t="s">
        <v>125</v>
      </c>
      <c r="F166" s="81" t="s">
        <v>0</v>
      </c>
      <c r="G166" s="85"/>
      <c r="H166" s="85"/>
      <c r="I166" s="85"/>
      <c r="J166" s="85"/>
      <c r="K166" s="85"/>
      <c r="L166" s="85"/>
      <c r="M166" s="85"/>
      <c r="N166" s="85"/>
      <c r="O166" s="85"/>
      <c r="P166" s="85"/>
      <c r="Q166" s="85"/>
      <c r="R166" s="85"/>
      <c r="S166" s="201" t="str">
        <f t="shared" si="159"/>
        <v/>
      </c>
      <c r="T166" s="301"/>
      <c r="Y166" s="156"/>
      <c r="Z166" s="155">
        <f t="shared" ref="Z166" si="192">Z163</f>
        <v>0</v>
      </c>
    </row>
    <row r="167" spans="1:26" x14ac:dyDescent="0.25">
      <c r="A167" s="302"/>
      <c r="B167" s="305"/>
      <c r="C167" s="308" t="str">
        <f t="shared" ref="C167" si="193">IF(B167="","",IF(F168="t","kJ/kg",IF(F168="1000m³","kJ/m³","kJ/"&amp;F168)))</f>
        <v/>
      </c>
      <c r="D167" s="296"/>
      <c r="E167" s="74" t="s">
        <v>122</v>
      </c>
      <c r="F167" s="75" t="s">
        <v>0</v>
      </c>
      <c r="G167" s="82"/>
      <c r="H167" s="82"/>
      <c r="I167" s="82"/>
      <c r="J167" s="82"/>
      <c r="K167" s="82"/>
      <c r="L167" s="82"/>
      <c r="M167" s="82"/>
      <c r="N167" s="82"/>
      <c r="O167" s="82"/>
      <c r="P167" s="82"/>
      <c r="Q167" s="82"/>
      <c r="R167" s="82"/>
      <c r="S167" s="198" t="str">
        <f t="shared" si="159"/>
        <v/>
      </c>
      <c r="T167" s="299" t="str">
        <f>IF(SUM(S167:S170)&gt;0,IFERROR(((SUM(S167,S169)*3600))/(S168*D167),"Heizwert und/oder
 Einsatz fehlt"),"")</f>
        <v/>
      </c>
      <c r="V167" s="155" t="str">
        <f>IF(A167="","",A167&amp;" / "&amp;JJ_Wae!$F$8)</f>
        <v/>
      </c>
      <c r="W167" s="155" t="str">
        <f>IF(A167="","",VLOOKUP($A167,MM_WaeEt!$X$11:$Y$70,2,FALSE))</f>
        <v/>
      </c>
      <c r="Y167" s="156"/>
      <c r="Z167" s="155">
        <f t="shared" ref="Z167" si="194">B167</f>
        <v>0</v>
      </c>
    </row>
    <row r="168" spans="1:26" x14ac:dyDescent="0.25">
      <c r="A168" s="303"/>
      <c r="B168" s="306"/>
      <c r="C168" s="309"/>
      <c r="D168" s="297"/>
      <c r="E168" s="76" t="s">
        <v>123</v>
      </c>
      <c r="F168" s="77" t="str">
        <f>IFERROR(VLOOKUP(B167,Et!$A$11:$B$60,2,0),"")</f>
        <v/>
      </c>
      <c r="G168" s="83"/>
      <c r="H168" s="83"/>
      <c r="I168" s="83"/>
      <c r="J168" s="83"/>
      <c r="K168" s="83"/>
      <c r="L168" s="83"/>
      <c r="M168" s="83"/>
      <c r="N168" s="83"/>
      <c r="O168" s="83"/>
      <c r="P168" s="83"/>
      <c r="Q168" s="83"/>
      <c r="R168" s="83"/>
      <c r="S168" s="199" t="str">
        <f t="shared" si="159"/>
        <v/>
      </c>
      <c r="T168" s="300"/>
      <c r="Y168" s="156"/>
      <c r="Z168" s="155">
        <f t="shared" ref="Z168" si="195">Z167</f>
        <v>0</v>
      </c>
    </row>
    <row r="169" spans="1:26" x14ac:dyDescent="0.25">
      <c r="A169" s="303"/>
      <c r="B169" s="306"/>
      <c r="C169" s="309"/>
      <c r="D169" s="297"/>
      <c r="E169" s="78" t="s">
        <v>124</v>
      </c>
      <c r="F169" s="79" t="s">
        <v>0</v>
      </c>
      <c r="G169" s="84"/>
      <c r="H169" s="84"/>
      <c r="I169" s="84"/>
      <c r="J169" s="84"/>
      <c r="K169" s="84"/>
      <c r="L169" s="84"/>
      <c r="M169" s="84"/>
      <c r="N169" s="84"/>
      <c r="O169" s="84"/>
      <c r="P169" s="84"/>
      <c r="Q169" s="84"/>
      <c r="R169" s="84"/>
      <c r="S169" s="200" t="str">
        <f t="shared" si="159"/>
        <v/>
      </c>
      <c r="T169" s="300"/>
      <c r="V169" s="155" t="str">
        <f>IF(A167="","",A167&amp;" / "&amp;JJ_Wae!$H$8)</f>
        <v/>
      </c>
      <c r="Y169" s="156"/>
      <c r="Z169" s="155">
        <f t="shared" ref="Z169" si="196">Z167</f>
        <v>0</v>
      </c>
    </row>
    <row r="170" spans="1:26" x14ac:dyDescent="0.25">
      <c r="A170" s="304"/>
      <c r="B170" s="307"/>
      <c r="C170" s="310"/>
      <c r="D170" s="298"/>
      <c r="E170" s="80" t="s">
        <v>125</v>
      </c>
      <c r="F170" s="81" t="s">
        <v>0</v>
      </c>
      <c r="G170" s="85"/>
      <c r="H170" s="85"/>
      <c r="I170" s="85"/>
      <c r="J170" s="85"/>
      <c r="K170" s="85"/>
      <c r="L170" s="85"/>
      <c r="M170" s="85"/>
      <c r="N170" s="85"/>
      <c r="O170" s="85"/>
      <c r="P170" s="85"/>
      <c r="Q170" s="85"/>
      <c r="R170" s="85"/>
      <c r="S170" s="201" t="str">
        <f t="shared" si="159"/>
        <v/>
      </c>
      <c r="T170" s="301"/>
      <c r="Y170" s="156"/>
      <c r="Z170" s="155">
        <f t="shared" ref="Z170" si="197">Z167</f>
        <v>0</v>
      </c>
    </row>
    <row r="171" spans="1:26" x14ac:dyDescent="0.25">
      <c r="A171" s="302"/>
      <c r="B171" s="305"/>
      <c r="C171" s="308" t="str">
        <f t="shared" ref="C171" si="198">IF(B171="","",IF(F172="t","kJ/kg",IF(F172="1000m³","kJ/m³","kJ/"&amp;F172)))</f>
        <v/>
      </c>
      <c r="D171" s="296"/>
      <c r="E171" s="74" t="s">
        <v>122</v>
      </c>
      <c r="F171" s="75" t="s">
        <v>0</v>
      </c>
      <c r="G171" s="82"/>
      <c r="H171" s="82"/>
      <c r="I171" s="82"/>
      <c r="J171" s="82"/>
      <c r="K171" s="82"/>
      <c r="L171" s="82"/>
      <c r="M171" s="82"/>
      <c r="N171" s="82"/>
      <c r="O171" s="82"/>
      <c r="P171" s="82"/>
      <c r="Q171" s="82"/>
      <c r="R171" s="82"/>
      <c r="S171" s="198" t="str">
        <f t="shared" si="159"/>
        <v/>
      </c>
      <c r="T171" s="299" t="str">
        <f>IF(SUM(S171:S174)&gt;0,IFERROR(((SUM(S171,S173)*3600))/(S172*D171),"Heizwert und/oder
 Einsatz fehlt"),"")</f>
        <v/>
      </c>
      <c r="V171" s="155" t="str">
        <f>IF(A171="","",A171&amp;" / "&amp;JJ_Wae!$F$8)</f>
        <v/>
      </c>
      <c r="W171" s="155" t="str">
        <f>IF(A171="","",VLOOKUP($A171,MM_WaeEt!$X$11:$Y$70,2,FALSE))</f>
        <v/>
      </c>
      <c r="Y171" s="156"/>
      <c r="Z171" s="155">
        <f t="shared" ref="Z171" si="199">B171</f>
        <v>0</v>
      </c>
    </row>
    <row r="172" spans="1:26" x14ac:dyDescent="0.25">
      <c r="A172" s="303"/>
      <c r="B172" s="306"/>
      <c r="C172" s="309"/>
      <c r="D172" s="297"/>
      <c r="E172" s="76" t="s">
        <v>123</v>
      </c>
      <c r="F172" s="77" t="str">
        <f>IFERROR(VLOOKUP(B171,Et!$A$11:$B$60,2,0),"")</f>
        <v/>
      </c>
      <c r="G172" s="83"/>
      <c r="H172" s="83"/>
      <c r="I172" s="83"/>
      <c r="J172" s="83"/>
      <c r="K172" s="83"/>
      <c r="L172" s="83"/>
      <c r="M172" s="83"/>
      <c r="N172" s="83"/>
      <c r="O172" s="83"/>
      <c r="P172" s="83"/>
      <c r="Q172" s="83"/>
      <c r="R172" s="83"/>
      <c r="S172" s="199" t="str">
        <f t="shared" si="159"/>
        <v/>
      </c>
      <c r="T172" s="300"/>
      <c r="Y172" s="156"/>
      <c r="Z172" s="155">
        <f t="shared" ref="Z172" si="200">Z171</f>
        <v>0</v>
      </c>
    </row>
    <row r="173" spans="1:26" x14ac:dyDescent="0.25">
      <c r="A173" s="303"/>
      <c r="B173" s="306"/>
      <c r="C173" s="309"/>
      <c r="D173" s="297"/>
      <c r="E173" s="78" t="s">
        <v>124</v>
      </c>
      <c r="F173" s="79" t="s">
        <v>0</v>
      </c>
      <c r="G173" s="84"/>
      <c r="H173" s="84"/>
      <c r="I173" s="84"/>
      <c r="J173" s="84"/>
      <c r="K173" s="84"/>
      <c r="L173" s="84"/>
      <c r="M173" s="84"/>
      <c r="N173" s="84"/>
      <c r="O173" s="84"/>
      <c r="P173" s="84"/>
      <c r="Q173" s="84"/>
      <c r="R173" s="84"/>
      <c r="S173" s="200" t="str">
        <f t="shared" si="159"/>
        <v/>
      </c>
      <c r="T173" s="300"/>
      <c r="V173" s="155" t="str">
        <f>IF(A171="","",A171&amp;" / "&amp;JJ_Wae!$H$8)</f>
        <v/>
      </c>
      <c r="Y173" s="156"/>
      <c r="Z173" s="155">
        <f t="shared" ref="Z173" si="201">Z171</f>
        <v>0</v>
      </c>
    </row>
    <row r="174" spans="1:26" x14ac:dyDescent="0.25">
      <c r="A174" s="304"/>
      <c r="B174" s="307"/>
      <c r="C174" s="310"/>
      <c r="D174" s="298"/>
      <c r="E174" s="80" t="s">
        <v>125</v>
      </c>
      <c r="F174" s="81" t="s">
        <v>0</v>
      </c>
      <c r="G174" s="85"/>
      <c r="H174" s="85"/>
      <c r="I174" s="85"/>
      <c r="J174" s="85"/>
      <c r="K174" s="85"/>
      <c r="L174" s="85"/>
      <c r="M174" s="85"/>
      <c r="N174" s="85"/>
      <c r="O174" s="85"/>
      <c r="P174" s="85"/>
      <c r="Q174" s="85"/>
      <c r="R174" s="85"/>
      <c r="S174" s="201" t="str">
        <f t="shared" si="159"/>
        <v/>
      </c>
      <c r="T174" s="301"/>
      <c r="Y174" s="156"/>
      <c r="Z174" s="155">
        <f t="shared" ref="Z174" si="202">Z171</f>
        <v>0</v>
      </c>
    </row>
    <row r="175" spans="1:26" x14ac:dyDescent="0.25">
      <c r="A175" s="302"/>
      <c r="B175" s="305"/>
      <c r="C175" s="308" t="str">
        <f t="shared" ref="C175" si="203">IF(B175="","",IF(F176="t","kJ/kg",IF(F176="1000m³","kJ/m³","kJ/"&amp;F176)))</f>
        <v/>
      </c>
      <c r="D175" s="296"/>
      <c r="E175" s="74" t="s">
        <v>122</v>
      </c>
      <c r="F175" s="75" t="s">
        <v>0</v>
      </c>
      <c r="G175" s="82"/>
      <c r="H175" s="82"/>
      <c r="I175" s="82"/>
      <c r="J175" s="82"/>
      <c r="K175" s="82"/>
      <c r="L175" s="82"/>
      <c r="M175" s="82"/>
      <c r="N175" s="82"/>
      <c r="O175" s="82"/>
      <c r="P175" s="82"/>
      <c r="Q175" s="82"/>
      <c r="R175" s="82"/>
      <c r="S175" s="198" t="str">
        <f t="shared" si="159"/>
        <v/>
      </c>
      <c r="T175" s="299" t="str">
        <f>IF(SUM(S175:S178)&gt;0,IFERROR(((SUM(S175,S177)*3600))/(S176*D175),"Heizwert und/oder
 Einsatz fehlt"),"")</f>
        <v/>
      </c>
      <c r="V175" s="155" t="str">
        <f>IF(A175="","",A175&amp;" / "&amp;JJ_Wae!$F$8)</f>
        <v/>
      </c>
      <c r="W175" s="155" t="str">
        <f>IF(A175="","",VLOOKUP($A175,MM_WaeEt!$X$11:$Y$70,2,FALSE))</f>
        <v/>
      </c>
      <c r="Y175" s="156"/>
      <c r="Z175" s="155">
        <f t="shared" ref="Z175" si="204">B175</f>
        <v>0</v>
      </c>
    </row>
    <row r="176" spans="1:26" x14ac:dyDescent="0.25">
      <c r="A176" s="303"/>
      <c r="B176" s="306"/>
      <c r="C176" s="309"/>
      <c r="D176" s="297"/>
      <c r="E176" s="76" t="s">
        <v>123</v>
      </c>
      <c r="F176" s="77" t="str">
        <f>IFERROR(VLOOKUP(B175,Et!$A$11:$B$60,2,0),"")</f>
        <v/>
      </c>
      <c r="G176" s="83"/>
      <c r="H176" s="83"/>
      <c r="I176" s="83"/>
      <c r="J176" s="83"/>
      <c r="K176" s="83"/>
      <c r="L176" s="83"/>
      <c r="M176" s="83"/>
      <c r="N176" s="83"/>
      <c r="O176" s="83"/>
      <c r="P176" s="83"/>
      <c r="Q176" s="83"/>
      <c r="R176" s="83"/>
      <c r="S176" s="199" t="str">
        <f t="shared" si="159"/>
        <v/>
      </c>
      <c r="T176" s="300"/>
      <c r="Y176" s="156"/>
      <c r="Z176" s="155">
        <f t="shared" ref="Z176" si="205">Z175</f>
        <v>0</v>
      </c>
    </row>
    <row r="177" spans="1:26" x14ac:dyDescent="0.25">
      <c r="A177" s="303"/>
      <c r="B177" s="306"/>
      <c r="C177" s="309"/>
      <c r="D177" s="297"/>
      <c r="E177" s="78" t="s">
        <v>124</v>
      </c>
      <c r="F177" s="79" t="s">
        <v>0</v>
      </c>
      <c r="G177" s="84"/>
      <c r="H177" s="84"/>
      <c r="I177" s="84"/>
      <c r="J177" s="84"/>
      <c r="K177" s="84"/>
      <c r="L177" s="84"/>
      <c r="M177" s="84"/>
      <c r="N177" s="84"/>
      <c r="O177" s="84"/>
      <c r="P177" s="84"/>
      <c r="Q177" s="84"/>
      <c r="R177" s="84"/>
      <c r="S177" s="200" t="str">
        <f t="shared" si="159"/>
        <v/>
      </c>
      <c r="T177" s="300"/>
      <c r="V177" s="155" t="str">
        <f>IF(A175="","",A175&amp;" / "&amp;JJ_Wae!$H$8)</f>
        <v/>
      </c>
      <c r="Y177" s="156"/>
      <c r="Z177" s="155">
        <f t="shared" ref="Z177" si="206">Z175</f>
        <v>0</v>
      </c>
    </row>
    <row r="178" spans="1:26" x14ac:dyDescent="0.25">
      <c r="A178" s="304"/>
      <c r="B178" s="307"/>
      <c r="C178" s="310"/>
      <c r="D178" s="298"/>
      <c r="E178" s="80" t="s">
        <v>125</v>
      </c>
      <c r="F178" s="81" t="s">
        <v>0</v>
      </c>
      <c r="G178" s="85"/>
      <c r="H178" s="85"/>
      <c r="I178" s="85"/>
      <c r="J178" s="85"/>
      <c r="K178" s="85"/>
      <c r="L178" s="85"/>
      <c r="M178" s="85"/>
      <c r="N178" s="85"/>
      <c r="O178" s="85"/>
      <c r="P178" s="85"/>
      <c r="Q178" s="85"/>
      <c r="R178" s="85"/>
      <c r="S178" s="201" t="str">
        <f t="shared" si="159"/>
        <v/>
      </c>
      <c r="T178" s="301"/>
      <c r="Y178" s="156"/>
      <c r="Z178" s="155">
        <f t="shared" ref="Z178" si="207">Z175</f>
        <v>0</v>
      </c>
    </row>
    <row r="179" spans="1:26" x14ac:dyDescent="0.25">
      <c r="A179" s="302"/>
      <c r="B179" s="305"/>
      <c r="C179" s="308" t="str">
        <f t="shared" ref="C179" si="208">IF(B179="","",IF(F180="t","kJ/kg",IF(F180="1000m³","kJ/m³","kJ/"&amp;F180)))</f>
        <v/>
      </c>
      <c r="D179" s="296"/>
      <c r="E179" s="74" t="s">
        <v>122</v>
      </c>
      <c r="F179" s="75" t="s">
        <v>0</v>
      </c>
      <c r="G179" s="82"/>
      <c r="H179" s="82"/>
      <c r="I179" s="82"/>
      <c r="J179" s="82"/>
      <c r="K179" s="82"/>
      <c r="L179" s="82"/>
      <c r="M179" s="82"/>
      <c r="N179" s="82"/>
      <c r="O179" s="82"/>
      <c r="P179" s="82"/>
      <c r="Q179" s="82"/>
      <c r="R179" s="82"/>
      <c r="S179" s="198" t="str">
        <f t="shared" si="159"/>
        <v/>
      </c>
      <c r="T179" s="299" t="str">
        <f>IF(SUM(S179:S182)&gt;0,IFERROR(((SUM(S179,S181)*3600))/(S180*D179),"Heizwert und/oder
 Einsatz fehlt"),"")</f>
        <v/>
      </c>
      <c r="V179" s="155" t="str">
        <f>IF(A179="","",A179&amp;" / "&amp;JJ_Wae!$F$8)</f>
        <v/>
      </c>
      <c r="W179" s="155" t="str">
        <f>IF(A179="","",VLOOKUP($A179,MM_WaeEt!$X$11:$Y$70,2,FALSE))</f>
        <v/>
      </c>
      <c r="Y179" s="156"/>
      <c r="Z179" s="155">
        <f t="shared" ref="Z179" si="209">B179</f>
        <v>0</v>
      </c>
    </row>
    <row r="180" spans="1:26" x14ac:dyDescent="0.25">
      <c r="A180" s="303"/>
      <c r="B180" s="306"/>
      <c r="C180" s="309"/>
      <c r="D180" s="297"/>
      <c r="E180" s="76" t="s">
        <v>123</v>
      </c>
      <c r="F180" s="77" t="str">
        <f>IFERROR(VLOOKUP(B179,Et!$A$11:$B$60,2,0),"")</f>
        <v/>
      </c>
      <c r="G180" s="83"/>
      <c r="H180" s="83"/>
      <c r="I180" s="83"/>
      <c r="J180" s="83"/>
      <c r="K180" s="83"/>
      <c r="L180" s="83"/>
      <c r="M180" s="83"/>
      <c r="N180" s="83"/>
      <c r="O180" s="83"/>
      <c r="P180" s="83"/>
      <c r="Q180" s="83"/>
      <c r="R180" s="83"/>
      <c r="S180" s="199" t="str">
        <f t="shared" si="159"/>
        <v/>
      </c>
      <c r="T180" s="300"/>
      <c r="Y180" s="156"/>
      <c r="Z180" s="155">
        <f t="shared" ref="Z180" si="210">Z179</f>
        <v>0</v>
      </c>
    </row>
    <row r="181" spans="1:26" x14ac:dyDescent="0.25">
      <c r="A181" s="303"/>
      <c r="B181" s="306"/>
      <c r="C181" s="309"/>
      <c r="D181" s="297"/>
      <c r="E181" s="78" t="s">
        <v>124</v>
      </c>
      <c r="F181" s="79" t="s">
        <v>0</v>
      </c>
      <c r="G181" s="84"/>
      <c r="H181" s="84"/>
      <c r="I181" s="84"/>
      <c r="J181" s="84"/>
      <c r="K181" s="84"/>
      <c r="L181" s="84"/>
      <c r="M181" s="84"/>
      <c r="N181" s="84"/>
      <c r="O181" s="84"/>
      <c r="P181" s="84"/>
      <c r="Q181" s="84"/>
      <c r="R181" s="84"/>
      <c r="S181" s="200" t="str">
        <f t="shared" si="159"/>
        <v/>
      </c>
      <c r="T181" s="300"/>
      <c r="V181" s="155" t="str">
        <f>IF(A179="","",A179&amp;" / "&amp;JJ_Wae!$H$8)</f>
        <v/>
      </c>
      <c r="Y181" s="156"/>
      <c r="Z181" s="155">
        <f t="shared" ref="Z181" si="211">Z179</f>
        <v>0</v>
      </c>
    </row>
    <row r="182" spans="1:26" x14ac:dyDescent="0.25">
      <c r="A182" s="304"/>
      <c r="B182" s="307"/>
      <c r="C182" s="310"/>
      <c r="D182" s="298"/>
      <c r="E182" s="80" t="s">
        <v>125</v>
      </c>
      <c r="F182" s="81" t="s">
        <v>0</v>
      </c>
      <c r="G182" s="85"/>
      <c r="H182" s="85"/>
      <c r="I182" s="85"/>
      <c r="J182" s="85"/>
      <c r="K182" s="85"/>
      <c r="L182" s="85"/>
      <c r="M182" s="85"/>
      <c r="N182" s="85"/>
      <c r="O182" s="85"/>
      <c r="P182" s="85"/>
      <c r="Q182" s="85"/>
      <c r="R182" s="85"/>
      <c r="S182" s="201" t="str">
        <f t="shared" si="159"/>
        <v/>
      </c>
      <c r="T182" s="301"/>
      <c r="Y182" s="156"/>
      <c r="Z182" s="155">
        <f t="shared" ref="Z182" si="212">Z179</f>
        <v>0</v>
      </c>
    </row>
    <row r="183" spans="1:26" x14ac:dyDescent="0.25">
      <c r="A183" s="302"/>
      <c r="B183" s="305"/>
      <c r="C183" s="308" t="str">
        <f t="shared" ref="C183" si="213">IF(B183="","",IF(F184="t","kJ/kg",IF(F184="1000m³","kJ/m³","kJ/"&amp;F184)))</f>
        <v/>
      </c>
      <c r="D183" s="296"/>
      <c r="E183" s="74" t="s">
        <v>122</v>
      </c>
      <c r="F183" s="75" t="s">
        <v>0</v>
      </c>
      <c r="G183" s="82"/>
      <c r="H183" s="82"/>
      <c r="I183" s="82"/>
      <c r="J183" s="82"/>
      <c r="K183" s="82"/>
      <c r="L183" s="82"/>
      <c r="M183" s="82"/>
      <c r="N183" s="82"/>
      <c r="O183" s="82"/>
      <c r="P183" s="82"/>
      <c r="Q183" s="82"/>
      <c r="R183" s="82"/>
      <c r="S183" s="198" t="str">
        <f t="shared" si="159"/>
        <v/>
      </c>
      <c r="T183" s="299" t="str">
        <f>IF(SUM(S183:S186)&gt;0,IFERROR(((SUM(S183,S185)*3600))/(S184*D183),"Heizwert und/oder
 Einsatz fehlt"),"")</f>
        <v/>
      </c>
      <c r="V183" s="155" t="str">
        <f>IF(A183="","",A183&amp;" / "&amp;JJ_Wae!$F$8)</f>
        <v/>
      </c>
      <c r="W183" s="155" t="str">
        <f>IF(A183="","",VLOOKUP($A183,MM_WaeEt!$X$11:$Y$70,2,FALSE))</f>
        <v/>
      </c>
      <c r="Y183" s="156"/>
      <c r="Z183" s="155">
        <f t="shared" ref="Z183" si="214">B183</f>
        <v>0</v>
      </c>
    </row>
    <row r="184" spans="1:26" x14ac:dyDescent="0.25">
      <c r="A184" s="303"/>
      <c r="B184" s="306"/>
      <c r="C184" s="309"/>
      <c r="D184" s="297"/>
      <c r="E184" s="76" t="s">
        <v>123</v>
      </c>
      <c r="F184" s="77" t="str">
        <f>IFERROR(VLOOKUP(B183,Et!$A$11:$B$60,2,0),"")</f>
        <v/>
      </c>
      <c r="G184" s="83"/>
      <c r="H184" s="83"/>
      <c r="I184" s="83"/>
      <c r="J184" s="83"/>
      <c r="K184" s="83"/>
      <c r="L184" s="83"/>
      <c r="M184" s="83"/>
      <c r="N184" s="83"/>
      <c r="O184" s="83"/>
      <c r="P184" s="83"/>
      <c r="Q184" s="83"/>
      <c r="R184" s="83"/>
      <c r="S184" s="199" t="str">
        <f t="shared" si="159"/>
        <v/>
      </c>
      <c r="T184" s="300"/>
      <c r="Y184" s="156"/>
      <c r="Z184" s="155">
        <f t="shared" ref="Z184" si="215">Z183</f>
        <v>0</v>
      </c>
    </row>
    <row r="185" spans="1:26" x14ac:dyDescent="0.25">
      <c r="A185" s="303"/>
      <c r="B185" s="306"/>
      <c r="C185" s="309"/>
      <c r="D185" s="297"/>
      <c r="E185" s="78" t="s">
        <v>124</v>
      </c>
      <c r="F185" s="79" t="s">
        <v>0</v>
      </c>
      <c r="G185" s="84"/>
      <c r="H185" s="84"/>
      <c r="I185" s="84"/>
      <c r="J185" s="84"/>
      <c r="K185" s="84"/>
      <c r="L185" s="84"/>
      <c r="M185" s="84"/>
      <c r="N185" s="84"/>
      <c r="O185" s="84"/>
      <c r="P185" s="84"/>
      <c r="Q185" s="84"/>
      <c r="R185" s="84"/>
      <c r="S185" s="200" t="str">
        <f t="shared" si="159"/>
        <v/>
      </c>
      <c r="T185" s="300"/>
      <c r="V185" s="155" t="str">
        <f>IF(A183="","",A183&amp;" / "&amp;JJ_Wae!$H$8)</f>
        <v/>
      </c>
      <c r="Y185" s="156"/>
      <c r="Z185" s="155">
        <f t="shared" ref="Z185" si="216">Z183</f>
        <v>0</v>
      </c>
    </row>
    <row r="186" spans="1:26" x14ac:dyDescent="0.25">
      <c r="A186" s="304"/>
      <c r="B186" s="307"/>
      <c r="C186" s="310"/>
      <c r="D186" s="298"/>
      <c r="E186" s="80" t="s">
        <v>125</v>
      </c>
      <c r="F186" s="81" t="s">
        <v>0</v>
      </c>
      <c r="G186" s="85"/>
      <c r="H186" s="85"/>
      <c r="I186" s="85"/>
      <c r="J186" s="85"/>
      <c r="K186" s="85"/>
      <c r="L186" s="85"/>
      <c r="M186" s="85"/>
      <c r="N186" s="85"/>
      <c r="O186" s="85"/>
      <c r="P186" s="85"/>
      <c r="Q186" s="85"/>
      <c r="R186" s="85"/>
      <c r="S186" s="201" t="str">
        <f t="shared" si="159"/>
        <v/>
      </c>
      <c r="T186" s="301"/>
      <c r="Y186" s="156"/>
      <c r="Z186" s="155">
        <f t="shared" ref="Z186" si="217">Z183</f>
        <v>0</v>
      </c>
    </row>
    <row r="187" spans="1:26" x14ac:dyDescent="0.25">
      <c r="A187" s="302"/>
      <c r="B187" s="305"/>
      <c r="C187" s="308" t="str">
        <f t="shared" ref="C187" si="218">IF(B187="","",IF(F188="t","kJ/kg",IF(F188="1000m³","kJ/m³","kJ/"&amp;F188)))</f>
        <v/>
      </c>
      <c r="D187" s="296"/>
      <c r="E187" s="74" t="s">
        <v>122</v>
      </c>
      <c r="F187" s="75" t="s">
        <v>0</v>
      </c>
      <c r="G187" s="82"/>
      <c r="H187" s="82"/>
      <c r="I187" s="82"/>
      <c r="J187" s="82"/>
      <c r="K187" s="82"/>
      <c r="L187" s="82"/>
      <c r="M187" s="82"/>
      <c r="N187" s="82"/>
      <c r="O187" s="82"/>
      <c r="P187" s="82"/>
      <c r="Q187" s="82"/>
      <c r="R187" s="82"/>
      <c r="S187" s="198" t="str">
        <f t="shared" si="159"/>
        <v/>
      </c>
      <c r="T187" s="299" t="str">
        <f>IF(SUM(S187:S190)&gt;0,IFERROR(((SUM(S187,S189)*3600))/(S188*D187),"Heizwert und/oder
 Einsatz fehlt"),"")</f>
        <v/>
      </c>
      <c r="V187" s="155" t="str">
        <f>IF(A187="","",A187&amp;" / "&amp;JJ_Wae!$F$8)</f>
        <v/>
      </c>
      <c r="W187" s="155" t="str">
        <f>IF(A187="","",VLOOKUP($A187,MM_WaeEt!$X$11:$Y$70,2,FALSE))</f>
        <v/>
      </c>
      <c r="Y187" s="156"/>
      <c r="Z187" s="155">
        <f t="shared" ref="Z187" si="219">B187</f>
        <v>0</v>
      </c>
    </row>
    <row r="188" spans="1:26" x14ac:dyDescent="0.25">
      <c r="A188" s="303"/>
      <c r="B188" s="306"/>
      <c r="C188" s="309"/>
      <c r="D188" s="297"/>
      <c r="E188" s="76" t="s">
        <v>123</v>
      </c>
      <c r="F188" s="77" t="str">
        <f>IFERROR(VLOOKUP(B187,Et!$A$11:$B$60,2,0),"")</f>
        <v/>
      </c>
      <c r="G188" s="83"/>
      <c r="H188" s="83"/>
      <c r="I188" s="83"/>
      <c r="J188" s="83"/>
      <c r="K188" s="83"/>
      <c r="L188" s="83"/>
      <c r="M188" s="83"/>
      <c r="N188" s="83"/>
      <c r="O188" s="83"/>
      <c r="P188" s="83"/>
      <c r="Q188" s="83"/>
      <c r="R188" s="83"/>
      <c r="S188" s="199" t="str">
        <f t="shared" si="159"/>
        <v/>
      </c>
      <c r="T188" s="300"/>
      <c r="Y188" s="156"/>
      <c r="Z188" s="155">
        <f t="shared" ref="Z188" si="220">Z187</f>
        <v>0</v>
      </c>
    </row>
    <row r="189" spans="1:26" x14ac:dyDescent="0.25">
      <c r="A189" s="303"/>
      <c r="B189" s="306"/>
      <c r="C189" s="309"/>
      <c r="D189" s="297"/>
      <c r="E189" s="78" t="s">
        <v>124</v>
      </c>
      <c r="F189" s="79" t="s">
        <v>0</v>
      </c>
      <c r="G189" s="84"/>
      <c r="H189" s="84"/>
      <c r="I189" s="84"/>
      <c r="J189" s="84"/>
      <c r="K189" s="84"/>
      <c r="L189" s="84"/>
      <c r="M189" s="84"/>
      <c r="N189" s="84"/>
      <c r="O189" s="84"/>
      <c r="P189" s="84"/>
      <c r="Q189" s="84"/>
      <c r="R189" s="84"/>
      <c r="S189" s="200" t="str">
        <f t="shared" si="159"/>
        <v/>
      </c>
      <c r="T189" s="300"/>
      <c r="V189" s="155" t="str">
        <f>IF(A187="","",A187&amp;" / "&amp;JJ_Wae!$H$8)</f>
        <v/>
      </c>
      <c r="Y189" s="156"/>
      <c r="Z189" s="155">
        <f t="shared" ref="Z189" si="221">Z187</f>
        <v>0</v>
      </c>
    </row>
    <row r="190" spans="1:26" x14ac:dyDescent="0.25">
      <c r="A190" s="304"/>
      <c r="B190" s="307"/>
      <c r="C190" s="310"/>
      <c r="D190" s="298"/>
      <c r="E190" s="80" t="s">
        <v>125</v>
      </c>
      <c r="F190" s="81" t="s">
        <v>0</v>
      </c>
      <c r="G190" s="85"/>
      <c r="H190" s="85"/>
      <c r="I190" s="85"/>
      <c r="J190" s="85"/>
      <c r="K190" s="85"/>
      <c r="L190" s="85"/>
      <c r="M190" s="85"/>
      <c r="N190" s="85"/>
      <c r="O190" s="85"/>
      <c r="P190" s="85"/>
      <c r="Q190" s="85"/>
      <c r="R190" s="85"/>
      <c r="S190" s="201" t="str">
        <f t="shared" si="159"/>
        <v/>
      </c>
      <c r="T190" s="301"/>
      <c r="Y190" s="156"/>
      <c r="Z190" s="155">
        <f t="shared" ref="Z190" si="222">Z187</f>
        <v>0</v>
      </c>
    </row>
    <row r="191" spans="1:26" x14ac:dyDescent="0.25">
      <c r="A191" s="302"/>
      <c r="B191" s="305"/>
      <c r="C191" s="308" t="str">
        <f t="shared" ref="C191" si="223">IF(B191="","",IF(F192="t","kJ/kg",IF(F192="1000m³","kJ/m³","kJ/"&amp;F192)))</f>
        <v/>
      </c>
      <c r="D191" s="296"/>
      <c r="E191" s="74" t="s">
        <v>122</v>
      </c>
      <c r="F191" s="75" t="s">
        <v>0</v>
      </c>
      <c r="G191" s="82"/>
      <c r="H191" s="82"/>
      <c r="I191" s="82"/>
      <c r="J191" s="82"/>
      <c r="K191" s="82"/>
      <c r="L191" s="82"/>
      <c r="M191" s="82"/>
      <c r="N191" s="82"/>
      <c r="O191" s="82"/>
      <c r="P191" s="82"/>
      <c r="Q191" s="82"/>
      <c r="R191" s="82"/>
      <c r="S191" s="198" t="str">
        <f t="shared" si="159"/>
        <v/>
      </c>
      <c r="T191" s="299" t="str">
        <f>IF(SUM(S191:S194)&gt;0,IFERROR(((SUM(S191,S193)*3600))/(S192*D191),"Heizwert und/oder
 Einsatz fehlt"),"")</f>
        <v/>
      </c>
      <c r="V191" s="155" t="str">
        <f>IF(A191="","",A191&amp;" / "&amp;JJ_Wae!$F$8)</f>
        <v/>
      </c>
      <c r="W191" s="155" t="str">
        <f>IF(A191="","",VLOOKUP($A191,MM_WaeEt!$X$11:$Y$70,2,FALSE))</f>
        <v/>
      </c>
      <c r="Y191" s="156"/>
      <c r="Z191" s="155">
        <f t="shared" ref="Z191" si="224">B191</f>
        <v>0</v>
      </c>
    </row>
    <row r="192" spans="1:26" x14ac:dyDescent="0.25">
      <c r="A192" s="303"/>
      <c r="B192" s="306"/>
      <c r="C192" s="309"/>
      <c r="D192" s="297"/>
      <c r="E192" s="76" t="s">
        <v>123</v>
      </c>
      <c r="F192" s="77" t="str">
        <f>IFERROR(VLOOKUP(B191,Et!$A$11:$B$60,2,0),"")</f>
        <v/>
      </c>
      <c r="G192" s="83"/>
      <c r="H192" s="83"/>
      <c r="I192" s="83"/>
      <c r="J192" s="83"/>
      <c r="K192" s="83"/>
      <c r="L192" s="83"/>
      <c r="M192" s="83"/>
      <c r="N192" s="83"/>
      <c r="O192" s="83"/>
      <c r="P192" s="83"/>
      <c r="Q192" s="83"/>
      <c r="R192" s="83"/>
      <c r="S192" s="199" t="str">
        <f t="shared" si="159"/>
        <v/>
      </c>
      <c r="T192" s="300"/>
      <c r="Y192" s="156"/>
      <c r="Z192" s="155">
        <f t="shared" ref="Z192" si="225">Z191</f>
        <v>0</v>
      </c>
    </row>
    <row r="193" spans="1:26" x14ac:dyDescent="0.25">
      <c r="A193" s="303"/>
      <c r="B193" s="306"/>
      <c r="C193" s="309"/>
      <c r="D193" s="297"/>
      <c r="E193" s="78" t="s">
        <v>124</v>
      </c>
      <c r="F193" s="79" t="s">
        <v>0</v>
      </c>
      <c r="G193" s="84"/>
      <c r="H193" s="84"/>
      <c r="I193" s="84"/>
      <c r="J193" s="84"/>
      <c r="K193" s="84"/>
      <c r="L193" s="84"/>
      <c r="M193" s="84"/>
      <c r="N193" s="84"/>
      <c r="O193" s="84"/>
      <c r="P193" s="84"/>
      <c r="Q193" s="84"/>
      <c r="R193" s="84"/>
      <c r="S193" s="200" t="str">
        <f t="shared" si="159"/>
        <v/>
      </c>
      <c r="T193" s="300"/>
      <c r="V193" s="155" t="str">
        <f>IF(A191="","",A191&amp;" / "&amp;JJ_Wae!$H$8)</f>
        <v/>
      </c>
      <c r="Y193" s="156"/>
      <c r="Z193" s="155">
        <f t="shared" ref="Z193" si="226">Z191</f>
        <v>0</v>
      </c>
    </row>
    <row r="194" spans="1:26" x14ac:dyDescent="0.25">
      <c r="A194" s="304"/>
      <c r="B194" s="307"/>
      <c r="C194" s="310"/>
      <c r="D194" s="298"/>
      <c r="E194" s="80" t="s">
        <v>125</v>
      </c>
      <c r="F194" s="81" t="s">
        <v>0</v>
      </c>
      <c r="G194" s="85"/>
      <c r="H194" s="85"/>
      <c r="I194" s="85"/>
      <c r="J194" s="85"/>
      <c r="K194" s="85"/>
      <c r="L194" s="85"/>
      <c r="M194" s="85"/>
      <c r="N194" s="85"/>
      <c r="O194" s="85"/>
      <c r="P194" s="85"/>
      <c r="Q194" s="85"/>
      <c r="R194" s="85"/>
      <c r="S194" s="201" t="str">
        <f t="shared" si="159"/>
        <v/>
      </c>
      <c r="T194" s="301"/>
      <c r="Y194" s="156"/>
      <c r="Z194" s="155">
        <f t="shared" ref="Z194" si="227">Z191</f>
        <v>0</v>
      </c>
    </row>
    <row r="195" spans="1:26" x14ac:dyDescent="0.25">
      <c r="A195" s="302"/>
      <c r="B195" s="305"/>
      <c r="C195" s="308" t="str">
        <f t="shared" ref="C195" si="228">IF(B195="","",IF(F196="t","kJ/kg",IF(F196="1000m³","kJ/m³","kJ/"&amp;F196)))</f>
        <v/>
      </c>
      <c r="D195" s="296"/>
      <c r="E195" s="74" t="s">
        <v>122</v>
      </c>
      <c r="F195" s="75" t="s">
        <v>0</v>
      </c>
      <c r="G195" s="82"/>
      <c r="H195" s="82"/>
      <c r="I195" s="82"/>
      <c r="J195" s="82"/>
      <c r="K195" s="82"/>
      <c r="L195" s="82"/>
      <c r="M195" s="82"/>
      <c r="N195" s="82"/>
      <c r="O195" s="82"/>
      <c r="P195" s="82"/>
      <c r="Q195" s="82"/>
      <c r="R195" s="82"/>
      <c r="S195" s="198" t="str">
        <f t="shared" si="159"/>
        <v/>
      </c>
      <c r="T195" s="299" t="str">
        <f>IF(SUM(S195:S198)&gt;0,IFERROR(((SUM(S195,S197)*3600))/(S196*D195),"Heizwert und/oder
 Einsatz fehlt"),"")</f>
        <v/>
      </c>
      <c r="V195" s="155" t="str">
        <f>IF(A195="","",A195&amp;" / "&amp;JJ_Wae!$F$8)</f>
        <v/>
      </c>
      <c r="W195" s="155" t="str">
        <f>IF(A195="","",VLOOKUP($A195,MM_WaeEt!$X$11:$Y$70,2,FALSE))</f>
        <v/>
      </c>
      <c r="Y195" s="156"/>
      <c r="Z195" s="155">
        <f t="shared" ref="Z195" si="229">B195</f>
        <v>0</v>
      </c>
    </row>
    <row r="196" spans="1:26" x14ac:dyDescent="0.25">
      <c r="A196" s="303"/>
      <c r="B196" s="306"/>
      <c r="C196" s="309"/>
      <c r="D196" s="297"/>
      <c r="E196" s="76" t="s">
        <v>123</v>
      </c>
      <c r="F196" s="77" t="str">
        <f>IFERROR(VLOOKUP(B195,Et!$A$11:$B$60,2,0),"")</f>
        <v/>
      </c>
      <c r="G196" s="83"/>
      <c r="H196" s="83"/>
      <c r="I196" s="83"/>
      <c r="J196" s="83"/>
      <c r="K196" s="83"/>
      <c r="L196" s="83"/>
      <c r="M196" s="83"/>
      <c r="N196" s="83"/>
      <c r="O196" s="83"/>
      <c r="P196" s="83"/>
      <c r="Q196" s="83"/>
      <c r="R196" s="83"/>
      <c r="S196" s="199" t="str">
        <f t="shared" si="159"/>
        <v/>
      </c>
      <c r="T196" s="300"/>
      <c r="Y196" s="156"/>
      <c r="Z196" s="155">
        <f t="shared" ref="Z196" si="230">Z195</f>
        <v>0</v>
      </c>
    </row>
    <row r="197" spans="1:26" x14ac:dyDescent="0.25">
      <c r="A197" s="303"/>
      <c r="B197" s="306"/>
      <c r="C197" s="309"/>
      <c r="D197" s="297"/>
      <c r="E197" s="78" t="s">
        <v>124</v>
      </c>
      <c r="F197" s="79" t="s">
        <v>0</v>
      </c>
      <c r="G197" s="84"/>
      <c r="H197" s="84"/>
      <c r="I197" s="84"/>
      <c r="J197" s="84"/>
      <c r="K197" s="84"/>
      <c r="L197" s="84"/>
      <c r="M197" s="84"/>
      <c r="N197" s="84"/>
      <c r="O197" s="84"/>
      <c r="P197" s="84"/>
      <c r="Q197" s="84"/>
      <c r="R197" s="84"/>
      <c r="S197" s="200" t="str">
        <f t="shared" si="159"/>
        <v/>
      </c>
      <c r="T197" s="300"/>
      <c r="V197" s="155" t="str">
        <f>IF(A195="","",A195&amp;" / "&amp;JJ_Wae!$H$8)</f>
        <v/>
      </c>
      <c r="Y197" s="156"/>
      <c r="Z197" s="155">
        <f t="shared" ref="Z197" si="231">Z195</f>
        <v>0</v>
      </c>
    </row>
    <row r="198" spans="1:26" x14ac:dyDescent="0.25">
      <c r="A198" s="304"/>
      <c r="B198" s="307"/>
      <c r="C198" s="310"/>
      <c r="D198" s="298"/>
      <c r="E198" s="80" t="s">
        <v>125</v>
      </c>
      <c r="F198" s="81" t="s">
        <v>0</v>
      </c>
      <c r="G198" s="85"/>
      <c r="H198" s="85"/>
      <c r="I198" s="85"/>
      <c r="J198" s="85"/>
      <c r="K198" s="85"/>
      <c r="L198" s="85"/>
      <c r="M198" s="85"/>
      <c r="N198" s="85"/>
      <c r="O198" s="85"/>
      <c r="P198" s="85"/>
      <c r="Q198" s="85"/>
      <c r="R198" s="85"/>
      <c r="S198" s="201" t="str">
        <f t="shared" si="159"/>
        <v/>
      </c>
      <c r="T198" s="301"/>
      <c r="Y198" s="156"/>
      <c r="Z198" s="155">
        <f t="shared" ref="Z198" si="232">Z195</f>
        <v>0</v>
      </c>
    </row>
    <row r="199" spans="1:26" x14ac:dyDescent="0.25">
      <c r="A199" s="302"/>
      <c r="B199" s="305"/>
      <c r="C199" s="308" t="str">
        <f t="shared" ref="C199" si="233">IF(B199="","",IF(F200="t","kJ/kg",IF(F200="1000m³","kJ/m³","kJ/"&amp;F200)))</f>
        <v/>
      </c>
      <c r="D199" s="296"/>
      <c r="E199" s="74" t="s">
        <v>122</v>
      </c>
      <c r="F199" s="75" t="s">
        <v>0</v>
      </c>
      <c r="G199" s="82"/>
      <c r="H199" s="82"/>
      <c r="I199" s="82"/>
      <c r="J199" s="82"/>
      <c r="K199" s="82"/>
      <c r="L199" s="82"/>
      <c r="M199" s="82"/>
      <c r="N199" s="82"/>
      <c r="O199" s="82"/>
      <c r="P199" s="82"/>
      <c r="Q199" s="82"/>
      <c r="R199" s="82"/>
      <c r="S199" s="198" t="str">
        <f t="shared" si="159"/>
        <v/>
      </c>
      <c r="T199" s="299" t="str">
        <f>IF(SUM(S199:S202)&gt;0,IFERROR(((SUM(S199,S201)*3600))/(S200*D199),"Heizwert und/oder
 Einsatz fehlt"),"")</f>
        <v/>
      </c>
      <c r="V199" s="155" t="str">
        <f>IF(A199="","",A199&amp;" / "&amp;JJ_Wae!$F$8)</f>
        <v/>
      </c>
      <c r="W199" s="155" t="str">
        <f>IF(A199="","",VLOOKUP($A199,MM_WaeEt!$X$11:$Y$70,2,FALSE))</f>
        <v/>
      </c>
      <c r="Y199" s="156"/>
      <c r="Z199" s="155">
        <f t="shared" ref="Z199" si="234">B199</f>
        <v>0</v>
      </c>
    </row>
    <row r="200" spans="1:26" x14ac:dyDescent="0.25">
      <c r="A200" s="303"/>
      <c r="B200" s="306"/>
      <c r="C200" s="309"/>
      <c r="D200" s="297"/>
      <c r="E200" s="76" t="s">
        <v>123</v>
      </c>
      <c r="F200" s="77" t="str">
        <f>IFERROR(VLOOKUP(B199,Et!$A$11:$B$60,2,0),"")</f>
        <v/>
      </c>
      <c r="G200" s="83"/>
      <c r="H200" s="83"/>
      <c r="I200" s="83"/>
      <c r="J200" s="83"/>
      <c r="K200" s="83"/>
      <c r="L200" s="83"/>
      <c r="M200" s="83"/>
      <c r="N200" s="83"/>
      <c r="O200" s="83"/>
      <c r="P200" s="83"/>
      <c r="Q200" s="83"/>
      <c r="R200" s="83"/>
      <c r="S200" s="199" t="str">
        <f t="shared" si="159"/>
        <v/>
      </c>
      <c r="T200" s="300"/>
      <c r="Y200" s="156"/>
      <c r="Z200" s="155">
        <f t="shared" ref="Z200" si="235">Z199</f>
        <v>0</v>
      </c>
    </row>
    <row r="201" spans="1:26" x14ac:dyDescent="0.25">
      <c r="A201" s="303"/>
      <c r="B201" s="306"/>
      <c r="C201" s="309"/>
      <c r="D201" s="297"/>
      <c r="E201" s="78" t="s">
        <v>124</v>
      </c>
      <c r="F201" s="79" t="s">
        <v>0</v>
      </c>
      <c r="G201" s="84"/>
      <c r="H201" s="84"/>
      <c r="I201" s="84"/>
      <c r="J201" s="84"/>
      <c r="K201" s="84"/>
      <c r="L201" s="84"/>
      <c r="M201" s="84"/>
      <c r="N201" s="84"/>
      <c r="O201" s="84"/>
      <c r="P201" s="84"/>
      <c r="Q201" s="84"/>
      <c r="R201" s="84"/>
      <c r="S201" s="200" t="str">
        <f t="shared" si="159"/>
        <v/>
      </c>
      <c r="T201" s="300"/>
      <c r="V201" s="155" t="str">
        <f>IF(A199="","",A199&amp;" / "&amp;JJ_Wae!$H$8)</f>
        <v/>
      </c>
      <c r="Y201" s="156"/>
      <c r="Z201" s="155">
        <f t="shared" ref="Z201" si="236">Z199</f>
        <v>0</v>
      </c>
    </row>
    <row r="202" spans="1:26" x14ac:dyDescent="0.25">
      <c r="A202" s="304"/>
      <c r="B202" s="307"/>
      <c r="C202" s="310"/>
      <c r="D202" s="298"/>
      <c r="E202" s="80" t="s">
        <v>125</v>
      </c>
      <c r="F202" s="81" t="s">
        <v>0</v>
      </c>
      <c r="G202" s="85"/>
      <c r="H202" s="85"/>
      <c r="I202" s="85"/>
      <c r="J202" s="85"/>
      <c r="K202" s="85"/>
      <c r="L202" s="85"/>
      <c r="M202" s="85"/>
      <c r="N202" s="85"/>
      <c r="O202" s="85"/>
      <c r="P202" s="85"/>
      <c r="Q202" s="85"/>
      <c r="R202" s="85"/>
      <c r="S202" s="201" t="str">
        <f t="shared" si="159"/>
        <v/>
      </c>
      <c r="T202" s="301"/>
      <c r="Y202" s="156"/>
      <c r="Z202" s="155">
        <f t="shared" ref="Z202" si="237">Z199</f>
        <v>0</v>
      </c>
    </row>
    <row r="203" spans="1:26" x14ac:dyDescent="0.25">
      <c r="A203" s="302"/>
      <c r="B203" s="305"/>
      <c r="C203" s="308" t="str">
        <f t="shared" ref="C203" si="238">IF(B203="","",IF(F204="t","kJ/kg",IF(F204="1000m³","kJ/m³","kJ/"&amp;F204)))</f>
        <v/>
      </c>
      <c r="D203" s="296"/>
      <c r="E203" s="74" t="s">
        <v>122</v>
      </c>
      <c r="F203" s="75" t="s">
        <v>0</v>
      </c>
      <c r="G203" s="82"/>
      <c r="H203" s="82"/>
      <c r="I203" s="82"/>
      <c r="J203" s="82"/>
      <c r="K203" s="82"/>
      <c r="L203" s="82"/>
      <c r="M203" s="82"/>
      <c r="N203" s="82"/>
      <c r="O203" s="82"/>
      <c r="P203" s="82"/>
      <c r="Q203" s="82"/>
      <c r="R203" s="82"/>
      <c r="S203" s="198" t="str">
        <f t="shared" si="159"/>
        <v/>
      </c>
      <c r="T203" s="299" t="str">
        <f>IF(SUM(S203:S206)&gt;0,IFERROR(((SUM(S203,S205)*3600))/(S204*D203),"Heizwert und/oder
 Einsatz fehlt"),"")</f>
        <v/>
      </c>
      <c r="V203" s="155" t="str">
        <f>IF(A203="","",A203&amp;" / "&amp;JJ_Wae!$F$8)</f>
        <v/>
      </c>
      <c r="W203" s="155" t="str">
        <f>IF(A203="","",VLOOKUP($A203,MM_WaeEt!$X$11:$Y$70,2,FALSE))</f>
        <v/>
      </c>
      <c r="Y203" s="156"/>
      <c r="Z203" s="155">
        <f t="shared" ref="Z203" si="239">B203</f>
        <v>0</v>
      </c>
    </row>
    <row r="204" spans="1:26" x14ac:dyDescent="0.25">
      <c r="A204" s="303"/>
      <c r="B204" s="306"/>
      <c r="C204" s="309"/>
      <c r="D204" s="297"/>
      <c r="E204" s="76" t="s">
        <v>123</v>
      </c>
      <c r="F204" s="77" t="str">
        <f>IFERROR(VLOOKUP(B203,Et!$A$11:$B$60,2,0),"")</f>
        <v/>
      </c>
      <c r="G204" s="83"/>
      <c r="H204" s="83"/>
      <c r="I204" s="83"/>
      <c r="J204" s="83"/>
      <c r="K204" s="83"/>
      <c r="L204" s="83"/>
      <c r="M204" s="83"/>
      <c r="N204" s="83"/>
      <c r="O204" s="83"/>
      <c r="P204" s="83"/>
      <c r="Q204" s="83"/>
      <c r="R204" s="83"/>
      <c r="S204" s="199" t="str">
        <f t="shared" ref="S204:S210" si="240">IF(Z204&lt;&gt;0,SUM(G204:R204),"")</f>
        <v/>
      </c>
      <c r="T204" s="300"/>
      <c r="Y204" s="156"/>
      <c r="Z204" s="155">
        <f t="shared" ref="Z204" si="241">Z203</f>
        <v>0</v>
      </c>
    </row>
    <row r="205" spans="1:26" x14ac:dyDescent="0.25">
      <c r="A205" s="303"/>
      <c r="B205" s="306"/>
      <c r="C205" s="309"/>
      <c r="D205" s="297"/>
      <c r="E205" s="78" t="s">
        <v>124</v>
      </c>
      <c r="F205" s="79" t="s">
        <v>0</v>
      </c>
      <c r="G205" s="84"/>
      <c r="H205" s="84"/>
      <c r="I205" s="84"/>
      <c r="J205" s="84"/>
      <c r="K205" s="84"/>
      <c r="L205" s="84"/>
      <c r="M205" s="84"/>
      <c r="N205" s="84"/>
      <c r="O205" s="84"/>
      <c r="P205" s="84"/>
      <c r="Q205" s="84"/>
      <c r="R205" s="84"/>
      <c r="S205" s="200" t="str">
        <f t="shared" si="240"/>
        <v/>
      </c>
      <c r="T205" s="300"/>
      <c r="V205" s="155" t="str">
        <f>IF(A203="","",A203&amp;" / "&amp;JJ_Wae!$H$8)</f>
        <v/>
      </c>
      <c r="Y205" s="156"/>
      <c r="Z205" s="155">
        <f t="shared" ref="Z205" si="242">Z203</f>
        <v>0</v>
      </c>
    </row>
    <row r="206" spans="1:26" x14ac:dyDescent="0.25">
      <c r="A206" s="304"/>
      <c r="B206" s="307"/>
      <c r="C206" s="310"/>
      <c r="D206" s="298"/>
      <c r="E206" s="80" t="s">
        <v>125</v>
      </c>
      <c r="F206" s="81" t="s">
        <v>0</v>
      </c>
      <c r="G206" s="85"/>
      <c r="H206" s="85"/>
      <c r="I206" s="85"/>
      <c r="J206" s="85"/>
      <c r="K206" s="85"/>
      <c r="L206" s="85"/>
      <c r="M206" s="85"/>
      <c r="N206" s="85"/>
      <c r="O206" s="85"/>
      <c r="P206" s="85"/>
      <c r="Q206" s="85"/>
      <c r="R206" s="85"/>
      <c r="S206" s="201" t="str">
        <f t="shared" si="240"/>
        <v/>
      </c>
      <c r="T206" s="301"/>
      <c r="Y206" s="156"/>
      <c r="Z206" s="155">
        <f t="shared" ref="Z206" si="243">Z203</f>
        <v>0</v>
      </c>
    </row>
    <row r="207" spans="1:26" x14ac:dyDescent="0.25">
      <c r="A207" s="302"/>
      <c r="B207" s="305"/>
      <c r="C207" s="308" t="str">
        <f t="shared" ref="C207" si="244">IF(B207="","",IF(F208="t","kJ/kg",IF(F208="1000m³","kJ/m³","kJ/"&amp;F208)))</f>
        <v/>
      </c>
      <c r="D207" s="296"/>
      <c r="E207" s="74" t="s">
        <v>122</v>
      </c>
      <c r="F207" s="75" t="s">
        <v>0</v>
      </c>
      <c r="G207" s="82"/>
      <c r="H207" s="82"/>
      <c r="I207" s="82"/>
      <c r="J207" s="82"/>
      <c r="K207" s="82"/>
      <c r="L207" s="82"/>
      <c r="M207" s="82"/>
      <c r="N207" s="82"/>
      <c r="O207" s="82"/>
      <c r="P207" s="82"/>
      <c r="Q207" s="82"/>
      <c r="R207" s="82"/>
      <c r="S207" s="198" t="str">
        <f t="shared" si="240"/>
        <v/>
      </c>
      <c r="T207" s="299" t="str">
        <f>IF(SUM(S207:S210)&gt;0,IFERROR(((SUM(S207,S209)*3600))/(S208*D207),"Heizwert und/oder
 Einsatz fehlt"),"")</f>
        <v/>
      </c>
      <c r="V207" s="155" t="str">
        <f>IF(A207="","",A207&amp;" / "&amp;JJ_Wae!$F$8)</f>
        <v/>
      </c>
      <c r="W207" s="155" t="str">
        <f>IF(A207="","",VLOOKUP($A207,MM_WaeEt!$X$11:$Y$70,2,FALSE))</f>
        <v/>
      </c>
      <c r="Y207" s="156"/>
      <c r="Z207" s="155">
        <f t="shared" ref="Z207" si="245">B207</f>
        <v>0</v>
      </c>
    </row>
    <row r="208" spans="1:26" x14ac:dyDescent="0.25">
      <c r="A208" s="303"/>
      <c r="B208" s="306"/>
      <c r="C208" s="309"/>
      <c r="D208" s="297"/>
      <c r="E208" s="76" t="s">
        <v>123</v>
      </c>
      <c r="F208" s="77" t="str">
        <f>IFERROR(VLOOKUP(B207,Et!$A$11:$B$60,2,0),"")</f>
        <v/>
      </c>
      <c r="G208" s="83"/>
      <c r="H208" s="83"/>
      <c r="I208" s="83"/>
      <c r="J208" s="83"/>
      <c r="K208" s="83"/>
      <c r="L208" s="83"/>
      <c r="M208" s="83"/>
      <c r="N208" s="83"/>
      <c r="O208" s="83"/>
      <c r="P208" s="83"/>
      <c r="Q208" s="83"/>
      <c r="R208" s="83"/>
      <c r="S208" s="199" t="str">
        <f t="shared" si="240"/>
        <v/>
      </c>
      <c r="T208" s="300"/>
      <c r="Y208" s="156"/>
      <c r="Z208" s="155">
        <f t="shared" ref="Z208" si="246">Z207</f>
        <v>0</v>
      </c>
    </row>
    <row r="209" spans="1:26" x14ac:dyDescent="0.25">
      <c r="A209" s="303"/>
      <c r="B209" s="306"/>
      <c r="C209" s="309"/>
      <c r="D209" s="297"/>
      <c r="E209" s="78" t="s">
        <v>124</v>
      </c>
      <c r="F209" s="79" t="s">
        <v>0</v>
      </c>
      <c r="G209" s="84"/>
      <c r="H209" s="84"/>
      <c r="I209" s="84"/>
      <c r="J209" s="84"/>
      <c r="K209" s="84"/>
      <c r="L209" s="84"/>
      <c r="M209" s="84"/>
      <c r="N209" s="84"/>
      <c r="O209" s="84"/>
      <c r="P209" s="84"/>
      <c r="Q209" s="84"/>
      <c r="R209" s="84"/>
      <c r="S209" s="200" t="str">
        <f t="shared" si="240"/>
        <v/>
      </c>
      <c r="T209" s="300"/>
      <c r="V209" s="155" t="str">
        <f>IF(A207="","",A207&amp;" / "&amp;JJ_Wae!$H$8)</f>
        <v/>
      </c>
      <c r="Y209" s="156"/>
      <c r="Z209" s="155">
        <f t="shared" ref="Z209" si="247">Z207</f>
        <v>0</v>
      </c>
    </row>
    <row r="210" spans="1:26" x14ac:dyDescent="0.25">
      <c r="A210" s="304"/>
      <c r="B210" s="307"/>
      <c r="C210" s="310"/>
      <c r="D210" s="298"/>
      <c r="E210" s="80" t="s">
        <v>125</v>
      </c>
      <c r="F210" s="81" t="s">
        <v>0</v>
      </c>
      <c r="G210" s="85"/>
      <c r="H210" s="85"/>
      <c r="I210" s="85"/>
      <c r="J210" s="85"/>
      <c r="K210" s="85"/>
      <c r="L210" s="85"/>
      <c r="M210" s="85"/>
      <c r="N210" s="85"/>
      <c r="O210" s="85"/>
      <c r="P210" s="85"/>
      <c r="Q210" s="85"/>
      <c r="R210" s="85"/>
      <c r="S210" s="201" t="str">
        <f t="shared" si="240"/>
        <v/>
      </c>
      <c r="T210" s="301"/>
      <c r="Y210" s="156"/>
      <c r="Z210" s="155">
        <f t="shared" ref="Z210" si="248">Z207</f>
        <v>0</v>
      </c>
    </row>
  </sheetData>
  <sheetProtection algorithmName="SHA-512" hashValue="yrN1JDJHtrAhWFX3oQ7bpCmN7GnYmLcgNTZJ9U8QdPf/BqJgupTWM3lwTlheO/aozLCfnOSZPnlvrQcyiUEfog==" saltValue="Kx5hOn/iGczPo/20PwPcMA==" spinCount="100000" sheet="1" objects="1" scenarios="1" formatCells="0" formatColumns="0" formatRows="0"/>
  <mergeCells count="272">
    <mergeCell ref="A5:D5"/>
    <mergeCell ref="B6:D6"/>
    <mergeCell ref="A7:D7"/>
    <mergeCell ref="A8:A10"/>
    <mergeCell ref="B8:B10"/>
    <mergeCell ref="E8:E10"/>
    <mergeCell ref="C8:D10"/>
    <mergeCell ref="F8:F10"/>
    <mergeCell ref="G8:G10"/>
    <mergeCell ref="H8:H10"/>
    <mergeCell ref="I8:I10"/>
    <mergeCell ref="J8:J10"/>
    <mergeCell ref="A11:A14"/>
    <mergeCell ref="B11:B14"/>
    <mergeCell ref="C11:C14"/>
    <mergeCell ref="D11:D14"/>
    <mergeCell ref="T11:T14"/>
    <mergeCell ref="K8:K10"/>
    <mergeCell ref="L8:L10"/>
    <mergeCell ref="M8:M10"/>
    <mergeCell ref="N8:N10"/>
    <mergeCell ref="O8:O10"/>
    <mergeCell ref="P8:P10"/>
    <mergeCell ref="Q8:Q10"/>
    <mergeCell ref="R8:R10"/>
    <mergeCell ref="S8:S10"/>
    <mergeCell ref="T8:T10"/>
    <mergeCell ref="A15:A18"/>
    <mergeCell ref="B15:B18"/>
    <mergeCell ref="C15:C18"/>
    <mergeCell ref="D15:D18"/>
    <mergeCell ref="T15:T18"/>
    <mergeCell ref="D19:D22"/>
    <mergeCell ref="T19:T22"/>
    <mergeCell ref="A23:A26"/>
    <mergeCell ref="B23:B26"/>
    <mergeCell ref="C23:C26"/>
    <mergeCell ref="D23:D26"/>
    <mergeCell ref="T23:T26"/>
    <mergeCell ref="A19:A22"/>
    <mergeCell ref="B19:B22"/>
    <mergeCell ref="C19:C22"/>
    <mergeCell ref="D27:D30"/>
    <mergeCell ref="T27:T30"/>
    <mergeCell ref="A31:A34"/>
    <mergeCell ref="B31:B34"/>
    <mergeCell ref="C31:C34"/>
    <mergeCell ref="D31:D34"/>
    <mergeCell ref="T31:T34"/>
    <mergeCell ref="A27:A30"/>
    <mergeCell ref="B27:B30"/>
    <mergeCell ref="C27:C30"/>
    <mergeCell ref="D35:D38"/>
    <mergeCell ref="T35:T38"/>
    <mergeCell ref="A39:A42"/>
    <mergeCell ref="B39:B42"/>
    <mergeCell ref="C39:C42"/>
    <mergeCell ref="D39:D42"/>
    <mergeCell ref="T39:T42"/>
    <mergeCell ref="A35:A38"/>
    <mergeCell ref="B35:B38"/>
    <mergeCell ref="C35:C38"/>
    <mergeCell ref="D43:D46"/>
    <mergeCell ref="T43:T46"/>
    <mergeCell ref="A47:A50"/>
    <mergeCell ref="B47:B50"/>
    <mergeCell ref="C47:C50"/>
    <mergeCell ref="D47:D50"/>
    <mergeCell ref="T47:T50"/>
    <mergeCell ref="A43:A46"/>
    <mergeCell ref="B43:B46"/>
    <mergeCell ref="C43:C46"/>
    <mergeCell ref="D51:D54"/>
    <mergeCell ref="T51:T54"/>
    <mergeCell ref="A55:A58"/>
    <mergeCell ref="B55:B58"/>
    <mergeCell ref="C55:C58"/>
    <mergeCell ref="D55:D58"/>
    <mergeCell ref="T55:T58"/>
    <mergeCell ref="A51:A54"/>
    <mergeCell ref="B51:B54"/>
    <mergeCell ref="C51:C54"/>
    <mergeCell ref="D59:D62"/>
    <mergeCell ref="T59:T62"/>
    <mergeCell ref="A63:A66"/>
    <mergeCell ref="B63:B66"/>
    <mergeCell ref="C63:C66"/>
    <mergeCell ref="D63:D66"/>
    <mergeCell ref="T63:T66"/>
    <mergeCell ref="A59:A62"/>
    <mergeCell ref="B59:B62"/>
    <mergeCell ref="C59:C62"/>
    <mergeCell ref="D67:D70"/>
    <mergeCell ref="T67:T70"/>
    <mergeCell ref="A71:A74"/>
    <mergeCell ref="B71:B74"/>
    <mergeCell ref="C71:C74"/>
    <mergeCell ref="D71:D74"/>
    <mergeCell ref="T71:T74"/>
    <mergeCell ref="A67:A70"/>
    <mergeCell ref="B67:B70"/>
    <mergeCell ref="C67:C70"/>
    <mergeCell ref="D75:D78"/>
    <mergeCell ref="T75:T78"/>
    <mergeCell ref="A79:A82"/>
    <mergeCell ref="B79:B82"/>
    <mergeCell ref="C79:C82"/>
    <mergeCell ref="D79:D82"/>
    <mergeCell ref="T79:T82"/>
    <mergeCell ref="A75:A78"/>
    <mergeCell ref="B75:B78"/>
    <mergeCell ref="C75:C78"/>
    <mergeCell ref="D83:D86"/>
    <mergeCell ref="T83:T86"/>
    <mergeCell ref="A87:A90"/>
    <mergeCell ref="B87:B90"/>
    <mergeCell ref="C87:C90"/>
    <mergeCell ref="D87:D90"/>
    <mergeCell ref="T87:T90"/>
    <mergeCell ref="A83:A86"/>
    <mergeCell ref="B83:B86"/>
    <mergeCell ref="C83:C86"/>
    <mergeCell ref="D91:D94"/>
    <mergeCell ref="T91:T94"/>
    <mergeCell ref="A95:A98"/>
    <mergeCell ref="B95:B98"/>
    <mergeCell ref="C95:C98"/>
    <mergeCell ref="D95:D98"/>
    <mergeCell ref="T95:T98"/>
    <mergeCell ref="A91:A94"/>
    <mergeCell ref="B91:B94"/>
    <mergeCell ref="C91:C94"/>
    <mergeCell ref="D99:D102"/>
    <mergeCell ref="T99:T102"/>
    <mergeCell ref="A103:A106"/>
    <mergeCell ref="B103:B106"/>
    <mergeCell ref="C103:C106"/>
    <mergeCell ref="D103:D106"/>
    <mergeCell ref="T103:T106"/>
    <mergeCell ref="A99:A102"/>
    <mergeCell ref="B99:B102"/>
    <mergeCell ref="C99:C102"/>
    <mergeCell ref="D107:D110"/>
    <mergeCell ref="T107:T110"/>
    <mergeCell ref="A111:A114"/>
    <mergeCell ref="B111:B114"/>
    <mergeCell ref="C111:C114"/>
    <mergeCell ref="D111:D114"/>
    <mergeCell ref="T111:T114"/>
    <mergeCell ref="A107:A110"/>
    <mergeCell ref="B107:B110"/>
    <mergeCell ref="C107:C110"/>
    <mergeCell ref="D115:D118"/>
    <mergeCell ref="T115:T118"/>
    <mergeCell ref="A119:A122"/>
    <mergeCell ref="B119:B122"/>
    <mergeCell ref="C119:C122"/>
    <mergeCell ref="D119:D122"/>
    <mergeCell ref="T119:T122"/>
    <mergeCell ref="A115:A118"/>
    <mergeCell ref="B115:B118"/>
    <mergeCell ref="C115:C118"/>
    <mergeCell ref="D123:D126"/>
    <mergeCell ref="T123:T126"/>
    <mergeCell ref="A127:A130"/>
    <mergeCell ref="B127:B130"/>
    <mergeCell ref="C127:C130"/>
    <mergeCell ref="D127:D130"/>
    <mergeCell ref="T127:T130"/>
    <mergeCell ref="A123:A126"/>
    <mergeCell ref="B123:B126"/>
    <mergeCell ref="C123:C126"/>
    <mergeCell ref="D131:D134"/>
    <mergeCell ref="T131:T134"/>
    <mergeCell ref="A135:A138"/>
    <mergeCell ref="B135:B138"/>
    <mergeCell ref="C135:C138"/>
    <mergeCell ref="D135:D138"/>
    <mergeCell ref="T135:T138"/>
    <mergeCell ref="A131:A134"/>
    <mergeCell ref="B131:B134"/>
    <mergeCell ref="C131:C134"/>
    <mergeCell ref="D139:D142"/>
    <mergeCell ref="T139:T142"/>
    <mergeCell ref="A143:A146"/>
    <mergeCell ref="B143:B146"/>
    <mergeCell ref="C143:C146"/>
    <mergeCell ref="D143:D146"/>
    <mergeCell ref="T143:T146"/>
    <mergeCell ref="A139:A142"/>
    <mergeCell ref="B139:B142"/>
    <mergeCell ref="C139:C142"/>
    <mergeCell ref="D147:D150"/>
    <mergeCell ref="T147:T150"/>
    <mergeCell ref="A151:A154"/>
    <mergeCell ref="B151:B154"/>
    <mergeCell ref="C151:C154"/>
    <mergeCell ref="D151:D154"/>
    <mergeCell ref="T151:T154"/>
    <mergeCell ref="A147:A150"/>
    <mergeCell ref="B147:B150"/>
    <mergeCell ref="C147:C150"/>
    <mergeCell ref="D155:D158"/>
    <mergeCell ref="T155:T158"/>
    <mergeCell ref="A159:A162"/>
    <mergeCell ref="B159:B162"/>
    <mergeCell ref="C159:C162"/>
    <mergeCell ref="D159:D162"/>
    <mergeCell ref="T159:T162"/>
    <mergeCell ref="A155:A158"/>
    <mergeCell ref="B155:B158"/>
    <mergeCell ref="C155:C158"/>
    <mergeCell ref="D163:D166"/>
    <mergeCell ref="T163:T166"/>
    <mergeCell ref="A167:A170"/>
    <mergeCell ref="B167:B170"/>
    <mergeCell ref="C167:C170"/>
    <mergeCell ref="D167:D170"/>
    <mergeCell ref="T167:T170"/>
    <mergeCell ref="A163:A166"/>
    <mergeCell ref="B163:B166"/>
    <mergeCell ref="C163:C166"/>
    <mergeCell ref="D171:D174"/>
    <mergeCell ref="T171:T174"/>
    <mergeCell ref="A175:A178"/>
    <mergeCell ref="B175:B178"/>
    <mergeCell ref="C175:C178"/>
    <mergeCell ref="D175:D178"/>
    <mergeCell ref="T175:T178"/>
    <mergeCell ref="A171:A174"/>
    <mergeCell ref="B171:B174"/>
    <mergeCell ref="C171:C174"/>
    <mergeCell ref="D179:D182"/>
    <mergeCell ref="T179:T182"/>
    <mergeCell ref="A183:A186"/>
    <mergeCell ref="B183:B186"/>
    <mergeCell ref="C183:C186"/>
    <mergeCell ref="D183:D186"/>
    <mergeCell ref="T183:T186"/>
    <mergeCell ref="A179:A182"/>
    <mergeCell ref="B179:B182"/>
    <mergeCell ref="C179:C182"/>
    <mergeCell ref="D187:D190"/>
    <mergeCell ref="T187:T190"/>
    <mergeCell ref="A191:A194"/>
    <mergeCell ref="B191:B194"/>
    <mergeCell ref="C191:C194"/>
    <mergeCell ref="D191:D194"/>
    <mergeCell ref="T191:T194"/>
    <mergeCell ref="A187:A190"/>
    <mergeCell ref="B187:B190"/>
    <mergeCell ref="C187:C190"/>
    <mergeCell ref="D195:D198"/>
    <mergeCell ref="T195:T198"/>
    <mergeCell ref="A199:A202"/>
    <mergeCell ref="B199:B202"/>
    <mergeCell ref="C199:C202"/>
    <mergeCell ref="D199:D202"/>
    <mergeCell ref="T199:T202"/>
    <mergeCell ref="A195:A198"/>
    <mergeCell ref="B195:B198"/>
    <mergeCell ref="C195:C198"/>
    <mergeCell ref="D203:D206"/>
    <mergeCell ref="T203:T206"/>
    <mergeCell ref="A207:A210"/>
    <mergeCell ref="B207:B210"/>
    <mergeCell ref="C207:C210"/>
    <mergeCell ref="D207:D210"/>
    <mergeCell ref="T207:T210"/>
    <mergeCell ref="A203:A206"/>
    <mergeCell ref="B203:B206"/>
    <mergeCell ref="C203:C206"/>
  </mergeCells>
  <conditionalFormatting sqref="A11:A14">
    <cfRule type="expression" dxfId="28" priority="37">
      <formula>AND(A11="",OR(B11&lt;&gt;"",SUM($D11:$R14)&lt;&gt;0))</formula>
    </cfRule>
  </conditionalFormatting>
  <conditionalFormatting sqref="B11:B210">
    <cfRule type="expression" dxfId="27" priority="38">
      <formula>AND($B11="",OR($A11&lt;&gt;"",SUM($D11:$R14)&lt;&gt;0))</formula>
    </cfRule>
  </conditionalFormatting>
  <conditionalFormatting sqref="D11:D202">
    <cfRule type="expression" dxfId="26" priority="39">
      <formula>AND(SUM($D11)=0,OR($A11&lt;&gt;"",$B11&lt;&gt;"",SUM($G11:$R14)&lt;&gt;0))</formula>
    </cfRule>
  </conditionalFormatting>
  <conditionalFormatting sqref="D203:D210">
    <cfRule type="expression" dxfId="25" priority="40">
      <formula>AND(SUM($D203)=0,OR($A203&lt;&gt;"",$B203&lt;&gt;"",SUM($G203:$R206)&lt;&gt;0))</formula>
    </cfRule>
  </conditionalFormatting>
  <conditionalFormatting sqref="A15:A210">
    <cfRule type="expression" dxfId="24" priority="41">
      <formula>AND(A15="",OR(B15&lt;&gt;"",SUM($D15:$R18)&lt;&gt;0))</formula>
    </cfRule>
  </conditionalFormatting>
  <conditionalFormatting sqref="T11:T130">
    <cfRule type="expression" dxfId="23" priority="2">
      <formula>SUM(T11)&gt;=0.95</formula>
    </cfRule>
  </conditionalFormatting>
  <conditionalFormatting sqref="T131:T210">
    <cfRule type="expression" dxfId="22" priority="1">
      <formula>SUM(T131)&gt;=0.95</formula>
    </cfRule>
  </conditionalFormatting>
  <dataValidations count="1">
    <dataValidation type="list" allowBlank="1" showInputMessage="1" showErrorMessage="1" errorTitle="kein Listeneintrag" error="Kein Listeneintrag!" promptTitle="Kraftwerk(sblock)" prompt="Auswahlliste!_x000a_Kraftwerk(sblock) zuerst im Blatt &quot;JJ_Wae&quot; definieren!" sqref="A11:A210" xr:uid="{00000000-0002-0000-0500-000000000000}">
      <formula1>$X$10:$X$70</formula1>
    </dataValidation>
  </dataValidations>
  <hyperlinks>
    <hyperlink ref="B6" r:id="rId1" display="datenerhebung@e-control.at" xr:uid="{00000000-0004-0000-05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extLst>
    <ext xmlns:x14="http://schemas.microsoft.com/office/spreadsheetml/2009/9/main" uri="{78C0D931-6437-407d-A8EE-F0AAD7539E65}">
      <x14:conditionalFormattings>
        <x14:conditionalFormatting xmlns:xm="http://schemas.microsoft.com/office/excel/2006/main">
          <x14:cfRule type="expression" priority="5" id="{D0EE9C74-F0F8-4AB3-B6B0-2FB4AB343BA6}">
            <xm:f>AND(SUM(MM_Sum!D$11:D$27)&gt;0,G11="",$Z11&lt;&gt;0)</xm:f>
            <x14:dxf>
              <fill>
                <patternFill>
                  <bgColor rgb="FFFF6969"/>
                </patternFill>
              </fill>
            </x14:dxf>
          </x14:cfRule>
          <xm:sqref>G11:R210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_x000a_" promptTitle="Primärenergieträger" prompt="Auswahlliste!_x000a_Weitere Primärenergieträger im Blatt &quot;Et&quot;definieren!" xr:uid="{00000000-0002-0000-0500-000001000000}">
          <x14:formula1>
            <xm:f>Et!$A$10:$A$70</xm:f>
          </x14:formula1>
          <xm:sqref>B11:B210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100"/>
  <sheetViews>
    <sheetView showGridLines="0" showOutlineSymbols="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4" customWidth="1"/>
    <col min="2" max="2" width="40.6640625" style="4" customWidth="1"/>
    <col min="3" max="3" width="10.6640625" style="4" customWidth="1"/>
    <col min="4" max="5" width="12.6640625" style="3" customWidth="1"/>
    <col min="6" max="10" width="12.6640625" style="27" customWidth="1"/>
    <col min="11" max="15" width="12.6640625" style="4" customWidth="1"/>
    <col min="16" max="16" width="15.6640625" style="4" customWidth="1"/>
    <col min="17" max="17" width="10.6640625" style="155" customWidth="1"/>
    <col min="18" max="18" width="10.6640625" style="161" customWidth="1"/>
    <col min="19" max="19" width="13.109375" style="161" customWidth="1"/>
    <col min="20" max="21" width="10.6640625" style="161" customWidth="1"/>
    <col min="22" max="22" width="27.44140625" style="161" bestFit="1" customWidth="1"/>
    <col min="23" max="23" width="10.6640625" style="155"/>
    <col min="24" max="16384" width="10.6640625" style="4"/>
  </cols>
  <sheetData>
    <row r="1" spans="1:23" ht="15.75" customHeight="1" x14ac:dyDescent="0.25">
      <c r="A1" s="172"/>
      <c r="B1" s="172"/>
    </row>
    <row r="2" spans="1:23" ht="15.75" customHeight="1" x14ac:dyDescent="0.25">
      <c r="A2" s="172"/>
      <c r="B2" s="134"/>
      <c r="E2" s="4"/>
      <c r="F2" s="4"/>
      <c r="G2" s="4"/>
      <c r="H2" s="4"/>
      <c r="I2" s="4"/>
      <c r="J2" s="4"/>
    </row>
    <row r="3" spans="1:23" ht="15.75" customHeight="1" x14ac:dyDescent="0.25">
      <c r="A3" s="172"/>
      <c r="B3" s="134"/>
      <c r="E3" s="4"/>
      <c r="F3" s="4"/>
      <c r="G3" s="4"/>
      <c r="H3" s="4"/>
      <c r="I3" s="4"/>
      <c r="J3" s="4"/>
    </row>
    <row r="4" spans="1:23" ht="15.75" customHeight="1" x14ac:dyDescent="0.25">
      <c r="A4" s="238" t="s">
        <v>1</v>
      </c>
      <c r="B4" s="134"/>
      <c r="E4" s="4"/>
      <c r="F4" s="4"/>
      <c r="G4" s="4"/>
      <c r="H4" s="4"/>
      <c r="I4" s="4"/>
      <c r="J4" s="4"/>
    </row>
    <row r="5" spans="1:23" ht="15.75" customHeight="1" x14ac:dyDescent="0.25">
      <c r="A5" s="260" t="str">
        <f>"Monatserhebung Erzeuger Strom "&amp;U!$B$11</f>
        <v>Monatserhebung Erzeuger Strom 2022</v>
      </c>
      <c r="B5" s="275"/>
      <c r="C5" s="276"/>
      <c r="D5" s="29" t="s">
        <v>226</v>
      </c>
      <c r="E5" s="1"/>
      <c r="F5" s="1"/>
      <c r="G5" s="1"/>
      <c r="H5" s="1"/>
      <c r="I5" s="1"/>
      <c r="J5" s="1"/>
      <c r="K5" s="1"/>
      <c r="L5" s="1"/>
      <c r="M5" s="1"/>
      <c r="N5" s="1"/>
      <c r="O5" s="1"/>
      <c r="P5" s="1"/>
    </row>
    <row r="6" spans="1:23" ht="15.75" customHeight="1" x14ac:dyDescent="0.25">
      <c r="A6" s="109" t="s">
        <v>3</v>
      </c>
      <c r="B6" s="270" t="str">
        <f>IF(U!$B$12&lt;&gt;"",U!$B$12,"")</f>
        <v/>
      </c>
      <c r="C6" s="272"/>
      <c r="D6" s="3" t="s">
        <v>177</v>
      </c>
      <c r="E6" s="4"/>
      <c r="F6" s="4"/>
      <c r="G6" s="4"/>
      <c r="H6" s="4"/>
      <c r="I6" s="4"/>
      <c r="J6" s="4"/>
    </row>
    <row r="7" spans="1:23" ht="15.6" x14ac:dyDescent="0.25">
      <c r="A7" s="260" t="s">
        <v>183</v>
      </c>
      <c r="B7" s="275"/>
      <c r="C7" s="276"/>
      <c r="E7" s="4"/>
      <c r="F7" s="4"/>
      <c r="G7" s="4"/>
      <c r="H7" s="4"/>
      <c r="I7" s="4"/>
      <c r="J7" s="4"/>
      <c r="R7" s="162"/>
      <c r="S7" s="162"/>
      <c r="T7" s="162"/>
      <c r="U7" s="162"/>
      <c r="V7" s="162"/>
    </row>
    <row r="8" spans="1:23" ht="12.75" customHeight="1" x14ac:dyDescent="0.25">
      <c r="A8" s="314" t="s">
        <v>38</v>
      </c>
      <c r="B8" s="317" t="s">
        <v>130</v>
      </c>
      <c r="C8" s="324"/>
      <c r="D8" s="333" t="s">
        <v>115</v>
      </c>
      <c r="E8" s="333" t="s">
        <v>141</v>
      </c>
      <c r="F8" s="333" t="s">
        <v>142</v>
      </c>
      <c r="G8" s="333" t="s">
        <v>143</v>
      </c>
      <c r="H8" s="333" t="s">
        <v>144</v>
      </c>
      <c r="I8" s="333" t="s">
        <v>145</v>
      </c>
      <c r="J8" s="333" t="s">
        <v>146</v>
      </c>
      <c r="K8" s="333" t="s">
        <v>147</v>
      </c>
      <c r="L8" s="333" t="s">
        <v>148</v>
      </c>
      <c r="M8" s="333" t="s">
        <v>149</v>
      </c>
      <c r="N8" s="333" t="s">
        <v>150</v>
      </c>
      <c r="O8" s="333" t="s">
        <v>151</v>
      </c>
      <c r="P8" s="333" t="s">
        <v>116</v>
      </c>
      <c r="R8" s="162"/>
      <c r="S8" s="162"/>
      <c r="T8" s="162"/>
      <c r="U8" s="162"/>
      <c r="V8" s="162"/>
    </row>
    <row r="9" spans="1:23" ht="12.75" customHeight="1" x14ac:dyDescent="0.25">
      <c r="A9" s="315"/>
      <c r="B9" s="319"/>
      <c r="C9" s="325"/>
      <c r="D9" s="334"/>
      <c r="E9" s="334"/>
      <c r="F9" s="334"/>
      <c r="G9" s="334"/>
      <c r="H9" s="334"/>
      <c r="I9" s="334"/>
      <c r="J9" s="334"/>
      <c r="K9" s="334"/>
      <c r="L9" s="334"/>
      <c r="M9" s="334"/>
      <c r="N9" s="334"/>
      <c r="O9" s="334"/>
      <c r="P9" s="334"/>
      <c r="R9" s="162" t="s">
        <v>126</v>
      </c>
      <c r="S9" s="162" t="s">
        <v>127</v>
      </c>
      <c r="T9" s="162" t="s">
        <v>128</v>
      </c>
      <c r="U9" s="162" t="s">
        <v>38</v>
      </c>
      <c r="V9" s="162" t="s">
        <v>129</v>
      </c>
    </row>
    <row r="10" spans="1:23" s="30" customFormat="1" x14ac:dyDescent="0.25">
      <c r="A10" s="316"/>
      <c r="B10" s="321"/>
      <c r="C10" s="326"/>
      <c r="D10" s="37" t="s">
        <v>0</v>
      </c>
      <c r="E10" s="37" t="s">
        <v>0</v>
      </c>
      <c r="F10" s="37" t="s">
        <v>0</v>
      </c>
      <c r="G10" s="37" t="s">
        <v>0</v>
      </c>
      <c r="H10" s="37" t="s">
        <v>0</v>
      </c>
      <c r="I10" s="37" t="s">
        <v>0</v>
      </c>
      <c r="J10" s="37" t="s">
        <v>0</v>
      </c>
      <c r="K10" s="37" t="s">
        <v>0</v>
      </c>
      <c r="L10" s="37" t="s">
        <v>0</v>
      </c>
      <c r="M10" s="37" t="s">
        <v>0</v>
      </c>
      <c r="N10" s="37" t="s">
        <v>0</v>
      </c>
      <c r="O10" s="37" t="s">
        <v>0</v>
      </c>
      <c r="P10" s="37" t="s">
        <v>0</v>
      </c>
      <c r="Q10" s="160"/>
      <c r="R10" s="162"/>
      <c r="S10" s="162"/>
      <c r="T10" s="162"/>
      <c r="U10" s="162"/>
      <c r="V10" s="162"/>
      <c r="W10" s="160"/>
    </row>
    <row r="11" spans="1:23" x14ac:dyDescent="0.25">
      <c r="A11" s="323" t="str">
        <f>S11</f>
        <v/>
      </c>
      <c r="B11" s="329" t="s">
        <v>131</v>
      </c>
      <c r="C11" s="330"/>
      <c r="D11" s="195" t="str">
        <f>IF($A11&lt;&gt;"",SUMIF(MM_WaeEt!$W:$W,MM_Wae!$A11,MM_WaeEt!G:G),"")</f>
        <v/>
      </c>
      <c r="E11" s="195" t="str">
        <f>IF($A11&lt;&gt;"",SUMIF(MM_WaeEt!$W:$W,MM_Wae!$A11,MM_WaeEt!H:H),"")</f>
        <v/>
      </c>
      <c r="F11" s="195" t="str">
        <f>IF($A11&lt;&gt;"",SUMIF(MM_WaeEt!$W:$W,MM_Wae!$A11,MM_WaeEt!I:I),"")</f>
        <v/>
      </c>
      <c r="G11" s="195" t="str">
        <f>IF($A11&lt;&gt;"",SUMIF(MM_WaeEt!$W:$W,MM_Wae!$A11,MM_WaeEt!J:J),"")</f>
        <v/>
      </c>
      <c r="H11" s="195" t="str">
        <f>IF($A11&lt;&gt;"",SUMIF(MM_WaeEt!$W:$W,MM_Wae!$A11,MM_WaeEt!K:K),"")</f>
        <v/>
      </c>
      <c r="I11" s="195" t="str">
        <f>IF($A11&lt;&gt;"",SUMIF(MM_WaeEt!$W:$W,MM_Wae!$A11,MM_WaeEt!L:L),"")</f>
        <v/>
      </c>
      <c r="J11" s="195" t="str">
        <f>IF($A11&lt;&gt;"",SUMIF(MM_WaeEt!$W:$W,MM_Wae!$A11,MM_WaeEt!M:M),"")</f>
        <v/>
      </c>
      <c r="K11" s="195" t="str">
        <f>IF($A11&lt;&gt;"",SUMIF(MM_WaeEt!$W:$W,MM_Wae!$A11,MM_WaeEt!N:N),"")</f>
        <v/>
      </c>
      <c r="L11" s="195" t="str">
        <f>IF($A11&lt;&gt;"",SUMIF(MM_WaeEt!$W:$W,MM_Wae!$A11,MM_WaeEt!O:O),"")</f>
        <v/>
      </c>
      <c r="M11" s="195" t="str">
        <f>IF($A11&lt;&gt;"",SUMIF(MM_WaeEt!$W:$W,MM_Wae!$A11,MM_WaeEt!P:P),"")</f>
        <v/>
      </c>
      <c r="N11" s="195" t="str">
        <f>IF($A11&lt;&gt;"",SUMIF(MM_WaeEt!$W:$W,MM_Wae!$A11,MM_WaeEt!Q:Q),"")</f>
        <v/>
      </c>
      <c r="O11" s="195" t="str">
        <f>IF($A11&lt;&gt;"",SUMIF(MM_WaeEt!$W:$W,MM_Wae!$A11,MM_WaeEt!R:R),"")</f>
        <v/>
      </c>
      <c r="P11" s="192" t="str">
        <f>IF(SUM(D11:O11)&gt;0,SUM(D11:O11),"")</f>
        <v/>
      </c>
      <c r="Q11" s="155">
        <v>1</v>
      </c>
      <c r="R11" s="162">
        <v>1</v>
      </c>
      <c r="S11" s="162" t="str">
        <f>IF(MAX($T$11:$T$40)&gt;=R11,VLOOKUP(R11,$T$11:$U$40,2),"")</f>
        <v/>
      </c>
      <c r="T11" s="162" t="str">
        <f>IF(V11=0,COUNTIF($V$11:V11,0),"")</f>
        <v/>
      </c>
      <c r="U11" s="162">
        <f>JJ_Wae!A11</f>
        <v>0</v>
      </c>
      <c r="V11" s="162" t="str">
        <f>IF(AND(U11&lt;&gt;0,U11&lt;&gt;""),COUNTIF($U12:$U$40,U11),"")</f>
        <v/>
      </c>
    </row>
    <row r="12" spans="1:23" x14ac:dyDescent="0.25">
      <c r="A12" s="306"/>
      <c r="B12" s="331" t="s">
        <v>111</v>
      </c>
      <c r="C12" s="332"/>
      <c r="D12" s="72"/>
      <c r="E12" s="72"/>
      <c r="F12" s="72"/>
      <c r="G12" s="72"/>
      <c r="H12" s="72"/>
      <c r="I12" s="72"/>
      <c r="J12" s="72"/>
      <c r="K12" s="72"/>
      <c r="L12" s="72"/>
      <c r="M12" s="72"/>
      <c r="N12" s="72"/>
      <c r="O12" s="72"/>
      <c r="P12" s="193" t="str">
        <f t="shared" ref="P12:P75" si="0">IF(SUM(D12:O12)&gt;0,SUM(D12:O12),"")</f>
        <v/>
      </c>
      <c r="Q12" s="155">
        <v>1</v>
      </c>
      <c r="R12" s="162">
        <v>2</v>
      </c>
      <c r="S12" s="162" t="str">
        <f t="shared" ref="S12:S40" si="1">IF(MAX($T$11:$T$70)&gt;=R12,VLOOKUP(R12,$T$11:$U$70,2),"")</f>
        <v/>
      </c>
      <c r="T12" s="162" t="str">
        <f>IF(V12=0,COUNTIF($V$11:V12,0),"")</f>
        <v/>
      </c>
      <c r="U12" s="162">
        <f>JJ_Wae!A12</f>
        <v>0</v>
      </c>
      <c r="V12" s="162" t="str">
        <f>IF(AND(U12&lt;&gt;0,U12&lt;&gt;""),COUNTIF($U13:$U$40,U12),"")</f>
        <v/>
      </c>
    </row>
    <row r="13" spans="1:23" x14ac:dyDescent="0.25">
      <c r="A13" s="307"/>
      <c r="B13" s="327" t="s">
        <v>112</v>
      </c>
      <c r="C13" s="328"/>
      <c r="D13" s="73"/>
      <c r="E13" s="73"/>
      <c r="F13" s="73"/>
      <c r="G13" s="73"/>
      <c r="H13" s="73"/>
      <c r="I13" s="73"/>
      <c r="J13" s="73"/>
      <c r="K13" s="73"/>
      <c r="L13" s="73"/>
      <c r="M13" s="73"/>
      <c r="N13" s="73"/>
      <c r="O13" s="73"/>
      <c r="P13" s="194" t="str">
        <f t="shared" si="0"/>
        <v/>
      </c>
      <c r="Q13" s="155">
        <v>1</v>
      </c>
      <c r="R13" s="162">
        <v>3</v>
      </c>
      <c r="S13" s="162" t="str">
        <f t="shared" si="1"/>
        <v/>
      </c>
      <c r="T13" s="162" t="str">
        <f>IF(V13=0,COUNTIF($V$11:V13,0),"")</f>
        <v/>
      </c>
      <c r="U13" s="162">
        <f>JJ_Wae!A13</f>
        <v>0</v>
      </c>
      <c r="V13" s="162" t="str">
        <f>IF(AND(U13&lt;&gt;0,U13&lt;&gt;""),COUNTIF($U14:$U$40,U13),"")</f>
        <v/>
      </c>
    </row>
    <row r="14" spans="1:23" x14ac:dyDescent="0.25">
      <c r="A14" s="323" t="str">
        <f>S12</f>
        <v/>
      </c>
      <c r="B14" s="329" t="s">
        <v>131</v>
      </c>
      <c r="C14" s="330"/>
      <c r="D14" s="195" t="str">
        <f>IF($A14&lt;&gt;"",SUMIF(MM_WaeEt!$W:$W,MM_Wae!$A14,MM_WaeEt!G:G),"")</f>
        <v/>
      </c>
      <c r="E14" s="195" t="str">
        <f>IF($A14&lt;&gt;"",SUMIF(MM_WaeEt!$W:$W,MM_Wae!$A14,MM_WaeEt!H:H),"")</f>
        <v/>
      </c>
      <c r="F14" s="195" t="str">
        <f>IF($A14&lt;&gt;"",SUMIF(MM_WaeEt!$W:$W,MM_Wae!$A14,MM_WaeEt!I:I),"")</f>
        <v/>
      </c>
      <c r="G14" s="195" t="str">
        <f>IF($A14&lt;&gt;"",SUMIF(MM_WaeEt!$W:$W,MM_Wae!$A14,MM_WaeEt!J:J),"")</f>
        <v/>
      </c>
      <c r="H14" s="195" t="str">
        <f>IF($A14&lt;&gt;"",SUMIF(MM_WaeEt!$W:$W,MM_Wae!$A14,MM_WaeEt!K:K),"")</f>
        <v/>
      </c>
      <c r="I14" s="195" t="str">
        <f>IF($A14&lt;&gt;"",SUMIF(MM_WaeEt!$W:$W,MM_Wae!$A14,MM_WaeEt!L:L),"")</f>
        <v/>
      </c>
      <c r="J14" s="195" t="str">
        <f>IF($A14&lt;&gt;"",SUMIF(MM_WaeEt!$W:$W,MM_Wae!$A14,MM_WaeEt!M:M),"")</f>
        <v/>
      </c>
      <c r="K14" s="195" t="str">
        <f>IF($A14&lt;&gt;"",SUMIF(MM_WaeEt!$W:$W,MM_Wae!$A14,MM_WaeEt!N:N),"")</f>
        <v/>
      </c>
      <c r="L14" s="195" t="str">
        <f>IF($A14&lt;&gt;"",SUMIF(MM_WaeEt!$W:$W,MM_Wae!$A14,MM_WaeEt!O:O),"")</f>
        <v/>
      </c>
      <c r="M14" s="195" t="str">
        <f>IF($A14&lt;&gt;"",SUMIF(MM_WaeEt!$W:$W,MM_Wae!$A14,MM_WaeEt!P:P),"")</f>
        <v/>
      </c>
      <c r="N14" s="195" t="str">
        <f>IF($A14&lt;&gt;"",SUMIF(MM_WaeEt!$W:$W,MM_Wae!$A14,MM_WaeEt!Q:Q),"")</f>
        <v/>
      </c>
      <c r="O14" s="195" t="str">
        <f>IF($A14&lt;&gt;"",SUMIF(MM_WaeEt!$W:$W,MM_Wae!$A14,MM_WaeEt!R:R),"")</f>
        <v/>
      </c>
      <c r="P14" s="192" t="str">
        <f t="shared" si="0"/>
        <v/>
      </c>
      <c r="Q14" s="155">
        <f>Q11+1</f>
        <v>2</v>
      </c>
      <c r="R14" s="162">
        <v>4</v>
      </c>
      <c r="S14" s="162" t="str">
        <f t="shared" si="1"/>
        <v/>
      </c>
      <c r="T14" s="162" t="str">
        <f>IF(V14=0,COUNTIF($V$11:V14,0),"")</f>
        <v/>
      </c>
      <c r="U14" s="162">
        <f>JJ_Wae!A14</f>
        <v>0</v>
      </c>
      <c r="V14" s="162" t="str">
        <f>IF(AND(U14&lt;&gt;0,U14&lt;&gt;""),COUNTIF($U15:$U$40,U14),"")</f>
        <v/>
      </c>
    </row>
    <row r="15" spans="1:23" x14ac:dyDescent="0.25">
      <c r="A15" s="306"/>
      <c r="B15" s="331" t="s">
        <v>111</v>
      </c>
      <c r="C15" s="332"/>
      <c r="D15" s="72"/>
      <c r="E15" s="72"/>
      <c r="F15" s="72"/>
      <c r="G15" s="72"/>
      <c r="H15" s="72"/>
      <c r="I15" s="72"/>
      <c r="J15" s="72"/>
      <c r="K15" s="72"/>
      <c r="L15" s="72"/>
      <c r="M15" s="72"/>
      <c r="N15" s="72"/>
      <c r="O15" s="72"/>
      <c r="P15" s="193" t="str">
        <f t="shared" si="0"/>
        <v/>
      </c>
      <c r="Q15" s="155">
        <f t="shared" ref="Q15:Q78" si="2">Q12+1</f>
        <v>2</v>
      </c>
      <c r="R15" s="162">
        <v>5</v>
      </c>
      <c r="S15" s="162" t="str">
        <f t="shared" si="1"/>
        <v/>
      </c>
      <c r="T15" s="162" t="str">
        <f>IF(V15=0,COUNTIF($V$11:V15,0),"")</f>
        <v/>
      </c>
      <c r="U15" s="162">
        <f>JJ_Wae!A15</f>
        <v>0</v>
      </c>
      <c r="V15" s="162" t="str">
        <f>IF(AND(U15&lt;&gt;0,U15&lt;&gt;""),COUNTIF($U16:$U$40,U15),"")</f>
        <v/>
      </c>
    </row>
    <row r="16" spans="1:23" x14ac:dyDescent="0.25">
      <c r="A16" s="307"/>
      <c r="B16" s="327" t="s">
        <v>112</v>
      </c>
      <c r="C16" s="328"/>
      <c r="D16" s="73"/>
      <c r="E16" s="73"/>
      <c r="F16" s="73"/>
      <c r="G16" s="73"/>
      <c r="H16" s="73"/>
      <c r="I16" s="73"/>
      <c r="J16" s="73"/>
      <c r="K16" s="73"/>
      <c r="L16" s="73"/>
      <c r="M16" s="73"/>
      <c r="N16" s="73"/>
      <c r="O16" s="73"/>
      <c r="P16" s="194" t="str">
        <f t="shared" si="0"/>
        <v/>
      </c>
      <c r="Q16" s="155">
        <f t="shared" si="2"/>
        <v>2</v>
      </c>
      <c r="R16" s="162">
        <v>6</v>
      </c>
      <c r="S16" s="162" t="str">
        <f t="shared" si="1"/>
        <v/>
      </c>
      <c r="T16" s="162" t="str">
        <f>IF(V16=0,COUNTIF($V$11:V16,0),"")</f>
        <v/>
      </c>
      <c r="U16" s="162">
        <f>JJ_Wae!A16</f>
        <v>0</v>
      </c>
      <c r="V16" s="162" t="str">
        <f>IF(AND(U16&lt;&gt;0,U16&lt;&gt;""),COUNTIF($U17:$U$40,U16),"")</f>
        <v/>
      </c>
    </row>
    <row r="17" spans="1:22" x14ac:dyDescent="0.25">
      <c r="A17" s="323" t="str">
        <f>S13</f>
        <v/>
      </c>
      <c r="B17" s="329" t="s">
        <v>131</v>
      </c>
      <c r="C17" s="330"/>
      <c r="D17" s="195" t="str">
        <f>IF($A17&lt;&gt;"",SUMIF(MM_WaeEt!$W:$W,MM_Wae!$A17,MM_WaeEt!G:G),"")</f>
        <v/>
      </c>
      <c r="E17" s="195" t="str">
        <f>IF($A17&lt;&gt;"",SUMIF(MM_WaeEt!$W:$W,MM_Wae!$A17,MM_WaeEt!H:H),"")</f>
        <v/>
      </c>
      <c r="F17" s="195" t="str">
        <f>IF($A17&lt;&gt;"",SUMIF(MM_WaeEt!$W:$W,MM_Wae!$A17,MM_WaeEt!I:I),"")</f>
        <v/>
      </c>
      <c r="G17" s="195" t="str">
        <f>IF($A17&lt;&gt;"",SUMIF(MM_WaeEt!$W:$W,MM_Wae!$A17,MM_WaeEt!J:J),"")</f>
        <v/>
      </c>
      <c r="H17" s="195" t="str">
        <f>IF($A17&lt;&gt;"",SUMIF(MM_WaeEt!$W:$W,MM_Wae!$A17,MM_WaeEt!K:K),"")</f>
        <v/>
      </c>
      <c r="I17" s="195" t="str">
        <f>IF($A17&lt;&gt;"",SUMIF(MM_WaeEt!$W:$W,MM_Wae!$A17,MM_WaeEt!L:L),"")</f>
        <v/>
      </c>
      <c r="J17" s="195" t="str">
        <f>IF($A17&lt;&gt;"",SUMIF(MM_WaeEt!$W:$W,MM_Wae!$A17,MM_WaeEt!M:M),"")</f>
        <v/>
      </c>
      <c r="K17" s="195" t="str">
        <f>IF($A17&lt;&gt;"",SUMIF(MM_WaeEt!$W:$W,MM_Wae!$A17,MM_WaeEt!N:N),"")</f>
        <v/>
      </c>
      <c r="L17" s="195" t="str">
        <f>IF($A17&lt;&gt;"",SUMIF(MM_WaeEt!$W:$W,MM_Wae!$A17,MM_WaeEt!O:O),"")</f>
        <v/>
      </c>
      <c r="M17" s="195" t="str">
        <f>IF($A17&lt;&gt;"",SUMIF(MM_WaeEt!$W:$W,MM_Wae!$A17,MM_WaeEt!P:P),"")</f>
        <v/>
      </c>
      <c r="N17" s="195" t="str">
        <f>IF($A17&lt;&gt;"",SUMIF(MM_WaeEt!$W:$W,MM_Wae!$A17,MM_WaeEt!Q:Q),"")</f>
        <v/>
      </c>
      <c r="O17" s="195" t="str">
        <f>IF($A17&lt;&gt;"",SUMIF(MM_WaeEt!$W:$W,MM_Wae!$A17,MM_WaeEt!R:R),"")</f>
        <v/>
      </c>
      <c r="P17" s="192" t="str">
        <f t="shared" si="0"/>
        <v/>
      </c>
      <c r="Q17" s="155">
        <f t="shared" si="2"/>
        <v>3</v>
      </c>
      <c r="R17" s="162">
        <v>7</v>
      </c>
      <c r="S17" s="162" t="str">
        <f t="shared" si="1"/>
        <v/>
      </c>
      <c r="T17" s="162" t="str">
        <f>IF(V17=0,COUNTIF($V$11:V17,0),"")</f>
        <v/>
      </c>
      <c r="U17" s="162">
        <f>JJ_Wae!A17</f>
        <v>0</v>
      </c>
      <c r="V17" s="162" t="str">
        <f>IF(AND(U17&lt;&gt;0,U17&lt;&gt;""),COUNTIF($U18:$U$40,U17),"")</f>
        <v/>
      </c>
    </row>
    <row r="18" spans="1:22" x14ac:dyDescent="0.25">
      <c r="A18" s="306"/>
      <c r="B18" s="331" t="s">
        <v>111</v>
      </c>
      <c r="C18" s="332"/>
      <c r="D18" s="72"/>
      <c r="E18" s="72"/>
      <c r="F18" s="72"/>
      <c r="G18" s="72"/>
      <c r="H18" s="72"/>
      <c r="I18" s="72"/>
      <c r="J18" s="72"/>
      <c r="K18" s="72"/>
      <c r="L18" s="72"/>
      <c r="M18" s="72"/>
      <c r="N18" s="72"/>
      <c r="O18" s="72"/>
      <c r="P18" s="193" t="str">
        <f t="shared" si="0"/>
        <v/>
      </c>
      <c r="Q18" s="155">
        <f t="shared" si="2"/>
        <v>3</v>
      </c>
      <c r="R18" s="162">
        <v>8</v>
      </c>
      <c r="S18" s="162" t="str">
        <f t="shared" si="1"/>
        <v/>
      </c>
      <c r="T18" s="162" t="str">
        <f>IF(V18=0,COUNTIF($V$11:V18,0),"")</f>
        <v/>
      </c>
      <c r="U18" s="162">
        <f>JJ_Wae!A18</f>
        <v>0</v>
      </c>
      <c r="V18" s="162" t="str">
        <f>IF(AND(U18&lt;&gt;0,U18&lt;&gt;""),COUNTIF($U19:$U$40,U18),"")</f>
        <v/>
      </c>
    </row>
    <row r="19" spans="1:22" x14ac:dyDescent="0.25">
      <c r="A19" s="307"/>
      <c r="B19" s="327" t="s">
        <v>112</v>
      </c>
      <c r="C19" s="328"/>
      <c r="D19" s="73"/>
      <c r="E19" s="73"/>
      <c r="F19" s="73"/>
      <c r="G19" s="73"/>
      <c r="H19" s="73"/>
      <c r="I19" s="73"/>
      <c r="J19" s="73"/>
      <c r="K19" s="73"/>
      <c r="L19" s="73"/>
      <c r="M19" s="73"/>
      <c r="N19" s="73"/>
      <c r="O19" s="73"/>
      <c r="P19" s="194" t="str">
        <f t="shared" si="0"/>
        <v/>
      </c>
      <c r="Q19" s="155">
        <f t="shared" si="2"/>
        <v>3</v>
      </c>
      <c r="R19" s="162">
        <v>9</v>
      </c>
      <c r="S19" s="162" t="str">
        <f t="shared" si="1"/>
        <v/>
      </c>
      <c r="T19" s="162" t="str">
        <f>IF(V19=0,COUNTIF($V$11:V19,0),"")</f>
        <v/>
      </c>
      <c r="U19" s="162">
        <f>JJ_Wae!A19</f>
        <v>0</v>
      </c>
      <c r="V19" s="162" t="str">
        <f>IF(AND(U19&lt;&gt;0,U19&lt;&gt;""),COUNTIF($U20:$U$40,U19),"")</f>
        <v/>
      </c>
    </row>
    <row r="20" spans="1:22" x14ac:dyDescent="0.25">
      <c r="A20" s="323" t="str">
        <f>S14</f>
        <v/>
      </c>
      <c r="B20" s="329" t="s">
        <v>131</v>
      </c>
      <c r="C20" s="330"/>
      <c r="D20" s="195" t="str">
        <f>IF($A20&lt;&gt;"",SUMIF(MM_WaeEt!$W:$W,MM_Wae!$A20,MM_WaeEt!G:G),"")</f>
        <v/>
      </c>
      <c r="E20" s="195" t="str">
        <f>IF($A20&lt;&gt;"",SUMIF(MM_WaeEt!$W:$W,MM_Wae!$A20,MM_WaeEt!H:H),"")</f>
        <v/>
      </c>
      <c r="F20" s="195" t="str">
        <f>IF($A20&lt;&gt;"",SUMIF(MM_WaeEt!$W:$W,MM_Wae!$A20,MM_WaeEt!I:I),"")</f>
        <v/>
      </c>
      <c r="G20" s="195" t="str">
        <f>IF($A20&lt;&gt;"",SUMIF(MM_WaeEt!$W:$W,MM_Wae!$A20,MM_WaeEt!J:J),"")</f>
        <v/>
      </c>
      <c r="H20" s="195" t="str">
        <f>IF($A20&lt;&gt;"",SUMIF(MM_WaeEt!$W:$W,MM_Wae!$A20,MM_WaeEt!K:K),"")</f>
        <v/>
      </c>
      <c r="I20" s="195" t="str">
        <f>IF($A20&lt;&gt;"",SUMIF(MM_WaeEt!$W:$W,MM_Wae!$A20,MM_WaeEt!L:L),"")</f>
        <v/>
      </c>
      <c r="J20" s="195" t="str">
        <f>IF($A20&lt;&gt;"",SUMIF(MM_WaeEt!$W:$W,MM_Wae!$A20,MM_WaeEt!M:M),"")</f>
        <v/>
      </c>
      <c r="K20" s="195" t="str">
        <f>IF($A20&lt;&gt;"",SUMIF(MM_WaeEt!$W:$W,MM_Wae!$A20,MM_WaeEt!N:N),"")</f>
        <v/>
      </c>
      <c r="L20" s="195" t="str">
        <f>IF($A20&lt;&gt;"",SUMIF(MM_WaeEt!$W:$W,MM_Wae!$A20,MM_WaeEt!O:O),"")</f>
        <v/>
      </c>
      <c r="M20" s="195" t="str">
        <f>IF($A20&lt;&gt;"",SUMIF(MM_WaeEt!$W:$W,MM_Wae!$A20,MM_WaeEt!P:P),"")</f>
        <v/>
      </c>
      <c r="N20" s="195" t="str">
        <f>IF($A20&lt;&gt;"",SUMIF(MM_WaeEt!$W:$W,MM_Wae!$A20,MM_WaeEt!Q:Q),"")</f>
        <v/>
      </c>
      <c r="O20" s="195" t="str">
        <f>IF($A20&lt;&gt;"",SUMIF(MM_WaeEt!$W:$W,MM_Wae!$A20,MM_WaeEt!R:R),"")</f>
        <v/>
      </c>
      <c r="P20" s="192" t="str">
        <f t="shared" si="0"/>
        <v/>
      </c>
      <c r="Q20" s="155">
        <f t="shared" si="2"/>
        <v>4</v>
      </c>
      <c r="R20" s="162">
        <v>10</v>
      </c>
      <c r="S20" s="162" t="str">
        <f t="shared" si="1"/>
        <v/>
      </c>
      <c r="T20" s="162" t="str">
        <f>IF(V20=0,COUNTIF($V$11:V20,0),"")</f>
        <v/>
      </c>
      <c r="U20" s="162">
        <f>JJ_Wae!A20</f>
        <v>0</v>
      </c>
      <c r="V20" s="162" t="str">
        <f>IF(AND(U20&lt;&gt;0,U20&lt;&gt;""),COUNTIF($U21:$U$40,U20),"")</f>
        <v/>
      </c>
    </row>
    <row r="21" spans="1:22" x14ac:dyDescent="0.25">
      <c r="A21" s="306"/>
      <c r="B21" s="331" t="s">
        <v>111</v>
      </c>
      <c r="C21" s="332"/>
      <c r="D21" s="72"/>
      <c r="E21" s="72"/>
      <c r="F21" s="72"/>
      <c r="G21" s="72"/>
      <c r="H21" s="72"/>
      <c r="I21" s="72"/>
      <c r="J21" s="72"/>
      <c r="K21" s="72"/>
      <c r="L21" s="72"/>
      <c r="M21" s="72"/>
      <c r="N21" s="72"/>
      <c r="O21" s="72"/>
      <c r="P21" s="193" t="str">
        <f t="shared" si="0"/>
        <v/>
      </c>
      <c r="Q21" s="155">
        <f t="shared" si="2"/>
        <v>4</v>
      </c>
      <c r="R21" s="162">
        <v>11</v>
      </c>
      <c r="S21" s="162" t="str">
        <f t="shared" si="1"/>
        <v/>
      </c>
      <c r="T21" s="162" t="str">
        <f>IF(V21=0,COUNTIF($V$11:V21,0),"")</f>
        <v/>
      </c>
      <c r="U21" s="162">
        <f>JJ_Wae!A21</f>
        <v>0</v>
      </c>
      <c r="V21" s="162" t="str">
        <f>IF(AND(U21&lt;&gt;0,U21&lt;&gt;""),COUNTIF($U22:$U$40,U21),"")</f>
        <v/>
      </c>
    </row>
    <row r="22" spans="1:22" x14ac:dyDescent="0.25">
      <c r="A22" s="307"/>
      <c r="B22" s="327" t="s">
        <v>112</v>
      </c>
      <c r="C22" s="328"/>
      <c r="D22" s="73"/>
      <c r="E22" s="73"/>
      <c r="F22" s="73"/>
      <c r="G22" s="73"/>
      <c r="H22" s="73"/>
      <c r="I22" s="73"/>
      <c r="J22" s="73"/>
      <c r="K22" s="73"/>
      <c r="L22" s="73"/>
      <c r="M22" s="73"/>
      <c r="N22" s="73"/>
      <c r="O22" s="73"/>
      <c r="P22" s="194" t="str">
        <f t="shared" si="0"/>
        <v/>
      </c>
      <c r="Q22" s="155">
        <f t="shared" si="2"/>
        <v>4</v>
      </c>
      <c r="R22" s="162">
        <v>12</v>
      </c>
      <c r="S22" s="162" t="str">
        <f t="shared" si="1"/>
        <v/>
      </c>
      <c r="T22" s="162" t="str">
        <f>IF(V22=0,COUNTIF($V$11:V22,0),"")</f>
        <v/>
      </c>
      <c r="U22" s="162">
        <f>JJ_Wae!A22</f>
        <v>0</v>
      </c>
      <c r="V22" s="162" t="str">
        <f>IF(AND(U22&lt;&gt;0,U22&lt;&gt;""),COUNTIF($U23:$U$40,U22),"")</f>
        <v/>
      </c>
    </row>
    <row r="23" spans="1:22" x14ac:dyDescent="0.25">
      <c r="A23" s="323" t="str">
        <f>S15</f>
        <v/>
      </c>
      <c r="B23" s="329" t="s">
        <v>131</v>
      </c>
      <c r="C23" s="330"/>
      <c r="D23" s="195" t="str">
        <f>IF($A23&lt;&gt;"",SUMIF(MM_WaeEt!$W:$W,MM_Wae!$A23,MM_WaeEt!G:G),"")</f>
        <v/>
      </c>
      <c r="E23" s="195" t="str">
        <f>IF($A23&lt;&gt;"",SUMIF(MM_WaeEt!$W:$W,MM_Wae!$A23,MM_WaeEt!H:H),"")</f>
        <v/>
      </c>
      <c r="F23" s="195" t="str">
        <f>IF($A23&lt;&gt;"",SUMIF(MM_WaeEt!$W:$W,MM_Wae!$A23,MM_WaeEt!I:I),"")</f>
        <v/>
      </c>
      <c r="G23" s="195" t="str">
        <f>IF($A23&lt;&gt;"",SUMIF(MM_WaeEt!$W:$W,MM_Wae!$A23,MM_WaeEt!J:J),"")</f>
        <v/>
      </c>
      <c r="H23" s="195" t="str">
        <f>IF($A23&lt;&gt;"",SUMIF(MM_WaeEt!$W:$W,MM_Wae!$A23,MM_WaeEt!K:K),"")</f>
        <v/>
      </c>
      <c r="I23" s="195" t="str">
        <f>IF($A23&lt;&gt;"",SUMIF(MM_WaeEt!$W:$W,MM_Wae!$A23,MM_WaeEt!L:L),"")</f>
        <v/>
      </c>
      <c r="J23" s="195" t="str">
        <f>IF($A23&lt;&gt;"",SUMIF(MM_WaeEt!$W:$W,MM_Wae!$A23,MM_WaeEt!M:M),"")</f>
        <v/>
      </c>
      <c r="K23" s="195" t="str">
        <f>IF($A23&lt;&gt;"",SUMIF(MM_WaeEt!$W:$W,MM_Wae!$A23,MM_WaeEt!N:N),"")</f>
        <v/>
      </c>
      <c r="L23" s="195" t="str">
        <f>IF($A23&lt;&gt;"",SUMIF(MM_WaeEt!$W:$W,MM_Wae!$A23,MM_WaeEt!O:O),"")</f>
        <v/>
      </c>
      <c r="M23" s="195" t="str">
        <f>IF($A23&lt;&gt;"",SUMIF(MM_WaeEt!$W:$W,MM_Wae!$A23,MM_WaeEt!P:P),"")</f>
        <v/>
      </c>
      <c r="N23" s="195" t="str">
        <f>IF($A23&lt;&gt;"",SUMIF(MM_WaeEt!$W:$W,MM_Wae!$A23,MM_WaeEt!Q:Q),"")</f>
        <v/>
      </c>
      <c r="O23" s="195" t="str">
        <f>IF($A23&lt;&gt;"",SUMIF(MM_WaeEt!$W:$W,MM_Wae!$A23,MM_WaeEt!R:R),"")</f>
        <v/>
      </c>
      <c r="P23" s="192" t="str">
        <f t="shared" si="0"/>
        <v/>
      </c>
      <c r="Q23" s="155">
        <f t="shared" si="2"/>
        <v>5</v>
      </c>
      <c r="R23" s="162">
        <v>13</v>
      </c>
      <c r="S23" s="162" t="str">
        <f t="shared" si="1"/>
        <v/>
      </c>
      <c r="T23" s="162" t="str">
        <f>IF(V23=0,COUNTIF($V$11:V23,0),"")</f>
        <v/>
      </c>
      <c r="U23" s="162">
        <f>JJ_Wae!A23</f>
        <v>0</v>
      </c>
      <c r="V23" s="162" t="str">
        <f>IF(AND(U23&lt;&gt;0,U23&lt;&gt;""),COUNTIF($U24:$U$40,U23),"")</f>
        <v/>
      </c>
    </row>
    <row r="24" spans="1:22" x14ac:dyDescent="0.25">
      <c r="A24" s="306"/>
      <c r="B24" s="331" t="s">
        <v>111</v>
      </c>
      <c r="C24" s="332"/>
      <c r="D24" s="72"/>
      <c r="E24" s="72"/>
      <c r="F24" s="72"/>
      <c r="G24" s="72"/>
      <c r="H24" s="72"/>
      <c r="I24" s="72"/>
      <c r="J24" s="72"/>
      <c r="K24" s="72"/>
      <c r="L24" s="72"/>
      <c r="M24" s="72"/>
      <c r="N24" s="72"/>
      <c r="O24" s="72"/>
      <c r="P24" s="193" t="str">
        <f t="shared" si="0"/>
        <v/>
      </c>
      <c r="Q24" s="155">
        <f t="shared" si="2"/>
        <v>5</v>
      </c>
      <c r="R24" s="162">
        <v>14</v>
      </c>
      <c r="S24" s="162" t="str">
        <f t="shared" si="1"/>
        <v/>
      </c>
      <c r="T24" s="162" t="str">
        <f>IF(V24=0,COUNTIF($V$11:V24,0),"")</f>
        <v/>
      </c>
      <c r="U24" s="162">
        <f>JJ_Wae!A24</f>
        <v>0</v>
      </c>
      <c r="V24" s="162" t="str">
        <f>IF(AND(U24&lt;&gt;0,U24&lt;&gt;""),COUNTIF($U25:$U$40,U24),"")</f>
        <v/>
      </c>
    </row>
    <row r="25" spans="1:22" x14ac:dyDescent="0.25">
      <c r="A25" s="307"/>
      <c r="B25" s="327" t="s">
        <v>112</v>
      </c>
      <c r="C25" s="328"/>
      <c r="D25" s="73"/>
      <c r="E25" s="73"/>
      <c r="F25" s="73"/>
      <c r="G25" s="73"/>
      <c r="H25" s="73"/>
      <c r="I25" s="73"/>
      <c r="J25" s="73"/>
      <c r="K25" s="73"/>
      <c r="L25" s="73"/>
      <c r="M25" s="73"/>
      <c r="N25" s="73"/>
      <c r="O25" s="73"/>
      <c r="P25" s="194" t="str">
        <f t="shared" si="0"/>
        <v/>
      </c>
      <c r="Q25" s="155">
        <f t="shared" si="2"/>
        <v>5</v>
      </c>
      <c r="R25" s="162">
        <v>15</v>
      </c>
      <c r="S25" s="162" t="str">
        <f t="shared" si="1"/>
        <v/>
      </c>
      <c r="T25" s="162" t="str">
        <f>IF(V25=0,COUNTIF($V$11:V25,0),"")</f>
        <v/>
      </c>
      <c r="U25" s="162">
        <f>JJ_Wae!A25</f>
        <v>0</v>
      </c>
      <c r="V25" s="162" t="str">
        <f>IF(AND(U25&lt;&gt;0,U25&lt;&gt;""),COUNTIF($U26:$U$40,U25),"")</f>
        <v/>
      </c>
    </row>
    <row r="26" spans="1:22" x14ac:dyDescent="0.25">
      <c r="A26" s="323" t="str">
        <f>S16</f>
        <v/>
      </c>
      <c r="B26" s="329" t="s">
        <v>131</v>
      </c>
      <c r="C26" s="330"/>
      <c r="D26" s="195" t="str">
        <f>IF($A26&lt;&gt;"",SUMIF(MM_WaeEt!$W:$W,MM_Wae!$A26,MM_WaeEt!G:G),"")</f>
        <v/>
      </c>
      <c r="E26" s="195" t="str">
        <f>IF($A26&lt;&gt;"",SUMIF(MM_WaeEt!$W:$W,MM_Wae!$A26,MM_WaeEt!H:H),"")</f>
        <v/>
      </c>
      <c r="F26" s="195" t="str">
        <f>IF($A26&lt;&gt;"",SUMIF(MM_WaeEt!$W:$W,MM_Wae!$A26,MM_WaeEt!I:I),"")</f>
        <v/>
      </c>
      <c r="G26" s="195" t="str">
        <f>IF($A26&lt;&gt;"",SUMIF(MM_WaeEt!$W:$W,MM_Wae!$A26,MM_WaeEt!J:J),"")</f>
        <v/>
      </c>
      <c r="H26" s="195" t="str">
        <f>IF($A26&lt;&gt;"",SUMIF(MM_WaeEt!$W:$W,MM_Wae!$A26,MM_WaeEt!K:K),"")</f>
        <v/>
      </c>
      <c r="I26" s="195" t="str">
        <f>IF($A26&lt;&gt;"",SUMIF(MM_WaeEt!$W:$W,MM_Wae!$A26,MM_WaeEt!L:L),"")</f>
        <v/>
      </c>
      <c r="J26" s="195" t="str">
        <f>IF($A26&lt;&gt;"",SUMIF(MM_WaeEt!$W:$W,MM_Wae!$A26,MM_WaeEt!M:M),"")</f>
        <v/>
      </c>
      <c r="K26" s="195" t="str">
        <f>IF($A26&lt;&gt;"",SUMIF(MM_WaeEt!$W:$W,MM_Wae!$A26,MM_WaeEt!N:N),"")</f>
        <v/>
      </c>
      <c r="L26" s="195" t="str">
        <f>IF($A26&lt;&gt;"",SUMIF(MM_WaeEt!$W:$W,MM_Wae!$A26,MM_WaeEt!O:O),"")</f>
        <v/>
      </c>
      <c r="M26" s="195" t="str">
        <f>IF($A26&lt;&gt;"",SUMIF(MM_WaeEt!$W:$W,MM_Wae!$A26,MM_WaeEt!P:P),"")</f>
        <v/>
      </c>
      <c r="N26" s="195" t="str">
        <f>IF($A26&lt;&gt;"",SUMIF(MM_WaeEt!$W:$W,MM_Wae!$A26,MM_WaeEt!Q:Q),"")</f>
        <v/>
      </c>
      <c r="O26" s="195" t="str">
        <f>IF($A26&lt;&gt;"",SUMIF(MM_WaeEt!$W:$W,MM_Wae!$A26,MM_WaeEt!R:R),"")</f>
        <v/>
      </c>
      <c r="P26" s="192" t="str">
        <f t="shared" si="0"/>
        <v/>
      </c>
      <c r="Q26" s="155">
        <f t="shared" si="2"/>
        <v>6</v>
      </c>
      <c r="R26" s="162">
        <v>16</v>
      </c>
      <c r="S26" s="162" t="str">
        <f t="shared" si="1"/>
        <v/>
      </c>
      <c r="T26" s="162" t="str">
        <f>IF(V26=0,COUNTIF($V$11:V26,0),"")</f>
        <v/>
      </c>
      <c r="U26" s="162">
        <f>JJ_Wae!A26</f>
        <v>0</v>
      </c>
      <c r="V26" s="162" t="str">
        <f>IF(AND(U26&lt;&gt;0,U26&lt;&gt;""),COUNTIF($U27:$U$40,U26),"")</f>
        <v/>
      </c>
    </row>
    <row r="27" spans="1:22" x14ac:dyDescent="0.25">
      <c r="A27" s="306"/>
      <c r="B27" s="331" t="s">
        <v>111</v>
      </c>
      <c r="C27" s="332"/>
      <c r="D27" s="72"/>
      <c r="E27" s="72"/>
      <c r="F27" s="72"/>
      <c r="G27" s="72"/>
      <c r="H27" s="72"/>
      <c r="I27" s="72"/>
      <c r="J27" s="72"/>
      <c r="K27" s="72"/>
      <c r="L27" s="72"/>
      <c r="M27" s="72"/>
      <c r="N27" s="72"/>
      <c r="O27" s="72"/>
      <c r="P27" s="193" t="str">
        <f t="shared" si="0"/>
        <v/>
      </c>
      <c r="Q27" s="155">
        <f t="shared" si="2"/>
        <v>6</v>
      </c>
      <c r="R27" s="162">
        <v>17</v>
      </c>
      <c r="S27" s="162" t="str">
        <f t="shared" si="1"/>
        <v/>
      </c>
      <c r="T27" s="162" t="str">
        <f>IF(V27=0,COUNTIF($V$11:V27,0),"")</f>
        <v/>
      </c>
      <c r="U27" s="162">
        <f>JJ_Wae!A27</f>
        <v>0</v>
      </c>
      <c r="V27" s="162" t="str">
        <f>IF(AND(U27&lt;&gt;0,U27&lt;&gt;""),COUNTIF($U28:$U$40,U27),"")</f>
        <v/>
      </c>
    </row>
    <row r="28" spans="1:22" x14ac:dyDescent="0.25">
      <c r="A28" s="307"/>
      <c r="B28" s="327" t="s">
        <v>112</v>
      </c>
      <c r="C28" s="328"/>
      <c r="D28" s="73"/>
      <c r="E28" s="73"/>
      <c r="F28" s="73"/>
      <c r="G28" s="73"/>
      <c r="H28" s="73"/>
      <c r="I28" s="73"/>
      <c r="J28" s="73"/>
      <c r="K28" s="73"/>
      <c r="L28" s="73"/>
      <c r="M28" s="73"/>
      <c r="N28" s="73"/>
      <c r="O28" s="73"/>
      <c r="P28" s="194" t="str">
        <f t="shared" si="0"/>
        <v/>
      </c>
      <c r="Q28" s="155">
        <f t="shared" si="2"/>
        <v>6</v>
      </c>
      <c r="R28" s="162">
        <v>18</v>
      </c>
      <c r="S28" s="162" t="str">
        <f t="shared" si="1"/>
        <v/>
      </c>
      <c r="T28" s="162" t="str">
        <f>IF(V28=0,COUNTIF($V$11:V28,0),"")</f>
        <v/>
      </c>
      <c r="U28" s="162">
        <f>JJ_Wae!A28</f>
        <v>0</v>
      </c>
      <c r="V28" s="162" t="str">
        <f>IF(AND(U28&lt;&gt;0,U28&lt;&gt;""),COUNTIF($U29:$U$40,U28),"")</f>
        <v/>
      </c>
    </row>
    <row r="29" spans="1:22" x14ac:dyDescent="0.25">
      <c r="A29" s="323" t="str">
        <f>S17</f>
        <v/>
      </c>
      <c r="B29" s="329" t="s">
        <v>131</v>
      </c>
      <c r="C29" s="330"/>
      <c r="D29" s="195" t="str">
        <f>IF($A29&lt;&gt;"",SUMIF(MM_WaeEt!$W:$W,MM_Wae!$A29,MM_WaeEt!G:G),"")</f>
        <v/>
      </c>
      <c r="E29" s="195" t="str">
        <f>IF($A29&lt;&gt;"",SUMIF(MM_WaeEt!$W:$W,MM_Wae!$A29,MM_WaeEt!H:H),"")</f>
        <v/>
      </c>
      <c r="F29" s="195" t="str">
        <f>IF($A29&lt;&gt;"",SUMIF(MM_WaeEt!$W:$W,MM_Wae!$A29,MM_WaeEt!I:I),"")</f>
        <v/>
      </c>
      <c r="G29" s="195" t="str">
        <f>IF($A29&lt;&gt;"",SUMIF(MM_WaeEt!$W:$W,MM_Wae!$A29,MM_WaeEt!J:J),"")</f>
        <v/>
      </c>
      <c r="H29" s="195" t="str">
        <f>IF($A29&lt;&gt;"",SUMIF(MM_WaeEt!$W:$W,MM_Wae!$A29,MM_WaeEt!K:K),"")</f>
        <v/>
      </c>
      <c r="I29" s="195" t="str">
        <f>IF($A29&lt;&gt;"",SUMIF(MM_WaeEt!$W:$W,MM_Wae!$A29,MM_WaeEt!L:L),"")</f>
        <v/>
      </c>
      <c r="J29" s="195" t="str">
        <f>IF($A29&lt;&gt;"",SUMIF(MM_WaeEt!$W:$W,MM_Wae!$A29,MM_WaeEt!M:M),"")</f>
        <v/>
      </c>
      <c r="K29" s="195" t="str">
        <f>IF($A29&lt;&gt;"",SUMIF(MM_WaeEt!$W:$W,MM_Wae!$A29,MM_WaeEt!N:N),"")</f>
        <v/>
      </c>
      <c r="L29" s="195" t="str">
        <f>IF($A29&lt;&gt;"",SUMIF(MM_WaeEt!$W:$W,MM_Wae!$A29,MM_WaeEt!O:O),"")</f>
        <v/>
      </c>
      <c r="M29" s="195" t="str">
        <f>IF($A29&lt;&gt;"",SUMIF(MM_WaeEt!$W:$W,MM_Wae!$A29,MM_WaeEt!P:P),"")</f>
        <v/>
      </c>
      <c r="N29" s="195" t="str">
        <f>IF($A29&lt;&gt;"",SUMIF(MM_WaeEt!$W:$W,MM_Wae!$A29,MM_WaeEt!Q:Q),"")</f>
        <v/>
      </c>
      <c r="O29" s="195" t="str">
        <f>IF($A29&lt;&gt;"",SUMIF(MM_WaeEt!$W:$W,MM_Wae!$A29,MM_WaeEt!R:R),"")</f>
        <v/>
      </c>
      <c r="P29" s="192" t="str">
        <f t="shared" si="0"/>
        <v/>
      </c>
      <c r="Q29" s="155">
        <f t="shared" si="2"/>
        <v>7</v>
      </c>
      <c r="R29" s="162">
        <v>19</v>
      </c>
      <c r="S29" s="162" t="str">
        <f t="shared" si="1"/>
        <v/>
      </c>
      <c r="T29" s="162" t="str">
        <f>IF(V29=0,COUNTIF($V$11:V29,0),"")</f>
        <v/>
      </c>
      <c r="U29" s="162">
        <f>JJ_Wae!A29</f>
        <v>0</v>
      </c>
      <c r="V29" s="162" t="str">
        <f>IF(AND(U29&lt;&gt;0,U29&lt;&gt;""),COUNTIF($U30:$U$40,U29),"")</f>
        <v/>
      </c>
    </row>
    <row r="30" spans="1:22" x14ac:dyDescent="0.25">
      <c r="A30" s="306"/>
      <c r="B30" s="331" t="s">
        <v>111</v>
      </c>
      <c r="C30" s="332"/>
      <c r="D30" s="72"/>
      <c r="E30" s="72"/>
      <c r="F30" s="72"/>
      <c r="G30" s="72"/>
      <c r="H30" s="72"/>
      <c r="I30" s="72"/>
      <c r="J30" s="72"/>
      <c r="K30" s="72"/>
      <c r="L30" s="72"/>
      <c r="M30" s="72"/>
      <c r="N30" s="72"/>
      <c r="O30" s="72"/>
      <c r="P30" s="193" t="str">
        <f t="shared" si="0"/>
        <v/>
      </c>
      <c r="Q30" s="155">
        <f t="shared" si="2"/>
        <v>7</v>
      </c>
      <c r="R30" s="162">
        <v>20</v>
      </c>
      <c r="S30" s="162" t="str">
        <f t="shared" si="1"/>
        <v/>
      </c>
      <c r="T30" s="162" t="str">
        <f>IF(V30=0,COUNTIF($V$11:V30,0),"")</f>
        <v/>
      </c>
      <c r="U30" s="162">
        <f>JJ_Wae!A30</f>
        <v>0</v>
      </c>
      <c r="V30" s="162" t="str">
        <f>IF(AND(U30&lt;&gt;0,U30&lt;&gt;""),COUNTIF($U31:$U$40,U30),"")</f>
        <v/>
      </c>
    </row>
    <row r="31" spans="1:22" x14ac:dyDescent="0.25">
      <c r="A31" s="307"/>
      <c r="B31" s="327" t="s">
        <v>112</v>
      </c>
      <c r="C31" s="328"/>
      <c r="D31" s="73"/>
      <c r="E31" s="73"/>
      <c r="F31" s="73"/>
      <c r="G31" s="73"/>
      <c r="H31" s="73"/>
      <c r="I31" s="73"/>
      <c r="J31" s="73"/>
      <c r="K31" s="73"/>
      <c r="L31" s="73"/>
      <c r="M31" s="73"/>
      <c r="N31" s="73"/>
      <c r="O31" s="73"/>
      <c r="P31" s="194" t="str">
        <f t="shared" si="0"/>
        <v/>
      </c>
      <c r="Q31" s="155">
        <f t="shared" si="2"/>
        <v>7</v>
      </c>
      <c r="R31" s="162">
        <v>21</v>
      </c>
      <c r="S31" s="162" t="str">
        <f t="shared" si="1"/>
        <v/>
      </c>
      <c r="T31" s="162" t="str">
        <f>IF(V31=0,COUNTIF($V$11:V31,0),"")</f>
        <v/>
      </c>
      <c r="U31" s="162">
        <f>JJ_Wae!A31</f>
        <v>0</v>
      </c>
      <c r="V31" s="162" t="str">
        <f>IF(AND(U31&lt;&gt;0,U31&lt;&gt;""),COUNTIF($U32:$U$40,U31),"")</f>
        <v/>
      </c>
    </row>
    <row r="32" spans="1:22" x14ac:dyDescent="0.25">
      <c r="A32" s="323" t="str">
        <f>S18</f>
        <v/>
      </c>
      <c r="B32" s="329" t="s">
        <v>131</v>
      </c>
      <c r="C32" s="330"/>
      <c r="D32" s="195" t="str">
        <f>IF($A32&lt;&gt;"",SUMIF(MM_WaeEt!$W:$W,MM_Wae!$A32,MM_WaeEt!G:G),"")</f>
        <v/>
      </c>
      <c r="E32" s="195" t="str">
        <f>IF($A32&lt;&gt;"",SUMIF(MM_WaeEt!$W:$W,MM_Wae!$A32,MM_WaeEt!H:H),"")</f>
        <v/>
      </c>
      <c r="F32" s="195" t="str">
        <f>IF($A32&lt;&gt;"",SUMIF(MM_WaeEt!$W:$W,MM_Wae!$A32,MM_WaeEt!I:I),"")</f>
        <v/>
      </c>
      <c r="G32" s="195" t="str">
        <f>IF($A32&lt;&gt;"",SUMIF(MM_WaeEt!$W:$W,MM_Wae!$A32,MM_WaeEt!J:J),"")</f>
        <v/>
      </c>
      <c r="H32" s="195" t="str">
        <f>IF($A32&lt;&gt;"",SUMIF(MM_WaeEt!$W:$W,MM_Wae!$A32,MM_WaeEt!K:K),"")</f>
        <v/>
      </c>
      <c r="I32" s="195" t="str">
        <f>IF($A32&lt;&gt;"",SUMIF(MM_WaeEt!$W:$W,MM_Wae!$A32,MM_WaeEt!L:L),"")</f>
        <v/>
      </c>
      <c r="J32" s="195" t="str">
        <f>IF($A32&lt;&gt;"",SUMIF(MM_WaeEt!$W:$W,MM_Wae!$A32,MM_WaeEt!M:M),"")</f>
        <v/>
      </c>
      <c r="K32" s="195" t="str">
        <f>IF($A32&lt;&gt;"",SUMIF(MM_WaeEt!$W:$W,MM_Wae!$A32,MM_WaeEt!N:N),"")</f>
        <v/>
      </c>
      <c r="L32" s="195" t="str">
        <f>IF($A32&lt;&gt;"",SUMIF(MM_WaeEt!$W:$W,MM_Wae!$A32,MM_WaeEt!O:O),"")</f>
        <v/>
      </c>
      <c r="M32" s="195" t="str">
        <f>IF($A32&lt;&gt;"",SUMIF(MM_WaeEt!$W:$W,MM_Wae!$A32,MM_WaeEt!P:P),"")</f>
        <v/>
      </c>
      <c r="N32" s="195" t="str">
        <f>IF($A32&lt;&gt;"",SUMIF(MM_WaeEt!$W:$W,MM_Wae!$A32,MM_WaeEt!Q:Q),"")</f>
        <v/>
      </c>
      <c r="O32" s="195" t="str">
        <f>IF($A32&lt;&gt;"",SUMIF(MM_WaeEt!$W:$W,MM_Wae!$A32,MM_WaeEt!R:R),"")</f>
        <v/>
      </c>
      <c r="P32" s="192" t="str">
        <f t="shared" si="0"/>
        <v/>
      </c>
      <c r="Q32" s="155">
        <f t="shared" si="2"/>
        <v>8</v>
      </c>
      <c r="R32" s="162">
        <v>22</v>
      </c>
      <c r="S32" s="162" t="str">
        <f t="shared" si="1"/>
        <v/>
      </c>
      <c r="T32" s="162" t="str">
        <f>IF(V32=0,COUNTIF($V$11:V32,0),"")</f>
        <v/>
      </c>
      <c r="U32" s="162">
        <f>JJ_Wae!A32</f>
        <v>0</v>
      </c>
      <c r="V32" s="162" t="str">
        <f>IF(AND(U32&lt;&gt;0,U32&lt;&gt;""),COUNTIF($U33:$U$40,U32),"")</f>
        <v/>
      </c>
    </row>
    <row r="33" spans="1:22" x14ac:dyDescent="0.25">
      <c r="A33" s="306"/>
      <c r="B33" s="331" t="s">
        <v>111</v>
      </c>
      <c r="C33" s="332"/>
      <c r="D33" s="72"/>
      <c r="E33" s="72"/>
      <c r="F33" s="72"/>
      <c r="G33" s="72"/>
      <c r="H33" s="72"/>
      <c r="I33" s="72"/>
      <c r="J33" s="72"/>
      <c r="K33" s="72"/>
      <c r="L33" s="72"/>
      <c r="M33" s="72"/>
      <c r="N33" s="72"/>
      <c r="O33" s="72"/>
      <c r="P33" s="193" t="str">
        <f t="shared" si="0"/>
        <v/>
      </c>
      <c r="Q33" s="155">
        <f t="shared" si="2"/>
        <v>8</v>
      </c>
      <c r="R33" s="162">
        <v>23</v>
      </c>
      <c r="S33" s="162" t="str">
        <f t="shared" si="1"/>
        <v/>
      </c>
      <c r="T33" s="162" t="str">
        <f>IF(V33=0,COUNTIF($V$11:V33,0),"")</f>
        <v/>
      </c>
      <c r="U33" s="162">
        <f>JJ_Wae!A33</f>
        <v>0</v>
      </c>
      <c r="V33" s="162" t="str">
        <f>IF(AND(U33&lt;&gt;0,U33&lt;&gt;""),COUNTIF($U34:$U$40,U33),"")</f>
        <v/>
      </c>
    </row>
    <row r="34" spans="1:22" x14ac:dyDescent="0.25">
      <c r="A34" s="307"/>
      <c r="B34" s="327" t="s">
        <v>112</v>
      </c>
      <c r="C34" s="328"/>
      <c r="D34" s="73"/>
      <c r="E34" s="73"/>
      <c r="F34" s="73"/>
      <c r="G34" s="73"/>
      <c r="H34" s="73"/>
      <c r="I34" s="73"/>
      <c r="J34" s="73"/>
      <c r="K34" s="73"/>
      <c r="L34" s="73"/>
      <c r="M34" s="73"/>
      <c r="N34" s="73"/>
      <c r="O34" s="73"/>
      <c r="P34" s="194" t="str">
        <f t="shared" si="0"/>
        <v/>
      </c>
      <c r="Q34" s="155">
        <f t="shared" si="2"/>
        <v>8</v>
      </c>
      <c r="R34" s="162">
        <v>24</v>
      </c>
      <c r="S34" s="162" t="str">
        <f t="shared" si="1"/>
        <v/>
      </c>
      <c r="T34" s="162" t="str">
        <f>IF(V34=0,COUNTIF($V$11:V34,0),"")</f>
        <v/>
      </c>
      <c r="U34" s="162">
        <f>JJ_Wae!A34</f>
        <v>0</v>
      </c>
      <c r="V34" s="162" t="str">
        <f>IF(AND(U34&lt;&gt;0,U34&lt;&gt;""),COUNTIF($U35:$U$40,U34),"")</f>
        <v/>
      </c>
    </row>
    <row r="35" spans="1:22" x14ac:dyDescent="0.25">
      <c r="A35" s="323" t="str">
        <f>S19</f>
        <v/>
      </c>
      <c r="B35" s="329" t="s">
        <v>131</v>
      </c>
      <c r="C35" s="330"/>
      <c r="D35" s="195" t="str">
        <f>IF($A35&lt;&gt;"",SUMIF(MM_WaeEt!$W:$W,MM_Wae!$A35,MM_WaeEt!G:G),"")</f>
        <v/>
      </c>
      <c r="E35" s="195" t="str">
        <f>IF($A35&lt;&gt;"",SUMIF(MM_WaeEt!$W:$W,MM_Wae!$A35,MM_WaeEt!H:H),"")</f>
        <v/>
      </c>
      <c r="F35" s="195" t="str">
        <f>IF($A35&lt;&gt;"",SUMIF(MM_WaeEt!$W:$W,MM_Wae!$A35,MM_WaeEt!I:I),"")</f>
        <v/>
      </c>
      <c r="G35" s="195" t="str">
        <f>IF($A35&lt;&gt;"",SUMIF(MM_WaeEt!$W:$W,MM_Wae!$A35,MM_WaeEt!J:J),"")</f>
        <v/>
      </c>
      <c r="H35" s="195" t="str">
        <f>IF($A35&lt;&gt;"",SUMIF(MM_WaeEt!$W:$W,MM_Wae!$A35,MM_WaeEt!K:K),"")</f>
        <v/>
      </c>
      <c r="I35" s="195" t="str">
        <f>IF($A35&lt;&gt;"",SUMIF(MM_WaeEt!$W:$W,MM_Wae!$A35,MM_WaeEt!L:L),"")</f>
        <v/>
      </c>
      <c r="J35" s="195" t="str">
        <f>IF($A35&lt;&gt;"",SUMIF(MM_WaeEt!$W:$W,MM_Wae!$A35,MM_WaeEt!M:M),"")</f>
        <v/>
      </c>
      <c r="K35" s="195" t="str">
        <f>IF($A35&lt;&gt;"",SUMIF(MM_WaeEt!$W:$W,MM_Wae!$A35,MM_WaeEt!N:N),"")</f>
        <v/>
      </c>
      <c r="L35" s="195" t="str">
        <f>IF($A35&lt;&gt;"",SUMIF(MM_WaeEt!$W:$W,MM_Wae!$A35,MM_WaeEt!O:O),"")</f>
        <v/>
      </c>
      <c r="M35" s="195" t="str">
        <f>IF($A35&lt;&gt;"",SUMIF(MM_WaeEt!$W:$W,MM_Wae!$A35,MM_WaeEt!P:P),"")</f>
        <v/>
      </c>
      <c r="N35" s="195" t="str">
        <f>IF($A35&lt;&gt;"",SUMIF(MM_WaeEt!$W:$W,MM_Wae!$A35,MM_WaeEt!Q:Q),"")</f>
        <v/>
      </c>
      <c r="O35" s="195" t="str">
        <f>IF($A35&lt;&gt;"",SUMIF(MM_WaeEt!$W:$W,MM_Wae!$A35,MM_WaeEt!R:R),"")</f>
        <v/>
      </c>
      <c r="P35" s="192" t="str">
        <f t="shared" si="0"/>
        <v/>
      </c>
      <c r="Q35" s="155">
        <f t="shared" si="2"/>
        <v>9</v>
      </c>
      <c r="R35" s="162">
        <v>25</v>
      </c>
      <c r="S35" s="162" t="str">
        <f t="shared" si="1"/>
        <v/>
      </c>
      <c r="T35" s="162" t="str">
        <f>IF(V35=0,COUNTIF($V$11:V35,0),"")</f>
        <v/>
      </c>
      <c r="U35" s="162">
        <f>JJ_Wae!A35</f>
        <v>0</v>
      </c>
      <c r="V35" s="162" t="str">
        <f>IF(AND(U35&lt;&gt;0,U35&lt;&gt;""),COUNTIF($U36:$U$40,U35),"")</f>
        <v/>
      </c>
    </row>
    <row r="36" spans="1:22" x14ac:dyDescent="0.25">
      <c r="A36" s="306"/>
      <c r="B36" s="331" t="s">
        <v>111</v>
      </c>
      <c r="C36" s="332"/>
      <c r="D36" s="72"/>
      <c r="E36" s="72"/>
      <c r="F36" s="72"/>
      <c r="G36" s="72"/>
      <c r="H36" s="72"/>
      <c r="I36" s="72"/>
      <c r="J36" s="72"/>
      <c r="K36" s="72"/>
      <c r="L36" s="72"/>
      <c r="M36" s="72"/>
      <c r="N36" s="72"/>
      <c r="O36" s="72"/>
      <c r="P36" s="193" t="str">
        <f t="shared" si="0"/>
        <v/>
      </c>
      <c r="Q36" s="155">
        <f t="shared" si="2"/>
        <v>9</v>
      </c>
      <c r="R36" s="162">
        <v>26</v>
      </c>
      <c r="S36" s="162" t="str">
        <f t="shared" si="1"/>
        <v/>
      </c>
      <c r="T36" s="162" t="str">
        <f>IF(V36=0,COUNTIF($V$11:V36,0),"")</f>
        <v/>
      </c>
      <c r="U36" s="162">
        <f>JJ_Wae!A36</f>
        <v>0</v>
      </c>
      <c r="V36" s="162" t="str">
        <f>IF(AND(U36&lt;&gt;0,U36&lt;&gt;""),COUNTIF($U37:$U$40,U36),"")</f>
        <v/>
      </c>
    </row>
    <row r="37" spans="1:22" x14ac:dyDescent="0.25">
      <c r="A37" s="307"/>
      <c r="B37" s="327" t="s">
        <v>112</v>
      </c>
      <c r="C37" s="328"/>
      <c r="D37" s="73"/>
      <c r="E37" s="73"/>
      <c r="F37" s="73"/>
      <c r="G37" s="73"/>
      <c r="H37" s="73"/>
      <c r="I37" s="73"/>
      <c r="J37" s="73"/>
      <c r="K37" s="73"/>
      <c r="L37" s="73"/>
      <c r="M37" s="73"/>
      <c r="N37" s="73"/>
      <c r="O37" s="73"/>
      <c r="P37" s="194" t="str">
        <f t="shared" si="0"/>
        <v/>
      </c>
      <c r="Q37" s="155">
        <f t="shared" si="2"/>
        <v>9</v>
      </c>
      <c r="R37" s="162">
        <v>27</v>
      </c>
      <c r="S37" s="162" t="str">
        <f t="shared" si="1"/>
        <v/>
      </c>
      <c r="T37" s="162" t="str">
        <f>IF(V37=0,COUNTIF($V$11:V37,0),"")</f>
        <v/>
      </c>
      <c r="U37" s="162">
        <f>JJ_Wae!A37</f>
        <v>0</v>
      </c>
      <c r="V37" s="162" t="str">
        <f>IF(AND(U37&lt;&gt;0,U37&lt;&gt;""),COUNTIF($U38:$U$40,U37),"")</f>
        <v/>
      </c>
    </row>
    <row r="38" spans="1:22" x14ac:dyDescent="0.25">
      <c r="A38" s="323"/>
      <c r="B38" s="329" t="s">
        <v>131</v>
      </c>
      <c r="C38" s="330"/>
      <c r="D38" s="195" t="str">
        <f>IF($A38&lt;&gt;"",SUMIF(MM_WaeEt!$W:$W,MM_Wae!$A38,MM_WaeEt!G:G),"")</f>
        <v/>
      </c>
      <c r="E38" s="195" t="str">
        <f>IF($A38&lt;&gt;"",SUMIF(MM_WaeEt!$W:$W,MM_Wae!$A38,MM_WaeEt!H:H),"")</f>
        <v/>
      </c>
      <c r="F38" s="195" t="str">
        <f>IF($A38&lt;&gt;"",SUMIF(MM_WaeEt!$W:$W,MM_Wae!$A38,MM_WaeEt!I:I),"")</f>
        <v/>
      </c>
      <c r="G38" s="195" t="str">
        <f>IF($A38&lt;&gt;"",SUMIF(MM_WaeEt!$W:$W,MM_Wae!$A38,MM_WaeEt!J:J),"")</f>
        <v/>
      </c>
      <c r="H38" s="195" t="str">
        <f>IF($A38&lt;&gt;"",SUMIF(MM_WaeEt!$W:$W,MM_Wae!$A38,MM_WaeEt!K:K),"")</f>
        <v/>
      </c>
      <c r="I38" s="195" t="str">
        <f>IF($A38&lt;&gt;"",SUMIF(MM_WaeEt!$W:$W,MM_Wae!$A38,MM_WaeEt!L:L),"")</f>
        <v/>
      </c>
      <c r="J38" s="195" t="str">
        <f>IF($A38&lt;&gt;"",SUMIF(MM_WaeEt!$W:$W,MM_Wae!$A38,MM_WaeEt!M:M),"")</f>
        <v/>
      </c>
      <c r="K38" s="195" t="str">
        <f>IF($A38&lt;&gt;"",SUMIF(MM_WaeEt!$W:$W,MM_Wae!$A38,MM_WaeEt!N:N),"")</f>
        <v/>
      </c>
      <c r="L38" s="195" t="str">
        <f>IF($A38&lt;&gt;"",SUMIF(MM_WaeEt!$W:$W,MM_Wae!$A38,MM_WaeEt!O:O),"")</f>
        <v/>
      </c>
      <c r="M38" s="195" t="str">
        <f>IF($A38&lt;&gt;"",SUMIF(MM_WaeEt!$W:$W,MM_Wae!$A38,MM_WaeEt!P:P),"")</f>
        <v/>
      </c>
      <c r="N38" s="195" t="str">
        <f>IF($A38&lt;&gt;"",SUMIF(MM_WaeEt!$W:$W,MM_Wae!$A38,MM_WaeEt!Q:Q),"")</f>
        <v/>
      </c>
      <c r="O38" s="195" t="str">
        <f>IF($A38&lt;&gt;"",SUMIF(MM_WaeEt!$W:$W,MM_Wae!$A38,MM_WaeEt!R:R),"")</f>
        <v/>
      </c>
      <c r="P38" s="192" t="str">
        <f t="shared" si="0"/>
        <v/>
      </c>
      <c r="Q38" s="155">
        <f t="shared" si="2"/>
        <v>10</v>
      </c>
      <c r="R38" s="162">
        <v>28</v>
      </c>
      <c r="S38" s="162" t="str">
        <f t="shared" si="1"/>
        <v/>
      </c>
      <c r="T38" s="162" t="str">
        <f>IF(V38=0,COUNTIF($V$11:V38,0),"")</f>
        <v/>
      </c>
      <c r="U38" s="162">
        <f>JJ_Wae!A38</f>
        <v>0</v>
      </c>
      <c r="V38" s="162" t="str">
        <f>IF(AND(U38&lt;&gt;0,U38&lt;&gt;""),COUNTIF($U39:$U$40,U38),"")</f>
        <v/>
      </c>
    </row>
    <row r="39" spans="1:22" x14ac:dyDescent="0.25">
      <c r="A39" s="306"/>
      <c r="B39" s="331" t="s">
        <v>111</v>
      </c>
      <c r="C39" s="332"/>
      <c r="D39" s="72"/>
      <c r="E39" s="72"/>
      <c r="F39" s="72"/>
      <c r="G39" s="72"/>
      <c r="H39" s="72"/>
      <c r="I39" s="72"/>
      <c r="J39" s="72"/>
      <c r="K39" s="72"/>
      <c r="L39" s="72"/>
      <c r="M39" s="72"/>
      <c r="N39" s="72"/>
      <c r="O39" s="72"/>
      <c r="P39" s="193" t="str">
        <f t="shared" si="0"/>
        <v/>
      </c>
      <c r="Q39" s="155">
        <f t="shared" si="2"/>
        <v>10</v>
      </c>
      <c r="R39" s="162">
        <v>29</v>
      </c>
      <c r="S39" s="162" t="str">
        <f t="shared" si="1"/>
        <v/>
      </c>
      <c r="T39" s="162" t="str">
        <f>IF(V39=0,COUNTIF($V$11:V39,0),"")</f>
        <v/>
      </c>
      <c r="U39" s="162">
        <f>JJ_Wae!A39</f>
        <v>0</v>
      </c>
      <c r="V39" s="162" t="str">
        <f>IF(AND(U39&lt;&gt;0,U39&lt;&gt;""),COUNTIF($U40:$U$40,U39),"")</f>
        <v/>
      </c>
    </row>
    <row r="40" spans="1:22" x14ac:dyDescent="0.25">
      <c r="A40" s="307"/>
      <c r="B40" s="327" t="s">
        <v>112</v>
      </c>
      <c r="C40" s="328"/>
      <c r="D40" s="73"/>
      <c r="E40" s="73"/>
      <c r="F40" s="73"/>
      <c r="G40" s="73"/>
      <c r="H40" s="73"/>
      <c r="I40" s="73"/>
      <c r="J40" s="73"/>
      <c r="K40" s="73"/>
      <c r="L40" s="73"/>
      <c r="M40" s="73"/>
      <c r="N40" s="73"/>
      <c r="O40" s="73"/>
      <c r="P40" s="194" t="str">
        <f t="shared" si="0"/>
        <v/>
      </c>
      <c r="Q40" s="155">
        <f t="shared" si="2"/>
        <v>10</v>
      </c>
      <c r="R40" s="162">
        <v>30</v>
      </c>
      <c r="S40" s="162" t="str">
        <f t="shared" si="1"/>
        <v/>
      </c>
      <c r="T40" s="162" t="str">
        <f>IF(V40=0,COUNTIF($V$11:V40,0),"")</f>
        <v/>
      </c>
      <c r="U40" s="162">
        <f>JJ_Wae!A40</f>
        <v>0</v>
      </c>
      <c r="V40" s="162" t="str">
        <f>IF(AND(U40&lt;&gt;0,U40&lt;&gt;""),COUNTIF($U$40:$U41,U40),"")</f>
        <v/>
      </c>
    </row>
    <row r="41" spans="1:22" x14ac:dyDescent="0.25">
      <c r="A41" s="323"/>
      <c r="B41" s="329" t="s">
        <v>131</v>
      </c>
      <c r="C41" s="330"/>
      <c r="D41" s="195" t="str">
        <f>IF($A41&lt;&gt;"",SUMIF(MM_WaeEt!$W:$W,MM_Wae!$A41,MM_WaeEt!G:G),"")</f>
        <v/>
      </c>
      <c r="E41" s="195" t="str">
        <f>IF($A41&lt;&gt;"",SUMIF(MM_WaeEt!$W:$W,MM_Wae!$A41,MM_WaeEt!H:H),"")</f>
        <v/>
      </c>
      <c r="F41" s="195" t="str">
        <f>IF($A41&lt;&gt;"",SUMIF(MM_WaeEt!$W:$W,MM_Wae!$A41,MM_WaeEt!I:I),"")</f>
        <v/>
      </c>
      <c r="G41" s="195" t="str">
        <f>IF($A41&lt;&gt;"",SUMIF(MM_WaeEt!$W:$W,MM_Wae!$A41,MM_WaeEt!J:J),"")</f>
        <v/>
      </c>
      <c r="H41" s="195" t="str">
        <f>IF($A41&lt;&gt;"",SUMIF(MM_WaeEt!$W:$W,MM_Wae!$A41,MM_WaeEt!K:K),"")</f>
        <v/>
      </c>
      <c r="I41" s="195" t="str">
        <f>IF($A41&lt;&gt;"",SUMIF(MM_WaeEt!$W:$W,MM_Wae!$A41,MM_WaeEt!L:L),"")</f>
        <v/>
      </c>
      <c r="J41" s="195" t="str">
        <f>IF($A41&lt;&gt;"",SUMIF(MM_WaeEt!$W:$W,MM_Wae!$A41,MM_WaeEt!M:M),"")</f>
        <v/>
      </c>
      <c r="K41" s="195" t="str">
        <f>IF($A41&lt;&gt;"",SUMIF(MM_WaeEt!$W:$W,MM_Wae!$A41,MM_WaeEt!N:N),"")</f>
        <v/>
      </c>
      <c r="L41" s="195" t="str">
        <f>IF($A41&lt;&gt;"",SUMIF(MM_WaeEt!$W:$W,MM_Wae!$A41,MM_WaeEt!O:O),"")</f>
        <v/>
      </c>
      <c r="M41" s="195" t="str">
        <f>IF($A41&lt;&gt;"",SUMIF(MM_WaeEt!$W:$W,MM_Wae!$A41,MM_WaeEt!P:P),"")</f>
        <v/>
      </c>
      <c r="N41" s="195" t="str">
        <f>IF($A41&lt;&gt;"",SUMIF(MM_WaeEt!$W:$W,MM_Wae!$A41,MM_WaeEt!Q:Q),"")</f>
        <v/>
      </c>
      <c r="O41" s="195" t="str">
        <f>IF($A41&lt;&gt;"",SUMIF(MM_WaeEt!$W:$W,MM_Wae!$A41,MM_WaeEt!R:R),"")</f>
        <v/>
      </c>
      <c r="P41" s="192" t="str">
        <f t="shared" si="0"/>
        <v/>
      </c>
      <c r="Q41" s="155">
        <f t="shared" si="2"/>
        <v>11</v>
      </c>
    </row>
    <row r="42" spans="1:22" x14ac:dyDescent="0.25">
      <c r="A42" s="306"/>
      <c r="B42" s="331" t="s">
        <v>111</v>
      </c>
      <c r="C42" s="332"/>
      <c r="D42" s="72"/>
      <c r="E42" s="72"/>
      <c r="F42" s="72"/>
      <c r="G42" s="72"/>
      <c r="H42" s="72"/>
      <c r="I42" s="72"/>
      <c r="J42" s="72"/>
      <c r="K42" s="72"/>
      <c r="L42" s="72"/>
      <c r="M42" s="72"/>
      <c r="N42" s="72"/>
      <c r="O42" s="72"/>
      <c r="P42" s="193" t="str">
        <f t="shared" si="0"/>
        <v/>
      </c>
      <c r="Q42" s="155">
        <f t="shared" si="2"/>
        <v>11</v>
      </c>
    </row>
    <row r="43" spans="1:22" x14ac:dyDescent="0.25">
      <c r="A43" s="307"/>
      <c r="B43" s="327" t="s">
        <v>112</v>
      </c>
      <c r="C43" s="328"/>
      <c r="D43" s="73"/>
      <c r="E43" s="73"/>
      <c r="F43" s="73"/>
      <c r="G43" s="73"/>
      <c r="H43" s="73"/>
      <c r="I43" s="73"/>
      <c r="J43" s="73"/>
      <c r="K43" s="73"/>
      <c r="L43" s="73"/>
      <c r="M43" s="73"/>
      <c r="N43" s="73"/>
      <c r="O43" s="73"/>
      <c r="P43" s="194" t="str">
        <f t="shared" si="0"/>
        <v/>
      </c>
      <c r="Q43" s="155">
        <f t="shared" si="2"/>
        <v>11</v>
      </c>
    </row>
    <row r="44" spans="1:22" x14ac:dyDescent="0.25">
      <c r="A44" s="323"/>
      <c r="B44" s="329" t="s">
        <v>131</v>
      </c>
      <c r="C44" s="330"/>
      <c r="D44" s="195" t="str">
        <f>IF($A44&lt;&gt;"",SUMIF(MM_WaeEt!$W:$W,MM_Wae!$A44,MM_WaeEt!G:G),"")</f>
        <v/>
      </c>
      <c r="E44" s="195" t="str">
        <f>IF($A44&lt;&gt;"",SUMIF(MM_WaeEt!$W:$W,MM_Wae!$A44,MM_WaeEt!H:H),"")</f>
        <v/>
      </c>
      <c r="F44" s="195" t="str">
        <f>IF($A44&lt;&gt;"",SUMIF(MM_WaeEt!$W:$W,MM_Wae!$A44,MM_WaeEt!I:I),"")</f>
        <v/>
      </c>
      <c r="G44" s="195" t="str">
        <f>IF($A44&lt;&gt;"",SUMIF(MM_WaeEt!$W:$W,MM_Wae!$A44,MM_WaeEt!J:J),"")</f>
        <v/>
      </c>
      <c r="H44" s="195" t="str">
        <f>IF($A44&lt;&gt;"",SUMIF(MM_WaeEt!$W:$W,MM_Wae!$A44,MM_WaeEt!K:K),"")</f>
        <v/>
      </c>
      <c r="I44" s="195" t="str">
        <f>IF($A44&lt;&gt;"",SUMIF(MM_WaeEt!$W:$W,MM_Wae!$A44,MM_WaeEt!L:L),"")</f>
        <v/>
      </c>
      <c r="J44" s="195" t="str">
        <f>IF($A44&lt;&gt;"",SUMIF(MM_WaeEt!$W:$W,MM_Wae!$A44,MM_WaeEt!M:M),"")</f>
        <v/>
      </c>
      <c r="K44" s="195" t="str">
        <f>IF($A44&lt;&gt;"",SUMIF(MM_WaeEt!$W:$W,MM_Wae!$A44,MM_WaeEt!N:N),"")</f>
        <v/>
      </c>
      <c r="L44" s="195" t="str">
        <f>IF($A44&lt;&gt;"",SUMIF(MM_WaeEt!$W:$W,MM_Wae!$A44,MM_WaeEt!O:O),"")</f>
        <v/>
      </c>
      <c r="M44" s="195" t="str">
        <f>IF($A44&lt;&gt;"",SUMIF(MM_WaeEt!$W:$W,MM_Wae!$A44,MM_WaeEt!P:P),"")</f>
        <v/>
      </c>
      <c r="N44" s="195" t="str">
        <f>IF($A44&lt;&gt;"",SUMIF(MM_WaeEt!$W:$W,MM_Wae!$A44,MM_WaeEt!Q:Q),"")</f>
        <v/>
      </c>
      <c r="O44" s="195" t="str">
        <f>IF($A44&lt;&gt;"",SUMIF(MM_WaeEt!$W:$W,MM_Wae!$A44,MM_WaeEt!R:R),"")</f>
        <v/>
      </c>
      <c r="P44" s="192" t="str">
        <f t="shared" si="0"/>
        <v/>
      </c>
      <c r="Q44" s="155">
        <f t="shared" si="2"/>
        <v>12</v>
      </c>
    </row>
    <row r="45" spans="1:22" x14ac:dyDescent="0.25">
      <c r="A45" s="306"/>
      <c r="B45" s="331" t="s">
        <v>111</v>
      </c>
      <c r="C45" s="332"/>
      <c r="D45" s="72"/>
      <c r="E45" s="72"/>
      <c r="F45" s="72"/>
      <c r="G45" s="72"/>
      <c r="H45" s="72"/>
      <c r="I45" s="72"/>
      <c r="J45" s="72"/>
      <c r="K45" s="72"/>
      <c r="L45" s="72"/>
      <c r="M45" s="72"/>
      <c r="N45" s="72"/>
      <c r="O45" s="72"/>
      <c r="P45" s="193" t="str">
        <f t="shared" si="0"/>
        <v/>
      </c>
      <c r="Q45" s="155">
        <f t="shared" si="2"/>
        <v>12</v>
      </c>
    </row>
    <row r="46" spans="1:22" x14ac:dyDescent="0.25">
      <c r="A46" s="307"/>
      <c r="B46" s="327" t="s">
        <v>112</v>
      </c>
      <c r="C46" s="328"/>
      <c r="D46" s="73"/>
      <c r="E46" s="73"/>
      <c r="F46" s="73"/>
      <c r="G46" s="73"/>
      <c r="H46" s="73"/>
      <c r="I46" s="73"/>
      <c r="J46" s="73"/>
      <c r="K46" s="73"/>
      <c r="L46" s="73"/>
      <c r="M46" s="73"/>
      <c r="N46" s="73"/>
      <c r="O46" s="73"/>
      <c r="P46" s="194" t="str">
        <f t="shared" si="0"/>
        <v/>
      </c>
      <c r="Q46" s="155">
        <f t="shared" si="2"/>
        <v>12</v>
      </c>
    </row>
    <row r="47" spans="1:22" x14ac:dyDescent="0.25">
      <c r="A47" s="323"/>
      <c r="B47" s="329" t="s">
        <v>131</v>
      </c>
      <c r="C47" s="330"/>
      <c r="D47" s="195" t="str">
        <f>IF($A47&lt;&gt;"",SUMIF(MM_WaeEt!$W:$W,MM_Wae!$A47,MM_WaeEt!G:G),"")</f>
        <v/>
      </c>
      <c r="E47" s="195" t="str">
        <f>IF($A47&lt;&gt;"",SUMIF(MM_WaeEt!$W:$W,MM_Wae!$A47,MM_WaeEt!H:H),"")</f>
        <v/>
      </c>
      <c r="F47" s="195" t="str">
        <f>IF($A47&lt;&gt;"",SUMIF(MM_WaeEt!$W:$W,MM_Wae!$A47,MM_WaeEt!I:I),"")</f>
        <v/>
      </c>
      <c r="G47" s="195" t="str">
        <f>IF($A47&lt;&gt;"",SUMIF(MM_WaeEt!$W:$W,MM_Wae!$A47,MM_WaeEt!J:J),"")</f>
        <v/>
      </c>
      <c r="H47" s="195" t="str">
        <f>IF($A47&lt;&gt;"",SUMIF(MM_WaeEt!$W:$W,MM_Wae!$A47,MM_WaeEt!K:K),"")</f>
        <v/>
      </c>
      <c r="I47" s="195" t="str">
        <f>IF($A47&lt;&gt;"",SUMIF(MM_WaeEt!$W:$W,MM_Wae!$A47,MM_WaeEt!L:L),"")</f>
        <v/>
      </c>
      <c r="J47" s="195" t="str">
        <f>IF($A47&lt;&gt;"",SUMIF(MM_WaeEt!$W:$W,MM_Wae!$A47,MM_WaeEt!M:M),"")</f>
        <v/>
      </c>
      <c r="K47" s="195" t="str">
        <f>IF($A47&lt;&gt;"",SUMIF(MM_WaeEt!$W:$W,MM_Wae!$A47,MM_WaeEt!N:N),"")</f>
        <v/>
      </c>
      <c r="L47" s="195" t="str">
        <f>IF($A47&lt;&gt;"",SUMIF(MM_WaeEt!$W:$W,MM_Wae!$A47,MM_WaeEt!O:O),"")</f>
        <v/>
      </c>
      <c r="M47" s="195" t="str">
        <f>IF($A47&lt;&gt;"",SUMIF(MM_WaeEt!$W:$W,MM_Wae!$A47,MM_WaeEt!P:P),"")</f>
        <v/>
      </c>
      <c r="N47" s="195" t="str">
        <f>IF($A47&lt;&gt;"",SUMIF(MM_WaeEt!$W:$W,MM_Wae!$A47,MM_WaeEt!Q:Q),"")</f>
        <v/>
      </c>
      <c r="O47" s="195" t="str">
        <f>IF($A47&lt;&gt;"",SUMIF(MM_WaeEt!$W:$W,MM_Wae!$A47,MM_WaeEt!R:R),"")</f>
        <v/>
      </c>
      <c r="P47" s="192" t="str">
        <f t="shared" si="0"/>
        <v/>
      </c>
      <c r="Q47" s="155">
        <f t="shared" si="2"/>
        <v>13</v>
      </c>
    </row>
    <row r="48" spans="1:22" x14ac:dyDescent="0.25">
      <c r="A48" s="306"/>
      <c r="B48" s="331" t="s">
        <v>111</v>
      </c>
      <c r="C48" s="332"/>
      <c r="D48" s="72"/>
      <c r="E48" s="72"/>
      <c r="F48" s="72"/>
      <c r="G48" s="72"/>
      <c r="H48" s="72"/>
      <c r="I48" s="72"/>
      <c r="J48" s="72"/>
      <c r="K48" s="72"/>
      <c r="L48" s="72"/>
      <c r="M48" s="72"/>
      <c r="N48" s="72"/>
      <c r="O48" s="72"/>
      <c r="P48" s="193" t="str">
        <f t="shared" si="0"/>
        <v/>
      </c>
      <c r="Q48" s="155">
        <f t="shared" si="2"/>
        <v>13</v>
      </c>
    </row>
    <row r="49" spans="1:17" x14ac:dyDescent="0.25">
      <c r="A49" s="307"/>
      <c r="B49" s="327" t="s">
        <v>112</v>
      </c>
      <c r="C49" s="328"/>
      <c r="D49" s="73"/>
      <c r="E49" s="73"/>
      <c r="F49" s="73"/>
      <c r="G49" s="73"/>
      <c r="H49" s="73"/>
      <c r="I49" s="73"/>
      <c r="J49" s="73"/>
      <c r="K49" s="73"/>
      <c r="L49" s="73"/>
      <c r="M49" s="73"/>
      <c r="N49" s="73"/>
      <c r="O49" s="73"/>
      <c r="P49" s="194" t="str">
        <f t="shared" si="0"/>
        <v/>
      </c>
      <c r="Q49" s="155">
        <f t="shared" si="2"/>
        <v>13</v>
      </c>
    </row>
    <row r="50" spans="1:17" x14ac:dyDescent="0.25">
      <c r="A50" s="323"/>
      <c r="B50" s="329" t="s">
        <v>131</v>
      </c>
      <c r="C50" s="330"/>
      <c r="D50" s="195" t="str">
        <f>IF($A50&lt;&gt;"",SUMIF(MM_WaeEt!$W:$W,MM_Wae!$A50,MM_WaeEt!G:G),"")</f>
        <v/>
      </c>
      <c r="E50" s="195" t="str">
        <f>IF($A50&lt;&gt;"",SUMIF(MM_WaeEt!$W:$W,MM_Wae!$A50,MM_WaeEt!H:H),"")</f>
        <v/>
      </c>
      <c r="F50" s="195" t="str">
        <f>IF($A50&lt;&gt;"",SUMIF(MM_WaeEt!$W:$W,MM_Wae!$A50,MM_WaeEt!I:I),"")</f>
        <v/>
      </c>
      <c r="G50" s="195" t="str">
        <f>IF($A50&lt;&gt;"",SUMIF(MM_WaeEt!$W:$W,MM_Wae!$A50,MM_WaeEt!J:J),"")</f>
        <v/>
      </c>
      <c r="H50" s="195" t="str">
        <f>IF($A50&lt;&gt;"",SUMIF(MM_WaeEt!$W:$W,MM_Wae!$A50,MM_WaeEt!K:K),"")</f>
        <v/>
      </c>
      <c r="I50" s="195" t="str">
        <f>IF($A50&lt;&gt;"",SUMIF(MM_WaeEt!$W:$W,MM_Wae!$A50,MM_WaeEt!L:L),"")</f>
        <v/>
      </c>
      <c r="J50" s="195" t="str">
        <f>IF($A50&lt;&gt;"",SUMIF(MM_WaeEt!$W:$W,MM_Wae!$A50,MM_WaeEt!M:M),"")</f>
        <v/>
      </c>
      <c r="K50" s="195" t="str">
        <f>IF($A50&lt;&gt;"",SUMIF(MM_WaeEt!$W:$W,MM_Wae!$A50,MM_WaeEt!N:N),"")</f>
        <v/>
      </c>
      <c r="L50" s="195" t="str">
        <f>IF($A50&lt;&gt;"",SUMIF(MM_WaeEt!$W:$W,MM_Wae!$A50,MM_WaeEt!O:O),"")</f>
        <v/>
      </c>
      <c r="M50" s="195" t="str">
        <f>IF($A50&lt;&gt;"",SUMIF(MM_WaeEt!$W:$W,MM_Wae!$A50,MM_WaeEt!P:P),"")</f>
        <v/>
      </c>
      <c r="N50" s="195" t="str">
        <f>IF($A50&lt;&gt;"",SUMIF(MM_WaeEt!$W:$W,MM_Wae!$A50,MM_WaeEt!Q:Q),"")</f>
        <v/>
      </c>
      <c r="O50" s="195" t="str">
        <f>IF($A50&lt;&gt;"",SUMIF(MM_WaeEt!$W:$W,MM_Wae!$A50,MM_WaeEt!R:R),"")</f>
        <v/>
      </c>
      <c r="P50" s="192" t="str">
        <f t="shared" si="0"/>
        <v/>
      </c>
      <c r="Q50" s="155">
        <f t="shared" si="2"/>
        <v>14</v>
      </c>
    </row>
    <row r="51" spans="1:17" x14ac:dyDescent="0.25">
      <c r="A51" s="306"/>
      <c r="B51" s="331" t="s">
        <v>111</v>
      </c>
      <c r="C51" s="332"/>
      <c r="D51" s="72"/>
      <c r="E51" s="72"/>
      <c r="F51" s="72"/>
      <c r="G51" s="72"/>
      <c r="H51" s="72"/>
      <c r="I51" s="72"/>
      <c r="J51" s="72"/>
      <c r="K51" s="72"/>
      <c r="L51" s="72"/>
      <c r="M51" s="72"/>
      <c r="N51" s="72"/>
      <c r="O51" s="72"/>
      <c r="P51" s="193" t="str">
        <f t="shared" si="0"/>
        <v/>
      </c>
      <c r="Q51" s="155">
        <f t="shared" si="2"/>
        <v>14</v>
      </c>
    </row>
    <row r="52" spans="1:17" x14ac:dyDescent="0.25">
      <c r="A52" s="307"/>
      <c r="B52" s="327" t="s">
        <v>112</v>
      </c>
      <c r="C52" s="328"/>
      <c r="D52" s="73"/>
      <c r="E52" s="73"/>
      <c r="F52" s="73"/>
      <c r="G52" s="73"/>
      <c r="H52" s="73"/>
      <c r="I52" s="73"/>
      <c r="J52" s="73"/>
      <c r="K52" s="73"/>
      <c r="L52" s="73"/>
      <c r="M52" s="73"/>
      <c r="N52" s="73"/>
      <c r="O52" s="73"/>
      <c r="P52" s="194" t="str">
        <f t="shared" si="0"/>
        <v/>
      </c>
      <c r="Q52" s="155">
        <f t="shared" si="2"/>
        <v>14</v>
      </c>
    </row>
    <row r="53" spans="1:17" x14ac:dyDescent="0.25">
      <c r="A53" s="323"/>
      <c r="B53" s="329" t="s">
        <v>131</v>
      </c>
      <c r="C53" s="330"/>
      <c r="D53" s="195" t="str">
        <f>IF($A53&lt;&gt;"",SUMIF(MM_WaeEt!$W:$W,MM_Wae!$A53,MM_WaeEt!G:G),"")</f>
        <v/>
      </c>
      <c r="E53" s="195" t="str">
        <f>IF($A53&lt;&gt;"",SUMIF(MM_WaeEt!$W:$W,MM_Wae!$A53,MM_WaeEt!H:H),"")</f>
        <v/>
      </c>
      <c r="F53" s="195" t="str">
        <f>IF($A53&lt;&gt;"",SUMIF(MM_WaeEt!$W:$W,MM_Wae!$A53,MM_WaeEt!I:I),"")</f>
        <v/>
      </c>
      <c r="G53" s="195" t="str">
        <f>IF($A53&lt;&gt;"",SUMIF(MM_WaeEt!$W:$W,MM_Wae!$A53,MM_WaeEt!J:J),"")</f>
        <v/>
      </c>
      <c r="H53" s="195" t="str">
        <f>IF($A53&lt;&gt;"",SUMIF(MM_WaeEt!$W:$W,MM_Wae!$A53,MM_WaeEt!K:K),"")</f>
        <v/>
      </c>
      <c r="I53" s="195" t="str">
        <f>IF($A53&lt;&gt;"",SUMIF(MM_WaeEt!$W:$W,MM_Wae!$A53,MM_WaeEt!L:L),"")</f>
        <v/>
      </c>
      <c r="J53" s="195" t="str">
        <f>IF($A53&lt;&gt;"",SUMIF(MM_WaeEt!$W:$W,MM_Wae!$A53,MM_WaeEt!M:M),"")</f>
        <v/>
      </c>
      <c r="K53" s="195" t="str">
        <f>IF($A53&lt;&gt;"",SUMIF(MM_WaeEt!$W:$W,MM_Wae!$A53,MM_WaeEt!N:N),"")</f>
        <v/>
      </c>
      <c r="L53" s="195" t="str">
        <f>IF($A53&lt;&gt;"",SUMIF(MM_WaeEt!$W:$W,MM_Wae!$A53,MM_WaeEt!O:O),"")</f>
        <v/>
      </c>
      <c r="M53" s="195" t="str">
        <f>IF($A53&lt;&gt;"",SUMIF(MM_WaeEt!$W:$W,MM_Wae!$A53,MM_WaeEt!P:P),"")</f>
        <v/>
      </c>
      <c r="N53" s="195" t="str">
        <f>IF($A53&lt;&gt;"",SUMIF(MM_WaeEt!$W:$W,MM_Wae!$A53,MM_WaeEt!Q:Q),"")</f>
        <v/>
      </c>
      <c r="O53" s="195" t="str">
        <f>IF($A53&lt;&gt;"",SUMIF(MM_WaeEt!$W:$W,MM_Wae!$A53,MM_WaeEt!R:R),"")</f>
        <v/>
      </c>
      <c r="P53" s="192" t="str">
        <f t="shared" si="0"/>
        <v/>
      </c>
      <c r="Q53" s="155">
        <f t="shared" si="2"/>
        <v>15</v>
      </c>
    </row>
    <row r="54" spans="1:17" x14ac:dyDescent="0.25">
      <c r="A54" s="306"/>
      <c r="B54" s="331" t="s">
        <v>111</v>
      </c>
      <c r="C54" s="332"/>
      <c r="D54" s="72"/>
      <c r="E54" s="72"/>
      <c r="F54" s="72"/>
      <c r="G54" s="72"/>
      <c r="H54" s="72"/>
      <c r="I54" s="72"/>
      <c r="J54" s="72"/>
      <c r="K54" s="72"/>
      <c r="L54" s="72"/>
      <c r="M54" s="72"/>
      <c r="N54" s="72"/>
      <c r="O54" s="72"/>
      <c r="P54" s="193" t="str">
        <f t="shared" si="0"/>
        <v/>
      </c>
      <c r="Q54" s="155">
        <f t="shared" si="2"/>
        <v>15</v>
      </c>
    </row>
    <row r="55" spans="1:17" x14ac:dyDescent="0.25">
      <c r="A55" s="307"/>
      <c r="B55" s="327" t="s">
        <v>112</v>
      </c>
      <c r="C55" s="328"/>
      <c r="D55" s="73"/>
      <c r="E55" s="73"/>
      <c r="F55" s="73"/>
      <c r="G55" s="73"/>
      <c r="H55" s="73"/>
      <c r="I55" s="73"/>
      <c r="J55" s="73"/>
      <c r="K55" s="73"/>
      <c r="L55" s="73"/>
      <c r="M55" s="73"/>
      <c r="N55" s="73"/>
      <c r="O55" s="73"/>
      <c r="P55" s="194" t="str">
        <f t="shared" si="0"/>
        <v/>
      </c>
      <c r="Q55" s="155">
        <f t="shared" si="2"/>
        <v>15</v>
      </c>
    </row>
    <row r="56" spans="1:17" x14ac:dyDescent="0.25">
      <c r="A56" s="323"/>
      <c r="B56" s="329" t="s">
        <v>131</v>
      </c>
      <c r="C56" s="330"/>
      <c r="D56" s="195" t="str">
        <f>IF($A56&lt;&gt;"",SUMIF(MM_WaeEt!$W:$W,MM_Wae!$A56,MM_WaeEt!G:G),"")</f>
        <v/>
      </c>
      <c r="E56" s="195" t="str">
        <f>IF($A56&lt;&gt;"",SUMIF(MM_WaeEt!$W:$W,MM_Wae!$A56,MM_WaeEt!H:H),"")</f>
        <v/>
      </c>
      <c r="F56" s="195" t="str">
        <f>IF($A56&lt;&gt;"",SUMIF(MM_WaeEt!$W:$W,MM_Wae!$A56,MM_WaeEt!I:I),"")</f>
        <v/>
      </c>
      <c r="G56" s="195" t="str">
        <f>IF($A56&lt;&gt;"",SUMIF(MM_WaeEt!$W:$W,MM_Wae!$A56,MM_WaeEt!J:J),"")</f>
        <v/>
      </c>
      <c r="H56" s="195" t="str">
        <f>IF($A56&lt;&gt;"",SUMIF(MM_WaeEt!$W:$W,MM_Wae!$A56,MM_WaeEt!K:K),"")</f>
        <v/>
      </c>
      <c r="I56" s="195" t="str">
        <f>IF($A56&lt;&gt;"",SUMIF(MM_WaeEt!$W:$W,MM_Wae!$A56,MM_WaeEt!L:L),"")</f>
        <v/>
      </c>
      <c r="J56" s="195" t="str">
        <f>IF($A56&lt;&gt;"",SUMIF(MM_WaeEt!$W:$W,MM_Wae!$A56,MM_WaeEt!M:M),"")</f>
        <v/>
      </c>
      <c r="K56" s="195" t="str">
        <f>IF($A56&lt;&gt;"",SUMIF(MM_WaeEt!$W:$W,MM_Wae!$A56,MM_WaeEt!N:N),"")</f>
        <v/>
      </c>
      <c r="L56" s="195" t="str">
        <f>IF($A56&lt;&gt;"",SUMIF(MM_WaeEt!$W:$W,MM_Wae!$A56,MM_WaeEt!O:O),"")</f>
        <v/>
      </c>
      <c r="M56" s="195" t="str">
        <f>IF($A56&lt;&gt;"",SUMIF(MM_WaeEt!$W:$W,MM_Wae!$A56,MM_WaeEt!P:P),"")</f>
        <v/>
      </c>
      <c r="N56" s="195" t="str">
        <f>IF($A56&lt;&gt;"",SUMIF(MM_WaeEt!$W:$W,MM_Wae!$A56,MM_WaeEt!Q:Q),"")</f>
        <v/>
      </c>
      <c r="O56" s="195" t="str">
        <f>IF($A56&lt;&gt;"",SUMIF(MM_WaeEt!$W:$W,MM_Wae!$A56,MM_WaeEt!R:R),"")</f>
        <v/>
      </c>
      <c r="P56" s="192" t="str">
        <f t="shared" si="0"/>
        <v/>
      </c>
      <c r="Q56" s="155">
        <f t="shared" si="2"/>
        <v>16</v>
      </c>
    </row>
    <row r="57" spans="1:17" x14ac:dyDescent="0.25">
      <c r="A57" s="306"/>
      <c r="B57" s="331" t="s">
        <v>111</v>
      </c>
      <c r="C57" s="332"/>
      <c r="D57" s="72"/>
      <c r="E57" s="72"/>
      <c r="F57" s="72"/>
      <c r="G57" s="72"/>
      <c r="H57" s="72"/>
      <c r="I57" s="72"/>
      <c r="J57" s="72"/>
      <c r="K57" s="72"/>
      <c r="L57" s="72"/>
      <c r="M57" s="72"/>
      <c r="N57" s="72"/>
      <c r="O57" s="72"/>
      <c r="P57" s="193" t="str">
        <f t="shared" si="0"/>
        <v/>
      </c>
      <c r="Q57" s="155">
        <f t="shared" si="2"/>
        <v>16</v>
      </c>
    </row>
    <row r="58" spans="1:17" x14ac:dyDescent="0.25">
      <c r="A58" s="307"/>
      <c r="B58" s="327" t="s">
        <v>112</v>
      </c>
      <c r="C58" s="328"/>
      <c r="D58" s="73"/>
      <c r="E58" s="73"/>
      <c r="F58" s="73"/>
      <c r="G58" s="73"/>
      <c r="H58" s="73"/>
      <c r="I58" s="73"/>
      <c r="J58" s="73"/>
      <c r="K58" s="73"/>
      <c r="L58" s="73"/>
      <c r="M58" s="73"/>
      <c r="N58" s="73"/>
      <c r="O58" s="73"/>
      <c r="P58" s="194" t="str">
        <f t="shared" si="0"/>
        <v/>
      </c>
      <c r="Q58" s="155">
        <f t="shared" si="2"/>
        <v>16</v>
      </c>
    </row>
    <row r="59" spans="1:17" x14ac:dyDescent="0.25">
      <c r="A59" s="323"/>
      <c r="B59" s="329" t="s">
        <v>131</v>
      </c>
      <c r="C59" s="330"/>
      <c r="D59" s="195" t="str">
        <f>IF($A59&lt;&gt;"",SUMIF(MM_WaeEt!$W:$W,MM_Wae!$A59,MM_WaeEt!G:G),"")</f>
        <v/>
      </c>
      <c r="E59" s="195" t="str">
        <f>IF($A59&lt;&gt;"",SUMIF(MM_WaeEt!$W:$W,MM_Wae!$A59,MM_WaeEt!H:H),"")</f>
        <v/>
      </c>
      <c r="F59" s="195" t="str">
        <f>IF($A59&lt;&gt;"",SUMIF(MM_WaeEt!$W:$W,MM_Wae!$A59,MM_WaeEt!I:I),"")</f>
        <v/>
      </c>
      <c r="G59" s="195" t="str">
        <f>IF($A59&lt;&gt;"",SUMIF(MM_WaeEt!$W:$W,MM_Wae!$A59,MM_WaeEt!J:J),"")</f>
        <v/>
      </c>
      <c r="H59" s="195" t="str">
        <f>IF($A59&lt;&gt;"",SUMIF(MM_WaeEt!$W:$W,MM_Wae!$A59,MM_WaeEt!K:K),"")</f>
        <v/>
      </c>
      <c r="I59" s="195" t="str">
        <f>IF($A59&lt;&gt;"",SUMIF(MM_WaeEt!$W:$W,MM_Wae!$A59,MM_WaeEt!L:L),"")</f>
        <v/>
      </c>
      <c r="J59" s="195" t="str">
        <f>IF($A59&lt;&gt;"",SUMIF(MM_WaeEt!$W:$W,MM_Wae!$A59,MM_WaeEt!M:M),"")</f>
        <v/>
      </c>
      <c r="K59" s="195" t="str">
        <f>IF($A59&lt;&gt;"",SUMIF(MM_WaeEt!$W:$W,MM_Wae!$A59,MM_WaeEt!N:N),"")</f>
        <v/>
      </c>
      <c r="L59" s="195" t="str">
        <f>IF($A59&lt;&gt;"",SUMIF(MM_WaeEt!$W:$W,MM_Wae!$A59,MM_WaeEt!O:O),"")</f>
        <v/>
      </c>
      <c r="M59" s="195" t="str">
        <f>IF($A59&lt;&gt;"",SUMIF(MM_WaeEt!$W:$W,MM_Wae!$A59,MM_WaeEt!P:P),"")</f>
        <v/>
      </c>
      <c r="N59" s="195" t="str">
        <f>IF($A59&lt;&gt;"",SUMIF(MM_WaeEt!$W:$W,MM_Wae!$A59,MM_WaeEt!Q:Q),"")</f>
        <v/>
      </c>
      <c r="O59" s="195" t="str">
        <f>IF($A59&lt;&gt;"",SUMIF(MM_WaeEt!$W:$W,MM_Wae!$A59,MM_WaeEt!R:R),"")</f>
        <v/>
      </c>
      <c r="P59" s="192" t="str">
        <f t="shared" si="0"/>
        <v/>
      </c>
      <c r="Q59" s="155">
        <f t="shared" si="2"/>
        <v>17</v>
      </c>
    </row>
    <row r="60" spans="1:17" x14ac:dyDescent="0.25">
      <c r="A60" s="306"/>
      <c r="B60" s="331" t="s">
        <v>111</v>
      </c>
      <c r="C60" s="332"/>
      <c r="D60" s="72"/>
      <c r="E60" s="72"/>
      <c r="F60" s="72"/>
      <c r="G60" s="72"/>
      <c r="H60" s="72"/>
      <c r="I60" s="72"/>
      <c r="J60" s="72"/>
      <c r="K60" s="72"/>
      <c r="L60" s="72"/>
      <c r="M60" s="72"/>
      <c r="N60" s="72"/>
      <c r="O60" s="72"/>
      <c r="P60" s="193" t="str">
        <f t="shared" si="0"/>
        <v/>
      </c>
      <c r="Q60" s="155">
        <f t="shared" si="2"/>
        <v>17</v>
      </c>
    </row>
    <row r="61" spans="1:17" x14ac:dyDescent="0.25">
      <c r="A61" s="307"/>
      <c r="B61" s="327" t="s">
        <v>112</v>
      </c>
      <c r="C61" s="328"/>
      <c r="D61" s="73"/>
      <c r="E61" s="73"/>
      <c r="F61" s="73"/>
      <c r="G61" s="73"/>
      <c r="H61" s="73"/>
      <c r="I61" s="73"/>
      <c r="J61" s="73"/>
      <c r="K61" s="73"/>
      <c r="L61" s="73"/>
      <c r="M61" s="73"/>
      <c r="N61" s="73"/>
      <c r="O61" s="73"/>
      <c r="P61" s="194" t="str">
        <f t="shared" si="0"/>
        <v/>
      </c>
      <c r="Q61" s="155">
        <f t="shared" si="2"/>
        <v>17</v>
      </c>
    </row>
    <row r="62" spans="1:17" x14ac:dyDescent="0.25">
      <c r="A62" s="323"/>
      <c r="B62" s="329" t="s">
        <v>131</v>
      </c>
      <c r="C62" s="330"/>
      <c r="D62" s="195" t="str">
        <f>IF($A62&lt;&gt;"",SUMIF(MM_WaeEt!$W:$W,MM_Wae!$A62,MM_WaeEt!G:G),"")</f>
        <v/>
      </c>
      <c r="E62" s="195" t="str">
        <f>IF($A62&lt;&gt;"",SUMIF(MM_WaeEt!$W:$W,MM_Wae!$A62,MM_WaeEt!H:H),"")</f>
        <v/>
      </c>
      <c r="F62" s="195" t="str">
        <f>IF($A62&lt;&gt;"",SUMIF(MM_WaeEt!$W:$W,MM_Wae!$A62,MM_WaeEt!I:I),"")</f>
        <v/>
      </c>
      <c r="G62" s="195" t="str">
        <f>IF($A62&lt;&gt;"",SUMIF(MM_WaeEt!$W:$W,MM_Wae!$A62,MM_WaeEt!J:J),"")</f>
        <v/>
      </c>
      <c r="H62" s="195" t="str">
        <f>IF($A62&lt;&gt;"",SUMIF(MM_WaeEt!$W:$W,MM_Wae!$A62,MM_WaeEt!K:K),"")</f>
        <v/>
      </c>
      <c r="I62" s="195" t="str">
        <f>IF($A62&lt;&gt;"",SUMIF(MM_WaeEt!$W:$W,MM_Wae!$A62,MM_WaeEt!L:L),"")</f>
        <v/>
      </c>
      <c r="J62" s="195" t="str">
        <f>IF($A62&lt;&gt;"",SUMIF(MM_WaeEt!$W:$W,MM_Wae!$A62,MM_WaeEt!M:M),"")</f>
        <v/>
      </c>
      <c r="K62" s="195" t="str">
        <f>IF($A62&lt;&gt;"",SUMIF(MM_WaeEt!$W:$W,MM_Wae!$A62,MM_WaeEt!N:N),"")</f>
        <v/>
      </c>
      <c r="L62" s="195" t="str">
        <f>IF($A62&lt;&gt;"",SUMIF(MM_WaeEt!$W:$W,MM_Wae!$A62,MM_WaeEt!O:O),"")</f>
        <v/>
      </c>
      <c r="M62" s="195" t="str">
        <f>IF($A62&lt;&gt;"",SUMIF(MM_WaeEt!$W:$W,MM_Wae!$A62,MM_WaeEt!P:P),"")</f>
        <v/>
      </c>
      <c r="N62" s="195" t="str">
        <f>IF($A62&lt;&gt;"",SUMIF(MM_WaeEt!$W:$W,MM_Wae!$A62,MM_WaeEt!Q:Q),"")</f>
        <v/>
      </c>
      <c r="O62" s="195" t="str">
        <f>IF($A62&lt;&gt;"",SUMIF(MM_WaeEt!$W:$W,MM_Wae!$A62,MM_WaeEt!R:R),"")</f>
        <v/>
      </c>
      <c r="P62" s="192" t="str">
        <f t="shared" si="0"/>
        <v/>
      </c>
      <c r="Q62" s="155">
        <f t="shared" si="2"/>
        <v>18</v>
      </c>
    </row>
    <row r="63" spans="1:17" x14ac:dyDescent="0.25">
      <c r="A63" s="306"/>
      <c r="B63" s="331" t="s">
        <v>111</v>
      </c>
      <c r="C63" s="332"/>
      <c r="D63" s="72"/>
      <c r="E63" s="72"/>
      <c r="F63" s="72"/>
      <c r="G63" s="72"/>
      <c r="H63" s="72"/>
      <c r="I63" s="72"/>
      <c r="J63" s="72"/>
      <c r="K63" s="72"/>
      <c r="L63" s="72"/>
      <c r="M63" s="72"/>
      <c r="N63" s="72"/>
      <c r="O63" s="72"/>
      <c r="P63" s="193" t="str">
        <f t="shared" si="0"/>
        <v/>
      </c>
      <c r="Q63" s="155">
        <f t="shared" si="2"/>
        <v>18</v>
      </c>
    </row>
    <row r="64" spans="1:17" x14ac:dyDescent="0.25">
      <c r="A64" s="307"/>
      <c r="B64" s="327" t="s">
        <v>112</v>
      </c>
      <c r="C64" s="328"/>
      <c r="D64" s="73"/>
      <c r="E64" s="73"/>
      <c r="F64" s="73"/>
      <c r="G64" s="73"/>
      <c r="H64" s="73"/>
      <c r="I64" s="73"/>
      <c r="J64" s="73"/>
      <c r="K64" s="73"/>
      <c r="L64" s="73"/>
      <c r="M64" s="73"/>
      <c r="N64" s="73"/>
      <c r="O64" s="73"/>
      <c r="P64" s="194" t="str">
        <f t="shared" si="0"/>
        <v/>
      </c>
      <c r="Q64" s="155">
        <f t="shared" si="2"/>
        <v>18</v>
      </c>
    </row>
    <row r="65" spans="1:17" x14ac:dyDescent="0.25">
      <c r="A65" s="323"/>
      <c r="B65" s="329" t="s">
        <v>131</v>
      </c>
      <c r="C65" s="330"/>
      <c r="D65" s="195" t="str">
        <f>IF($A65&lt;&gt;"",SUMIF(MM_WaeEt!$W:$W,MM_Wae!$A65,MM_WaeEt!G:G),"")</f>
        <v/>
      </c>
      <c r="E65" s="195" t="str">
        <f>IF($A65&lt;&gt;"",SUMIF(MM_WaeEt!$W:$W,MM_Wae!$A65,MM_WaeEt!H:H),"")</f>
        <v/>
      </c>
      <c r="F65" s="195" t="str">
        <f>IF($A65&lt;&gt;"",SUMIF(MM_WaeEt!$W:$W,MM_Wae!$A65,MM_WaeEt!I:I),"")</f>
        <v/>
      </c>
      <c r="G65" s="195" t="str">
        <f>IF($A65&lt;&gt;"",SUMIF(MM_WaeEt!$W:$W,MM_Wae!$A65,MM_WaeEt!J:J),"")</f>
        <v/>
      </c>
      <c r="H65" s="195" t="str">
        <f>IF($A65&lt;&gt;"",SUMIF(MM_WaeEt!$W:$W,MM_Wae!$A65,MM_WaeEt!K:K),"")</f>
        <v/>
      </c>
      <c r="I65" s="195" t="str">
        <f>IF($A65&lt;&gt;"",SUMIF(MM_WaeEt!$W:$W,MM_Wae!$A65,MM_WaeEt!L:L),"")</f>
        <v/>
      </c>
      <c r="J65" s="195" t="str">
        <f>IF($A65&lt;&gt;"",SUMIF(MM_WaeEt!$W:$W,MM_Wae!$A65,MM_WaeEt!M:M),"")</f>
        <v/>
      </c>
      <c r="K65" s="195" t="str">
        <f>IF($A65&lt;&gt;"",SUMIF(MM_WaeEt!$W:$W,MM_Wae!$A65,MM_WaeEt!N:N),"")</f>
        <v/>
      </c>
      <c r="L65" s="195" t="str">
        <f>IF($A65&lt;&gt;"",SUMIF(MM_WaeEt!$W:$W,MM_Wae!$A65,MM_WaeEt!O:O),"")</f>
        <v/>
      </c>
      <c r="M65" s="195" t="str">
        <f>IF($A65&lt;&gt;"",SUMIF(MM_WaeEt!$W:$W,MM_Wae!$A65,MM_WaeEt!P:P),"")</f>
        <v/>
      </c>
      <c r="N65" s="195" t="str">
        <f>IF($A65&lt;&gt;"",SUMIF(MM_WaeEt!$W:$W,MM_Wae!$A65,MM_WaeEt!Q:Q),"")</f>
        <v/>
      </c>
      <c r="O65" s="195" t="str">
        <f>IF($A65&lt;&gt;"",SUMIF(MM_WaeEt!$W:$W,MM_Wae!$A65,MM_WaeEt!R:R),"")</f>
        <v/>
      </c>
      <c r="P65" s="192" t="str">
        <f t="shared" si="0"/>
        <v/>
      </c>
      <c r="Q65" s="155">
        <f t="shared" si="2"/>
        <v>19</v>
      </c>
    </row>
    <row r="66" spans="1:17" x14ac:dyDescent="0.25">
      <c r="A66" s="306"/>
      <c r="B66" s="331" t="s">
        <v>111</v>
      </c>
      <c r="C66" s="332"/>
      <c r="D66" s="72"/>
      <c r="E66" s="72"/>
      <c r="F66" s="72"/>
      <c r="G66" s="72"/>
      <c r="H66" s="72"/>
      <c r="I66" s="72"/>
      <c r="J66" s="72"/>
      <c r="K66" s="72"/>
      <c r="L66" s="72"/>
      <c r="M66" s="72"/>
      <c r="N66" s="72"/>
      <c r="O66" s="72"/>
      <c r="P66" s="193" t="str">
        <f t="shared" si="0"/>
        <v/>
      </c>
      <c r="Q66" s="155">
        <f t="shared" si="2"/>
        <v>19</v>
      </c>
    </row>
    <row r="67" spans="1:17" x14ac:dyDescent="0.25">
      <c r="A67" s="307"/>
      <c r="B67" s="327" t="s">
        <v>112</v>
      </c>
      <c r="C67" s="328"/>
      <c r="D67" s="73"/>
      <c r="E67" s="73"/>
      <c r="F67" s="73"/>
      <c r="G67" s="73"/>
      <c r="H67" s="73"/>
      <c r="I67" s="73"/>
      <c r="J67" s="73"/>
      <c r="K67" s="73"/>
      <c r="L67" s="73"/>
      <c r="M67" s="73"/>
      <c r="N67" s="73"/>
      <c r="O67" s="73"/>
      <c r="P67" s="194" t="str">
        <f t="shared" si="0"/>
        <v/>
      </c>
      <c r="Q67" s="155">
        <f t="shared" si="2"/>
        <v>19</v>
      </c>
    </row>
    <row r="68" spans="1:17" x14ac:dyDescent="0.25">
      <c r="A68" s="323"/>
      <c r="B68" s="329" t="s">
        <v>131</v>
      </c>
      <c r="C68" s="330"/>
      <c r="D68" s="195" t="str">
        <f>IF($A68&lt;&gt;"",SUMIF(MM_WaeEt!$W:$W,MM_Wae!$A68,MM_WaeEt!G:G),"")</f>
        <v/>
      </c>
      <c r="E68" s="195" t="str">
        <f>IF($A68&lt;&gt;"",SUMIF(MM_WaeEt!$W:$W,MM_Wae!$A68,MM_WaeEt!H:H),"")</f>
        <v/>
      </c>
      <c r="F68" s="195" t="str">
        <f>IF($A68&lt;&gt;"",SUMIF(MM_WaeEt!$W:$W,MM_Wae!$A68,MM_WaeEt!I:I),"")</f>
        <v/>
      </c>
      <c r="G68" s="195" t="str">
        <f>IF($A68&lt;&gt;"",SUMIF(MM_WaeEt!$W:$W,MM_Wae!$A68,MM_WaeEt!J:J),"")</f>
        <v/>
      </c>
      <c r="H68" s="195" t="str">
        <f>IF($A68&lt;&gt;"",SUMIF(MM_WaeEt!$W:$W,MM_Wae!$A68,MM_WaeEt!K:K),"")</f>
        <v/>
      </c>
      <c r="I68" s="195" t="str">
        <f>IF($A68&lt;&gt;"",SUMIF(MM_WaeEt!$W:$W,MM_Wae!$A68,MM_WaeEt!L:L),"")</f>
        <v/>
      </c>
      <c r="J68" s="195" t="str">
        <f>IF($A68&lt;&gt;"",SUMIF(MM_WaeEt!$W:$W,MM_Wae!$A68,MM_WaeEt!M:M),"")</f>
        <v/>
      </c>
      <c r="K68" s="195" t="str">
        <f>IF($A68&lt;&gt;"",SUMIF(MM_WaeEt!$W:$W,MM_Wae!$A68,MM_WaeEt!N:N),"")</f>
        <v/>
      </c>
      <c r="L68" s="195" t="str">
        <f>IF($A68&lt;&gt;"",SUMIF(MM_WaeEt!$W:$W,MM_Wae!$A68,MM_WaeEt!O:O),"")</f>
        <v/>
      </c>
      <c r="M68" s="195" t="str">
        <f>IF($A68&lt;&gt;"",SUMIF(MM_WaeEt!$W:$W,MM_Wae!$A68,MM_WaeEt!P:P),"")</f>
        <v/>
      </c>
      <c r="N68" s="195" t="str">
        <f>IF($A68&lt;&gt;"",SUMIF(MM_WaeEt!$W:$W,MM_Wae!$A68,MM_WaeEt!Q:Q),"")</f>
        <v/>
      </c>
      <c r="O68" s="195" t="str">
        <f>IF($A68&lt;&gt;"",SUMIF(MM_WaeEt!$W:$W,MM_Wae!$A68,MM_WaeEt!R:R),"")</f>
        <v/>
      </c>
      <c r="P68" s="192" t="str">
        <f t="shared" si="0"/>
        <v/>
      </c>
      <c r="Q68" s="155">
        <f t="shared" si="2"/>
        <v>20</v>
      </c>
    </row>
    <row r="69" spans="1:17" x14ac:dyDescent="0.25">
      <c r="A69" s="306"/>
      <c r="B69" s="331" t="s">
        <v>111</v>
      </c>
      <c r="C69" s="332"/>
      <c r="D69" s="72"/>
      <c r="E69" s="72"/>
      <c r="F69" s="72"/>
      <c r="G69" s="72"/>
      <c r="H69" s="72"/>
      <c r="I69" s="72"/>
      <c r="J69" s="72"/>
      <c r="K69" s="72"/>
      <c r="L69" s="72"/>
      <c r="M69" s="72"/>
      <c r="N69" s="72"/>
      <c r="O69" s="72"/>
      <c r="P69" s="193" t="str">
        <f t="shared" si="0"/>
        <v/>
      </c>
      <c r="Q69" s="155">
        <f t="shared" si="2"/>
        <v>20</v>
      </c>
    </row>
    <row r="70" spans="1:17" x14ac:dyDescent="0.25">
      <c r="A70" s="307"/>
      <c r="B70" s="327" t="s">
        <v>112</v>
      </c>
      <c r="C70" s="328"/>
      <c r="D70" s="73"/>
      <c r="E70" s="73"/>
      <c r="F70" s="73"/>
      <c r="G70" s="73"/>
      <c r="H70" s="73"/>
      <c r="I70" s="73"/>
      <c r="J70" s="73"/>
      <c r="K70" s="73"/>
      <c r="L70" s="73"/>
      <c r="M70" s="73"/>
      <c r="N70" s="73"/>
      <c r="O70" s="73"/>
      <c r="P70" s="194" t="str">
        <f t="shared" si="0"/>
        <v/>
      </c>
      <c r="Q70" s="155">
        <f t="shared" si="2"/>
        <v>20</v>
      </c>
    </row>
    <row r="71" spans="1:17" x14ac:dyDescent="0.25">
      <c r="A71" s="323"/>
      <c r="B71" s="329" t="s">
        <v>131</v>
      </c>
      <c r="C71" s="330"/>
      <c r="D71" s="195" t="str">
        <f>IF($A71&lt;&gt;"",SUMIF(MM_WaeEt!$W:$W,MM_Wae!$A71,MM_WaeEt!G:G),"")</f>
        <v/>
      </c>
      <c r="E71" s="195" t="str">
        <f>IF($A71&lt;&gt;"",SUMIF(MM_WaeEt!$W:$W,MM_Wae!$A71,MM_WaeEt!H:H),"")</f>
        <v/>
      </c>
      <c r="F71" s="195" t="str">
        <f>IF($A71&lt;&gt;"",SUMIF(MM_WaeEt!$W:$W,MM_Wae!$A71,MM_WaeEt!I:I),"")</f>
        <v/>
      </c>
      <c r="G71" s="195" t="str">
        <f>IF($A71&lt;&gt;"",SUMIF(MM_WaeEt!$W:$W,MM_Wae!$A71,MM_WaeEt!J:J),"")</f>
        <v/>
      </c>
      <c r="H71" s="195" t="str">
        <f>IF($A71&lt;&gt;"",SUMIF(MM_WaeEt!$W:$W,MM_Wae!$A71,MM_WaeEt!K:K),"")</f>
        <v/>
      </c>
      <c r="I71" s="195" t="str">
        <f>IF($A71&lt;&gt;"",SUMIF(MM_WaeEt!$W:$W,MM_Wae!$A71,MM_WaeEt!L:L),"")</f>
        <v/>
      </c>
      <c r="J71" s="195" t="str">
        <f>IF($A71&lt;&gt;"",SUMIF(MM_WaeEt!$W:$W,MM_Wae!$A71,MM_WaeEt!M:M),"")</f>
        <v/>
      </c>
      <c r="K71" s="195" t="str">
        <f>IF($A71&lt;&gt;"",SUMIF(MM_WaeEt!$W:$W,MM_Wae!$A71,MM_WaeEt!N:N),"")</f>
        <v/>
      </c>
      <c r="L71" s="195" t="str">
        <f>IF($A71&lt;&gt;"",SUMIF(MM_WaeEt!$W:$W,MM_Wae!$A71,MM_WaeEt!O:O),"")</f>
        <v/>
      </c>
      <c r="M71" s="195" t="str">
        <f>IF($A71&lt;&gt;"",SUMIF(MM_WaeEt!$W:$W,MM_Wae!$A71,MM_WaeEt!P:P),"")</f>
        <v/>
      </c>
      <c r="N71" s="195" t="str">
        <f>IF($A71&lt;&gt;"",SUMIF(MM_WaeEt!$W:$W,MM_Wae!$A71,MM_WaeEt!Q:Q),"")</f>
        <v/>
      </c>
      <c r="O71" s="195" t="str">
        <f>IF($A71&lt;&gt;"",SUMIF(MM_WaeEt!$W:$W,MM_Wae!$A71,MM_WaeEt!R:R),"")</f>
        <v/>
      </c>
      <c r="P71" s="192" t="str">
        <f t="shared" si="0"/>
        <v/>
      </c>
      <c r="Q71" s="155">
        <f t="shared" si="2"/>
        <v>21</v>
      </c>
    </row>
    <row r="72" spans="1:17" x14ac:dyDescent="0.25">
      <c r="A72" s="306"/>
      <c r="B72" s="331" t="s">
        <v>111</v>
      </c>
      <c r="C72" s="332"/>
      <c r="D72" s="72"/>
      <c r="E72" s="72"/>
      <c r="F72" s="72"/>
      <c r="G72" s="72"/>
      <c r="H72" s="72"/>
      <c r="I72" s="72"/>
      <c r="J72" s="72"/>
      <c r="K72" s="72"/>
      <c r="L72" s="72"/>
      <c r="M72" s="72"/>
      <c r="N72" s="72"/>
      <c r="O72" s="72"/>
      <c r="P72" s="193" t="str">
        <f t="shared" si="0"/>
        <v/>
      </c>
      <c r="Q72" s="155">
        <f t="shared" si="2"/>
        <v>21</v>
      </c>
    </row>
    <row r="73" spans="1:17" x14ac:dyDescent="0.25">
      <c r="A73" s="307"/>
      <c r="B73" s="327" t="s">
        <v>112</v>
      </c>
      <c r="C73" s="328"/>
      <c r="D73" s="73"/>
      <c r="E73" s="73"/>
      <c r="F73" s="73"/>
      <c r="G73" s="73"/>
      <c r="H73" s="73"/>
      <c r="I73" s="73"/>
      <c r="J73" s="73"/>
      <c r="K73" s="73"/>
      <c r="L73" s="73"/>
      <c r="M73" s="73"/>
      <c r="N73" s="73"/>
      <c r="O73" s="73"/>
      <c r="P73" s="194" t="str">
        <f t="shared" si="0"/>
        <v/>
      </c>
      <c r="Q73" s="155">
        <f t="shared" si="2"/>
        <v>21</v>
      </c>
    </row>
    <row r="74" spans="1:17" x14ac:dyDescent="0.25">
      <c r="A74" s="323"/>
      <c r="B74" s="329" t="s">
        <v>131</v>
      </c>
      <c r="C74" s="330"/>
      <c r="D74" s="195" t="str">
        <f>IF($A74&lt;&gt;"",SUMIF(MM_WaeEt!$W:$W,MM_Wae!$A74,MM_WaeEt!G:G),"")</f>
        <v/>
      </c>
      <c r="E74" s="195" t="str">
        <f>IF($A74&lt;&gt;"",SUMIF(MM_WaeEt!$W:$W,MM_Wae!$A74,MM_WaeEt!H:H),"")</f>
        <v/>
      </c>
      <c r="F74" s="195" t="str">
        <f>IF($A74&lt;&gt;"",SUMIF(MM_WaeEt!$W:$W,MM_Wae!$A74,MM_WaeEt!I:I),"")</f>
        <v/>
      </c>
      <c r="G74" s="195" t="str">
        <f>IF($A74&lt;&gt;"",SUMIF(MM_WaeEt!$W:$W,MM_Wae!$A74,MM_WaeEt!J:J),"")</f>
        <v/>
      </c>
      <c r="H74" s="195" t="str">
        <f>IF($A74&lt;&gt;"",SUMIF(MM_WaeEt!$W:$W,MM_Wae!$A74,MM_WaeEt!K:K),"")</f>
        <v/>
      </c>
      <c r="I74" s="195" t="str">
        <f>IF($A74&lt;&gt;"",SUMIF(MM_WaeEt!$W:$W,MM_Wae!$A74,MM_WaeEt!L:L),"")</f>
        <v/>
      </c>
      <c r="J74" s="195" t="str">
        <f>IF($A74&lt;&gt;"",SUMIF(MM_WaeEt!$W:$W,MM_Wae!$A74,MM_WaeEt!M:M),"")</f>
        <v/>
      </c>
      <c r="K74" s="195" t="str">
        <f>IF($A74&lt;&gt;"",SUMIF(MM_WaeEt!$W:$W,MM_Wae!$A74,MM_WaeEt!N:N),"")</f>
        <v/>
      </c>
      <c r="L74" s="195" t="str">
        <f>IF($A74&lt;&gt;"",SUMIF(MM_WaeEt!$W:$W,MM_Wae!$A74,MM_WaeEt!O:O),"")</f>
        <v/>
      </c>
      <c r="M74" s="195" t="str">
        <f>IF($A74&lt;&gt;"",SUMIF(MM_WaeEt!$W:$W,MM_Wae!$A74,MM_WaeEt!P:P),"")</f>
        <v/>
      </c>
      <c r="N74" s="195" t="str">
        <f>IF($A74&lt;&gt;"",SUMIF(MM_WaeEt!$W:$W,MM_Wae!$A74,MM_WaeEt!Q:Q),"")</f>
        <v/>
      </c>
      <c r="O74" s="195" t="str">
        <f>IF($A74&lt;&gt;"",SUMIF(MM_WaeEt!$W:$W,MM_Wae!$A74,MM_WaeEt!R:R),"")</f>
        <v/>
      </c>
      <c r="P74" s="192" t="str">
        <f t="shared" si="0"/>
        <v/>
      </c>
      <c r="Q74" s="155">
        <f t="shared" si="2"/>
        <v>22</v>
      </c>
    </row>
    <row r="75" spans="1:17" x14ac:dyDescent="0.25">
      <c r="A75" s="306"/>
      <c r="B75" s="331" t="s">
        <v>111</v>
      </c>
      <c r="C75" s="332"/>
      <c r="D75" s="72"/>
      <c r="E75" s="72"/>
      <c r="F75" s="72"/>
      <c r="G75" s="72"/>
      <c r="H75" s="72"/>
      <c r="I75" s="72"/>
      <c r="J75" s="72"/>
      <c r="K75" s="72"/>
      <c r="L75" s="72"/>
      <c r="M75" s="72"/>
      <c r="N75" s="72"/>
      <c r="O75" s="72"/>
      <c r="P75" s="193" t="str">
        <f t="shared" si="0"/>
        <v/>
      </c>
      <c r="Q75" s="155">
        <f t="shared" si="2"/>
        <v>22</v>
      </c>
    </row>
    <row r="76" spans="1:17" x14ac:dyDescent="0.25">
      <c r="A76" s="307"/>
      <c r="B76" s="327" t="s">
        <v>112</v>
      </c>
      <c r="C76" s="328"/>
      <c r="D76" s="73"/>
      <c r="E76" s="73"/>
      <c r="F76" s="73"/>
      <c r="G76" s="73"/>
      <c r="H76" s="73"/>
      <c r="I76" s="73"/>
      <c r="J76" s="73"/>
      <c r="K76" s="73"/>
      <c r="L76" s="73"/>
      <c r="M76" s="73"/>
      <c r="N76" s="73"/>
      <c r="O76" s="73"/>
      <c r="P76" s="194" t="str">
        <f t="shared" ref="P76:P100" si="3">IF(SUM(D76:O76)&gt;0,SUM(D76:O76),"")</f>
        <v/>
      </c>
      <c r="Q76" s="155">
        <f t="shared" si="2"/>
        <v>22</v>
      </c>
    </row>
    <row r="77" spans="1:17" x14ac:dyDescent="0.25">
      <c r="A77" s="323"/>
      <c r="B77" s="329" t="s">
        <v>131</v>
      </c>
      <c r="C77" s="330"/>
      <c r="D77" s="195" t="str">
        <f>IF($A77&lt;&gt;"",SUMIF(MM_WaeEt!$W:$W,MM_Wae!$A77,MM_WaeEt!G:G),"")</f>
        <v/>
      </c>
      <c r="E77" s="195" t="str">
        <f>IF($A77&lt;&gt;"",SUMIF(MM_WaeEt!$W:$W,MM_Wae!$A77,MM_WaeEt!H:H),"")</f>
        <v/>
      </c>
      <c r="F77" s="195" t="str">
        <f>IF($A77&lt;&gt;"",SUMIF(MM_WaeEt!$W:$W,MM_Wae!$A77,MM_WaeEt!I:I),"")</f>
        <v/>
      </c>
      <c r="G77" s="195" t="str">
        <f>IF($A77&lt;&gt;"",SUMIF(MM_WaeEt!$W:$W,MM_Wae!$A77,MM_WaeEt!J:J),"")</f>
        <v/>
      </c>
      <c r="H77" s="195" t="str">
        <f>IF($A77&lt;&gt;"",SUMIF(MM_WaeEt!$W:$W,MM_Wae!$A77,MM_WaeEt!K:K),"")</f>
        <v/>
      </c>
      <c r="I77" s="195" t="str">
        <f>IF($A77&lt;&gt;"",SUMIF(MM_WaeEt!$W:$W,MM_Wae!$A77,MM_WaeEt!L:L),"")</f>
        <v/>
      </c>
      <c r="J77" s="195" t="str">
        <f>IF($A77&lt;&gt;"",SUMIF(MM_WaeEt!$W:$W,MM_Wae!$A77,MM_WaeEt!M:M),"")</f>
        <v/>
      </c>
      <c r="K77" s="195" t="str">
        <f>IF($A77&lt;&gt;"",SUMIF(MM_WaeEt!$W:$W,MM_Wae!$A77,MM_WaeEt!N:N),"")</f>
        <v/>
      </c>
      <c r="L77" s="195" t="str">
        <f>IF($A77&lt;&gt;"",SUMIF(MM_WaeEt!$W:$W,MM_Wae!$A77,MM_WaeEt!O:O),"")</f>
        <v/>
      </c>
      <c r="M77" s="195" t="str">
        <f>IF($A77&lt;&gt;"",SUMIF(MM_WaeEt!$W:$W,MM_Wae!$A77,MM_WaeEt!P:P),"")</f>
        <v/>
      </c>
      <c r="N77" s="195" t="str">
        <f>IF($A77&lt;&gt;"",SUMIF(MM_WaeEt!$W:$W,MM_Wae!$A77,MM_WaeEt!Q:Q),"")</f>
        <v/>
      </c>
      <c r="O77" s="195" t="str">
        <f>IF($A77&lt;&gt;"",SUMIF(MM_WaeEt!$W:$W,MM_Wae!$A77,MM_WaeEt!R:R),"")</f>
        <v/>
      </c>
      <c r="P77" s="192" t="str">
        <f t="shared" si="3"/>
        <v/>
      </c>
      <c r="Q77" s="155">
        <f t="shared" si="2"/>
        <v>23</v>
      </c>
    </row>
    <row r="78" spans="1:17" x14ac:dyDescent="0.25">
      <c r="A78" s="306"/>
      <c r="B78" s="331" t="s">
        <v>111</v>
      </c>
      <c r="C78" s="332"/>
      <c r="D78" s="72"/>
      <c r="E78" s="72"/>
      <c r="F78" s="72"/>
      <c r="G78" s="72"/>
      <c r="H78" s="72"/>
      <c r="I78" s="72"/>
      <c r="J78" s="72"/>
      <c r="K78" s="72"/>
      <c r="L78" s="72"/>
      <c r="M78" s="72"/>
      <c r="N78" s="72"/>
      <c r="O78" s="72"/>
      <c r="P78" s="193" t="str">
        <f t="shared" si="3"/>
        <v/>
      </c>
      <c r="Q78" s="155">
        <f t="shared" si="2"/>
        <v>23</v>
      </c>
    </row>
    <row r="79" spans="1:17" x14ac:dyDescent="0.25">
      <c r="A79" s="307"/>
      <c r="B79" s="327" t="s">
        <v>112</v>
      </c>
      <c r="C79" s="328"/>
      <c r="D79" s="73"/>
      <c r="E79" s="73"/>
      <c r="F79" s="73"/>
      <c r="G79" s="73"/>
      <c r="H79" s="73"/>
      <c r="I79" s="73"/>
      <c r="J79" s="73"/>
      <c r="K79" s="73"/>
      <c r="L79" s="73"/>
      <c r="M79" s="73"/>
      <c r="N79" s="73"/>
      <c r="O79" s="73"/>
      <c r="P79" s="194" t="str">
        <f t="shared" si="3"/>
        <v/>
      </c>
      <c r="Q79" s="155">
        <f t="shared" ref="Q79:Q100" si="4">Q76+1</f>
        <v>23</v>
      </c>
    </row>
    <row r="80" spans="1:17" x14ac:dyDescent="0.25">
      <c r="A80" s="323"/>
      <c r="B80" s="329" t="s">
        <v>131</v>
      </c>
      <c r="C80" s="330"/>
      <c r="D80" s="195" t="str">
        <f>IF($A80&lt;&gt;"",SUMIF(MM_WaeEt!$W:$W,MM_Wae!$A80,MM_WaeEt!G:G),"")</f>
        <v/>
      </c>
      <c r="E80" s="195" t="str">
        <f>IF($A80&lt;&gt;"",SUMIF(MM_WaeEt!$W:$W,MM_Wae!$A80,MM_WaeEt!H:H),"")</f>
        <v/>
      </c>
      <c r="F80" s="195" t="str">
        <f>IF($A80&lt;&gt;"",SUMIF(MM_WaeEt!$W:$W,MM_Wae!$A80,MM_WaeEt!I:I),"")</f>
        <v/>
      </c>
      <c r="G80" s="195" t="str">
        <f>IF($A80&lt;&gt;"",SUMIF(MM_WaeEt!$W:$W,MM_Wae!$A80,MM_WaeEt!J:J),"")</f>
        <v/>
      </c>
      <c r="H80" s="195" t="str">
        <f>IF($A80&lt;&gt;"",SUMIF(MM_WaeEt!$W:$W,MM_Wae!$A80,MM_WaeEt!K:K),"")</f>
        <v/>
      </c>
      <c r="I80" s="195" t="str">
        <f>IF($A80&lt;&gt;"",SUMIF(MM_WaeEt!$W:$W,MM_Wae!$A80,MM_WaeEt!L:L),"")</f>
        <v/>
      </c>
      <c r="J80" s="195" t="str">
        <f>IF($A80&lt;&gt;"",SUMIF(MM_WaeEt!$W:$W,MM_Wae!$A80,MM_WaeEt!M:M),"")</f>
        <v/>
      </c>
      <c r="K80" s="195" t="str">
        <f>IF($A80&lt;&gt;"",SUMIF(MM_WaeEt!$W:$W,MM_Wae!$A80,MM_WaeEt!N:N),"")</f>
        <v/>
      </c>
      <c r="L80" s="195" t="str">
        <f>IF($A80&lt;&gt;"",SUMIF(MM_WaeEt!$W:$W,MM_Wae!$A80,MM_WaeEt!O:O),"")</f>
        <v/>
      </c>
      <c r="M80" s="195" t="str">
        <f>IF($A80&lt;&gt;"",SUMIF(MM_WaeEt!$W:$W,MM_Wae!$A80,MM_WaeEt!P:P),"")</f>
        <v/>
      </c>
      <c r="N80" s="195" t="str">
        <f>IF($A80&lt;&gt;"",SUMIF(MM_WaeEt!$W:$W,MM_Wae!$A80,MM_WaeEt!Q:Q),"")</f>
        <v/>
      </c>
      <c r="O80" s="195" t="str">
        <f>IF($A80&lt;&gt;"",SUMIF(MM_WaeEt!$W:$W,MM_Wae!$A80,MM_WaeEt!R:R),"")</f>
        <v/>
      </c>
      <c r="P80" s="192" t="str">
        <f t="shared" si="3"/>
        <v/>
      </c>
      <c r="Q80" s="155">
        <f t="shared" si="4"/>
        <v>24</v>
      </c>
    </row>
    <row r="81" spans="1:17" x14ac:dyDescent="0.25">
      <c r="A81" s="306"/>
      <c r="B81" s="331" t="s">
        <v>111</v>
      </c>
      <c r="C81" s="332"/>
      <c r="D81" s="72"/>
      <c r="E81" s="72"/>
      <c r="F81" s="72"/>
      <c r="G81" s="72"/>
      <c r="H81" s="72"/>
      <c r="I81" s="72"/>
      <c r="J81" s="72"/>
      <c r="K81" s="72"/>
      <c r="L81" s="72"/>
      <c r="M81" s="72"/>
      <c r="N81" s="72"/>
      <c r="O81" s="72"/>
      <c r="P81" s="193" t="str">
        <f t="shared" si="3"/>
        <v/>
      </c>
      <c r="Q81" s="155">
        <f t="shared" si="4"/>
        <v>24</v>
      </c>
    </row>
    <row r="82" spans="1:17" x14ac:dyDescent="0.25">
      <c r="A82" s="307"/>
      <c r="B82" s="327" t="s">
        <v>112</v>
      </c>
      <c r="C82" s="328"/>
      <c r="D82" s="73"/>
      <c r="E82" s="73"/>
      <c r="F82" s="73"/>
      <c r="G82" s="73"/>
      <c r="H82" s="73"/>
      <c r="I82" s="73"/>
      <c r="J82" s="73"/>
      <c r="K82" s="73"/>
      <c r="L82" s="73"/>
      <c r="M82" s="73"/>
      <c r="N82" s="73"/>
      <c r="O82" s="73"/>
      <c r="P82" s="194" t="str">
        <f t="shared" si="3"/>
        <v/>
      </c>
      <c r="Q82" s="155">
        <f t="shared" si="4"/>
        <v>24</v>
      </c>
    </row>
    <row r="83" spans="1:17" x14ac:dyDescent="0.25">
      <c r="A83" s="323"/>
      <c r="B83" s="329" t="s">
        <v>131</v>
      </c>
      <c r="C83" s="330"/>
      <c r="D83" s="195" t="str">
        <f>IF($A83&lt;&gt;"",SUMIF(MM_WaeEt!$W:$W,MM_Wae!$A83,MM_WaeEt!G:G),"")</f>
        <v/>
      </c>
      <c r="E83" s="195" t="str">
        <f>IF($A83&lt;&gt;"",SUMIF(MM_WaeEt!$W:$W,MM_Wae!$A83,MM_WaeEt!H:H),"")</f>
        <v/>
      </c>
      <c r="F83" s="195" t="str">
        <f>IF($A83&lt;&gt;"",SUMIF(MM_WaeEt!$W:$W,MM_Wae!$A83,MM_WaeEt!I:I),"")</f>
        <v/>
      </c>
      <c r="G83" s="195" t="str">
        <f>IF($A83&lt;&gt;"",SUMIF(MM_WaeEt!$W:$W,MM_Wae!$A83,MM_WaeEt!J:J),"")</f>
        <v/>
      </c>
      <c r="H83" s="195" t="str">
        <f>IF($A83&lt;&gt;"",SUMIF(MM_WaeEt!$W:$W,MM_Wae!$A83,MM_WaeEt!K:K),"")</f>
        <v/>
      </c>
      <c r="I83" s="195" t="str">
        <f>IF($A83&lt;&gt;"",SUMIF(MM_WaeEt!$W:$W,MM_Wae!$A83,MM_WaeEt!L:L),"")</f>
        <v/>
      </c>
      <c r="J83" s="195" t="str">
        <f>IF($A83&lt;&gt;"",SUMIF(MM_WaeEt!$W:$W,MM_Wae!$A83,MM_WaeEt!M:M),"")</f>
        <v/>
      </c>
      <c r="K83" s="195" t="str">
        <f>IF($A83&lt;&gt;"",SUMIF(MM_WaeEt!$W:$W,MM_Wae!$A83,MM_WaeEt!N:N),"")</f>
        <v/>
      </c>
      <c r="L83" s="195" t="str">
        <f>IF($A83&lt;&gt;"",SUMIF(MM_WaeEt!$W:$W,MM_Wae!$A83,MM_WaeEt!O:O),"")</f>
        <v/>
      </c>
      <c r="M83" s="195" t="str">
        <f>IF($A83&lt;&gt;"",SUMIF(MM_WaeEt!$W:$W,MM_Wae!$A83,MM_WaeEt!P:P),"")</f>
        <v/>
      </c>
      <c r="N83" s="195" t="str">
        <f>IF($A83&lt;&gt;"",SUMIF(MM_WaeEt!$W:$W,MM_Wae!$A83,MM_WaeEt!Q:Q),"")</f>
        <v/>
      </c>
      <c r="O83" s="195" t="str">
        <f>IF($A83&lt;&gt;"",SUMIF(MM_WaeEt!$W:$W,MM_Wae!$A83,MM_WaeEt!R:R),"")</f>
        <v/>
      </c>
      <c r="P83" s="192" t="str">
        <f t="shared" si="3"/>
        <v/>
      </c>
      <c r="Q83" s="155">
        <f t="shared" si="4"/>
        <v>25</v>
      </c>
    </row>
    <row r="84" spans="1:17" x14ac:dyDescent="0.25">
      <c r="A84" s="306"/>
      <c r="B84" s="331" t="s">
        <v>111</v>
      </c>
      <c r="C84" s="332"/>
      <c r="D84" s="72"/>
      <c r="E84" s="72"/>
      <c r="F84" s="72"/>
      <c r="G84" s="72"/>
      <c r="H84" s="72"/>
      <c r="I84" s="72"/>
      <c r="J84" s="72"/>
      <c r="K84" s="72"/>
      <c r="L84" s="72"/>
      <c r="M84" s="72"/>
      <c r="N84" s="72"/>
      <c r="O84" s="72"/>
      <c r="P84" s="193" t="str">
        <f t="shared" si="3"/>
        <v/>
      </c>
      <c r="Q84" s="155">
        <f t="shared" si="4"/>
        <v>25</v>
      </c>
    </row>
    <row r="85" spans="1:17" x14ac:dyDescent="0.25">
      <c r="A85" s="307"/>
      <c r="B85" s="327" t="s">
        <v>112</v>
      </c>
      <c r="C85" s="328"/>
      <c r="D85" s="73"/>
      <c r="E85" s="73"/>
      <c r="F85" s="73"/>
      <c r="G85" s="73"/>
      <c r="H85" s="73"/>
      <c r="I85" s="73"/>
      <c r="J85" s="73"/>
      <c r="K85" s="73"/>
      <c r="L85" s="73"/>
      <c r="M85" s="73"/>
      <c r="N85" s="73"/>
      <c r="O85" s="73"/>
      <c r="P85" s="194" t="str">
        <f t="shared" si="3"/>
        <v/>
      </c>
      <c r="Q85" s="155">
        <f t="shared" si="4"/>
        <v>25</v>
      </c>
    </row>
    <row r="86" spans="1:17" x14ac:dyDescent="0.25">
      <c r="A86" s="323"/>
      <c r="B86" s="329" t="s">
        <v>131</v>
      </c>
      <c r="C86" s="330"/>
      <c r="D86" s="195" t="str">
        <f>IF($A86&lt;&gt;"",SUMIF(MM_WaeEt!$W:$W,MM_Wae!$A86,MM_WaeEt!G:G),"")</f>
        <v/>
      </c>
      <c r="E86" s="195" t="str">
        <f>IF($A86&lt;&gt;"",SUMIF(MM_WaeEt!$W:$W,MM_Wae!$A86,MM_WaeEt!H:H),"")</f>
        <v/>
      </c>
      <c r="F86" s="195" t="str">
        <f>IF($A86&lt;&gt;"",SUMIF(MM_WaeEt!$W:$W,MM_Wae!$A86,MM_WaeEt!I:I),"")</f>
        <v/>
      </c>
      <c r="G86" s="195" t="str">
        <f>IF($A86&lt;&gt;"",SUMIF(MM_WaeEt!$W:$W,MM_Wae!$A86,MM_WaeEt!J:J),"")</f>
        <v/>
      </c>
      <c r="H86" s="195" t="str">
        <f>IF($A86&lt;&gt;"",SUMIF(MM_WaeEt!$W:$W,MM_Wae!$A86,MM_WaeEt!K:K),"")</f>
        <v/>
      </c>
      <c r="I86" s="195" t="str">
        <f>IF($A86&lt;&gt;"",SUMIF(MM_WaeEt!$W:$W,MM_Wae!$A86,MM_WaeEt!L:L),"")</f>
        <v/>
      </c>
      <c r="J86" s="195" t="str">
        <f>IF($A86&lt;&gt;"",SUMIF(MM_WaeEt!$W:$W,MM_Wae!$A86,MM_WaeEt!M:M),"")</f>
        <v/>
      </c>
      <c r="K86" s="195" t="str">
        <f>IF($A86&lt;&gt;"",SUMIF(MM_WaeEt!$W:$W,MM_Wae!$A86,MM_WaeEt!N:N),"")</f>
        <v/>
      </c>
      <c r="L86" s="195" t="str">
        <f>IF($A86&lt;&gt;"",SUMIF(MM_WaeEt!$W:$W,MM_Wae!$A86,MM_WaeEt!O:O),"")</f>
        <v/>
      </c>
      <c r="M86" s="195" t="str">
        <f>IF($A86&lt;&gt;"",SUMIF(MM_WaeEt!$W:$W,MM_Wae!$A86,MM_WaeEt!P:P),"")</f>
        <v/>
      </c>
      <c r="N86" s="195" t="str">
        <f>IF($A86&lt;&gt;"",SUMIF(MM_WaeEt!$W:$W,MM_Wae!$A86,MM_WaeEt!Q:Q),"")</f>
        <v/>
      </c>
      <c r="O86" s="195" t="str">
        <f>IF($A86&lt;&gt;"",SUMIF(MM_WaeEt!$W:$W,MM_Wae!$A86,MM_WaeEt!R:R),"")</f>
        <v/>
      </c>
      <c r="P86" s="192" t="str">
        <f t="shared" si="3"/>
        <v/>
      </c>
      <c r="Q86" s="155">
        <f t="shared" si="4"/>
        <v>26</v>
      </c>
    </row>
    <row r="87" spans="1:17" x14ac:dyDescent="0.25">
      <c r="A87" s="306"/>
      <c r="B87" s="331" t="s">
        <v>111</v>
      </c>
      <c r="C87" s="332"/>
      <c r="D87" s="72"/>
      <c r="E87" s="72"/>
      <c r="F87" s="72"/>
      <c r="G87" s="72"/>
      <c r="H87" s="72"/>
      <c r="I87" s="72"/>
      <c r="J87" s="72"/>
      <c r="K87" s="72"/>
      <c r="L87" s="72"/>
      <c r="M87" s="72"/>
      <c r="N87" s="72"/>
      <c r="O87" s="72"/>
      <c r="P87" s="193" t="str">
        <f t="shared" si="3"/>
        <v/>
      </c>
      <c r="Q87" s="155">
        <f t="shared" si="4"/>
        <v>26</v>
      </c>
    </row>
    <row r="88" spans="1:17" x14ac:dyDescent="0.25">
      <c r="A88" s="307"/>
      <c r="B88" s="327" t="s">
        <v>112</v>
      </c>
      <c r="C88" s="328"/>
      <c r="D88" s="73"/>
      <c r="E88" s="73"/>
      <c r="F88" s="73"/>
      <c r="G88" s="73"/>
      <c r="H88" s="73"/>
      <c r="I88" s="73"/>
      <c r="J88" s="73"/>
      <c r="K88" s="73"/>
      <c r="L88" s="73"/>
      <c r="M88" s="73"/>
      <c r="N88" s="73"/>
      <c r="O88" s="73"/>
      <c r="P88" s="194" t="str">
        <f t="shared" si="3"/>
        <v/>
      </c>
      <c r="Q88" s="155">
        <f t="shared" si="4"/>
        <v>26</v>
      </c>
    </row>
    <row r="89" spans="1:17" x14ac:dyDescent="0.25">
      <c r="A89" s="323"/>
      <c r="B89" s="329" t="s">
        <v>131</v>
      </c>
      <c r="C89" s="330"/>
      <c r="D89" s="195" t="str">
        <f>IF($A89&lt;&gt;"",SUMIF(MM_WaeEt!$W:$W,MM_Wae!$A89,MM_WaeEt!G:G),"")</f>
        <v/>
      </c>
      <c r="E89" s="195" t="str">
        <f>IF($A89&lt;&gt;"",SUMIF(MM_WaeEt!$W:$W,MM_Wae!$A89,MM_WaeEt!H:H),"")</f>
        <v/>
      </c>
      <c r="F89" s="195" t="str">
        <f>IF($A89&lt;&gt;"",SUMIF(MM_WaeEt!$W:$W,MM_Wae!$A89,MM_WaeEt!I:I),"")</f>
        <v/>
      </c>
      <c r="G89" s="195" t="str">
        <f>IF($A89&lt;&gt;"",SUMIF(MM_WaeEt!$W:$W,MM_Wae!$A89,MM_WaeEt!J:J),"")</f>
        <v/>
      </c>
      <c r="H89" s="195" t="str">
        <f>IF($A89&lt;&gt;"",SUMIF(MM_WaeEt!$W:$W,MM_Wae!$A89,MM_WaeEt!K:K),"")</f>
        <v/>
      </c>
      <c r="I89" s="195" t="str">
        <f>IF($A89&lt;&gt;"",SUMIF(MM_WaeEt!$W:$W,MM_Wae!$A89,MM_WaeEt!L:L),"")</f>
        <v/>
      </c>
      <c r="J89" s="195" t="str">
        <f>IF($A89&lt;&gt;"",SUMIF(MM_WaeEt!$W:$W,MM_Wae!$A89,MM_WaeEt!M:M),"")</f>
        <v/>
      </c>
      <c r="K89" s="195" t="str">
        <f>IF($A89&lt;&gt;"",SUMIF(MM_WaeEt!$W:$W,MM_Wae!$A89,MM_WaeEt!N:N),"")</f>
        <v/>
      </c>
      <c r="L89" s="195" t="str">
        <f>IF($A89&lt;&gt;"",SUMIF(MM_WaeEt!$W:$W,MM_Wae!$A89,MM_WaeEt!O:O),"")</f>
        <v/>
      </c>
      <c r="M89" s="195" t="str">
        <f>IF($A89&lt;&gt;"",SUMIF(MM_WaeEt!$W:$W,MM_Wae!$A89,MM_WaeEt!P:P),"")</f>
        <v/>
      </c>
      <c r="N89" s="195" t="str">
        <f>IF($A89&lt;&gt;"",SUMIF(MM_WaeEt!$W:$W,MM_Wae!$A89,MM_WaeEt!Q:Q),"")</f>
        <v/>
      </c>
      <c r="O89" s="195" t="str">
        <f>IF($A89&lt;&gt;"",SUMIF(MM_WaeEt!$W:$W,MM_Wae!$A89,MM_WaeEt!R:R),"")</f>
        <v/>
      </c>
      <c r="P89" s="192" t="str">
        <f t="shared" si="3"/>
        <v/>
      </c>
      <c r="Q89" s="155">
        <f t="shared" si="4"/>
        <v>27</v>
      </c>
    </row>
    <row r="90" spans="1:17" x14ac:dyDescent="0.25">
      <c r="A90" s="306"/>
      <c r="B90" s="331" t="s">
        <v>111</v>
      </c>
      <c r="C90" s="332"/>
      <c r="D90" s="72"/>
      <c r="E90" s="72"/>
      <c r="F90" s="72"/>
      <c r="G90" s="72"/>
      <c r="H90" s="72"/>
      <c r="I90" s="72"/>
      <c r="J90" s="72"/>
      <c r="K90" s="72"/>
      <c r="L90" s="72"/>
      <c r="M90" s="72"/>
      <c r="N90" s="72"/>
      <c r="O90" s="72"/>
      <c r="P90" s="193" t="str">
        <f t="shared" si="3"/>
        <v/>
      </c>
      <c r="Q90" s="155">
        <f t="shared" si="4"/>
        <v>27</v>
      </c>
    </row>
    <row r="91" spans="1:17" x14ac:dyDescent="0.25">
      <c r="A91" s="307"/>
      <c r="B91" s="327" t="s">
        <v>112</v>
      </c>
      <c r="C91" s="328"/>
      <c r="D91" s="73"/>
      <c r="E91" s="73"/>
      <c r="F91" s="73"/>
      <c r="G91" s="73"/>
      <c r="H91" s="73"/>
      <c r="I91" s="73"/>
      <c r="J91" s="73"/>
      <c r="K91" s="73"/>
      <c r="L91" s="73"/>
      <c r="M91" s="73"/>
      <c r="N91" s="73"/>
      <c r="O91" s="73"/>
      <c r="P91" s="194" t="str">
        <f t="shared" si="3"/>
        <v/>
      </c>
      <c r="Q91" s="155">
        <f t="shared" si="4"/>
        <v>27</v>
      </c>
    </row>
    <row r="92" spans="1:17" x14ac:dyDescent="0.25">
      <c r="A92" s="323"/>
      <c r="B92" s="329" t="s">
        <v>131</v>
      </c>
      <c r="C92" s="330"/>
      <c r="D92" s="195" t="str">
        <f>IF($A92&lt;&gt;"",SUMIF(MM_WaeEt!$W:$W,MM_Wae!$A92,MM_WaeEt!G:G),"")</f>
        <v/>
      </c>
      <c r="E92" s="195" t="str">
        <f>IF($A92&lt;&gt;"",SUMIF(MM_WaeEt!$W:$W,MM_Wae!$A92,MM_WaeEt!H:H),"")</f>
        <v/>
      </c>
      <c r="F92" s="195" t="str">
        <f>IF($A92&lt;&gt;"",SUMIF(MM_WaeEt!$W:$W,MM_Wae!$A92,MM_WaeEt!I:I),"")</f>
        <v/>
      </c>
      <c r="G92" s="195" t="str">
        <f>IF($A92&lt;&gt;"",SUMIF(MM_WaeEt!$W:$W,MM_Wae!$A92,MM_WaeEt!J:J),"")</f>
        <v/>
      </c>
      <c r="H92" s="195" t="str">
        <f>IF($A92&lt;&gt;"",SUMIF(MM_WaeEt!$W:$W,MM_Wae!$A92,MM_WaeEt!K:K),"")</f>
        <v/>
      </c>
      <c r="I92" s="195" t="str">
        <f>IF($A92&lt;&gt;"",SUMIF(MM_WaeEt!$W:$W,MM_Wae!$A92,MM_WaeEt!L:L),"")</f>
        <v/>
      </c>
      <c r="J92" s="195" t="str">
        <f>IF($A92&lt;&gt;"",SUMIF(MM_WaeEt!$W:$W,MM_Wae!$A92,MM_WaeEt!M:M),"")</f>
        <v/>
      </c>
      <c r="K92" s="195" t="str">
        <f>IF($A92&lt;&gt;"",SUMIF(MM_WaeEt!$W:$W,MM_Wae!$A92,MM_WaeEt!N:N),"")</f>
        <v/>
      </c>
      <c r="L92" s="195" t="str">
        <f>IF($A92&lt;&gt;"",SUMIF(MM_WaeEt!$W:$W,MM_Wae!$A92,MM_WaeEt!O:O),"")</f>
        <v/>
      </c>
      <c r="M92" s="195" t="str">
        <f>IF($A92&lt;&gt;"",SUMIF(MM_WaeEt!$W:$W,MM_Wae!$A92,MM_WaeEt!P:P),"")</f>
        <v/>
      </c>
      <c r="N92" s="195" t="str">
        <f>IF($A92&lt;&gt;"",SUMIF(MM_WaeEt!$W:$W,MM_Wae!$A92,MM_WaeEt!Q:Q),"")</f>
        <v/>
      </c>
      <c r="O92" s="195" t="str">
        <f>IF($A92&lt;&gt;"",SUMIF(MM_WaeEt!$W:$W,MM_Wae!$A92,MM_WaeEt!R:R),"")</f>
        <v/>
      </c>
      <c r="P92" s="192" t="str">
        <f t="shared" si="3"/>
        <v/>
      </c>
      <c r="Q92" s="155">
        <f t="shared" si="4"/>
        <v>28</v>
      </c>
    </row>
    <row r="93" spans="1:17" x14ac:dyDescent="0.25">
      <c r="A93" s="306"/>
      <c r="B93" s="331" t="s">
        <v>111</v>
      </c>
      <c r="C93" s="332"/>
      <c r="D93" s="72"/>
      <c r="E93" s="72"/>
      <c r="F93" s="72"/>
      <c r="G93" s="72"/>
      <c r="H93" s="72"/>
      <c r="I93" s="72"/>
      <c r="J93" s="72"/>
      <c r="K93" s="72"/>
      <c r="L93" s="72"/>
      <c r="M93" s="72"/>
      <c r="N93" s="72"/>
      <c r="O93" s="72"/>
      <c r="P93" s="193" t="str">
        <f t="shared" si="3"/>
        <v/>
      </c>
      <c r="Q93" s="155">
        <f t="shared" si="4"/>
        <v>28</v>
      </c>
    </row>
    <row r="94" spans="1:17" x14ac:dyDescent="0.25">
      <c r="A94" s="307"/>
      <c r="B94" s="327" t="s">
        <v>112</v>
      </c>
      <c r="C94" s="328"/>
      <c r="D94" s="73"/>
      <c r="E94" s="73"/>
      <c r="F94" s="73"/>
      <c r="G94" s="73"/>
      <c r="H94" s="73"/>
      <c r="I94" s="73"/>
      <c r="J94" s="73"/>
      <c r="K94" s="73"/>
      <c r="L94" s="73"/>
      <c r="M94" s="73"/>
      <c r="N94" s="73"/>
      <c r="O94" s="73"/>
      <c r="P94" s="194" t="str">
        <f t="shared" si="3"/>
        <v/>
      </c>
      <c r="Q94" s="155">
        <f t="shared" si="4"/>
        <v>28</v>
      </c>
    </row>
    <row r="95" spans="1:17" x14ac:dyDescent="0.25">
      <c r="A95" s="323"/>
      <c r="B95" s="329" t="s">
        <v>131</v>
      </c>
      <c r="C95" s="330"/>
      <c r="D95" s="195" t="str">
        <f>IF($A95&lt;&gt;"",SUMIF(MM_WaeEt!$W:$W,MM_Wae!$A95,MM_WaeEt!G:G),"")</f>
        <v/>
      </c>
      <c r="E95" s="195" t="str">
        <f>IF($A95&lt;&gt;"",SUMIF(MM_WaeEt!$W:$W,MM_Wae!$A95,MM_WaeEt!H:H),"")</f>
        <v/>
      </c>
      <c r="F95" s="195" t="str">
        <f>IF($A95&lt;&gt;"",SUMIF(MM_WaeEt!$W:$W,MM_Wae!$A95,MM_WaeEt!I:I),"")</f>
        <v/>
      </c>
      <c r="G95" s="195" t="str">
        <f>IF($A95&lt;&gt;"",SUMIF(MM_WaeEt!$W:$W,MM_Wae!$A95,MM_WaeEt!J:J),"")</f>
        <v/>
      </c>
      <c r="H95" s="195" t="str">
        <f>IF($A95&lt;&gt;"",SUMIF(MM_WaeEt!$W:$W,MM_Wae!$A95,MM_WaeEt!K:K),"")</f>
        <v/>
      </c>
      <c r="I95" s="195" t="str">
        <f>IF($A95&lt;&gt;"",SUMIF(MM_WaeEt!$W:$W,MM_Wae!$A95,MM_WaeEt!L:L),"")</f>
        <v/>
      </c>
      <c r="J95" s="195" t="str">
        <f>IF($A95&lt;&gt;"",SUMIF(MM_WaeEt!$W:$W,MM_Wae!$A95,MM_WaeEt!M:M),"")</f>
        <v/>
      </c>
      <c r="K95" s="195" t="str">
        <f>IF($A95&lt;&gt;"",SUMIF(MM_WaeEt!$W:$W,MM_Wae!$A95,MM_WaeEt!N:N),"")</f>
        <v/>
      </c>
      <c r="L95" s="195" t="str">
        <f>IF($A95&lt;&gt;"",SUMIF(MM_WaeEt!$W:$W,MM_Wae!$A95,MM_WaeEt!O:O),"")</f>
        <v/>
      </c>
      <c r="M95" s="195" t="str">
        <f>IF($A95&lt;&gt;"",SUMIF(MM_WaeEt!$W:$W,MM_Wae!$A95,MM_WaeEt!P:P),"")</f>
        <v/>
      </c>
      <c r="N95" s="195" t="str">
        <f>IF($A95&lt;&gt;"",SUMIF(MM_WaeEt!$W:$W,MM_Wae!$A95,MM_WaeEt!Q:Q),"")</f>
        <v/>
      </c>
      <c r="O95" s="195" t="str">
        <f>IF($A95&lt;&gt;"",SUMIF(MM_WaeEt!$W:$W,MM_Wae!$A95,MM_WaeEt!R:R),"")</f>
        <v/>
      </c>
      <c r="P95" s="192" t="str">
        <f t="shared" si="3"/>
        <v/>
      </c>
      <c r="Q95" s="155">
        <f t="shared" si="4"/>
        <v>29</v>
      </c>
    </row>
    <row r="96" spans="1:17" x14ac:dyDescent="0.25">
      <c r="A96" s="306"/>
      <c r="B96" s="331" t="s">
        <v>132</v>
      </c>
      <c r="C96" s="332"/>
      <c r="D96" s="72"/>
      <c r="E96" s="72"/>
      <c r="F96" s="72"/>
      <c r="G96" s="72"/>
      <c r="H96" s="72"/>
      <c r="I96" s="72"/>
      <c r="J96" s="72"/>
      <c r="K96" s="72"/>
      <c r="L96" s="72"/>
      <c r="M96" s="72"/>
      <c r="N96" s="72"/>
      <c r="O96" s="72"/>
      <c r="P96" s="193" t="str">
        <f t="shared" si="3"/>
        <v/>
      </c>
      <c r="Q96" s="155">
        <f t="shared" si="4"/>
        <v>29</v>
      </c>
    </row>
    <row r="97" spans="1:17" x14ac:dyDescent="0.25">
      <c r="A97" s="307"/>
      <c r="B97" s="327" t="s">
        <v>112</v>
      </c>
      <c r="C97" s="328"/>
      <c r="D97" s="73"/>
      <c r="E97" s="73"/>
      <c r="F97" s="73"/>
      <c r="G97" s="73"/>
      <c r="H97" s="73"/>
      <c r="I97" s="73"/>
      <c r="J97" s="73"/>
      <c r="K97" s="73"/>
      <c r="L97" s="73"/>
      <c r="M97" s="73"/>
      <c r="N97" s="73"/>
      <c r="O97" s="73"/>
      <c r="P97" s="194" t="str">
        <f t="shared" si="3"/>
        <v/>
      </c>
      <c r="Q97" s="155">
        <f t="shared" si="4"/>
        <v>29</v>
      </c>
    </row>
    <row r="98" spans="1:17" x14ac:dyDescent="0.25">
      <c r="A98" s="323"/>
      <c r="B98" s="329" t="s">
        <v>131</v>
      </c>
      <c r="C98" s="330"/>
      <c r="D98" s="195" t="str">
        <f>IF($A98&lt;&gt;"",SUMIF(MM_WaeEt!$W:$W,MM_Wae!$A98,MM_WaeEt!G:G),"")</f>
        <v/>
      </c>
      <c r="E98" s="195" t="str">
        <f>IF($A98&lt;&gt;"",SUMIF(MM_WaeEt!$W:$W,MM_Wae!$A98,MM_WaeEt!H:H),"")</f>
        <v/>
      </c>
      <c r="F98" s="195" t="str">
        <f>IF($A98&lt;&gt;"",SUMIF(MM_WaeEt!$W:$W,MM_Wae!$A98,MM_WaeEt!I:I),"")</f>
        <v/>
      </c>
      <c r="G98" s="195" t="str">
        <f>IF($A98&lt;&gt;"",SUMIF(MM_WaeEt!$W:$W,MM_Wae!$A98,MM_WaeEt!J:J),"")</f>
        <v/>
      </c>
      <c r="H98" s="195" t="str">
        <f>IF($A98&lt;&gt;"",SUMIF(MM_WaeEt!$W:$W,MM_Wae!$A98,MM_WaeEt!K:K),"")</f>
        <v/>
      </c>
      <c r="I98" s="195" t="str">
        <f>IF($A98&lt;&gt;"",SUMIF(MM_WaeEt!$W:$W,MM_Wae!$A98,MM_WaeEt!L:L),"")</f>
        <v/>
      </c>
      <c r="J98" s="195" t="str">
        <f>IF($A98&lt;&gt;"",SUMIF(MM_WaeEt!$W:$W,MM_Wae!$A98,MM_WaeEt!M:M),"")</f>
        <v/>
      </c>
      <c r="K98" s="195" t="str">
        <f>IF($A98&lt;&gt;"",SUMIF(MM_WaeEt!$W:$W,MM_Wae!$A98,MM_WaeEt!N:N),"")</f>
        <v/>
      </c>
      <c r="L98" s="195" t="str">
        <f>IF($A98&lt;&gt;"",SUMIF(MM_WaeEt!$W:$W,MM_Wae!$A98,MM_WaeEt!O:O),"")</f>
        <v/>
      </c>
      <c r="M98" s="195" t="str">
        <f>IF($A98&lt;&gt;"",SUMIF(MM_WaeEt!$W:$W,MM_Wae!$A98,MM_WaeEt!P:P),"")</f>
        <v/>
      </c>
      <c r="N98" s="195" t="str">
        <f>IF($A98&lt;&gt;"",SUMIF(MM_WaeEt!$W:$W,MM_Wae!$A98,MM_WaeEt!Q:Q),"")</f>
        <v/>
      </c>
      <c r="O98" s="195" t="str">
        <f>IF($A98&lt;&gt;"",SUMIF(MM_WaeEt!$W:$W,MM_Wae!$A98,MM_WaeEt!R:R),"")</f>
        <v/>
      </c>
      <c r="P98" s="192" t="str">
        <f t="shared" si="3"/>
        <v/>
      </c>
      <c r="Q98" s="155">
        <f t="shared" si="4"/>
        <v>30</v>
      </c>
    </row>
    <row r="99" spans="1:17" x14ac:dyDescent="0.25">
      <c r="A99" s="306"/>
      <c r="B99" s="331" t="s">
        <v>111</v>
      </c>
      <c r="C99" s="332"/>
      <c r="D99" s="72"/>
      <c r="E99" s="72"/>
      <c r="F99" s="72"/>
      <c r="G99" s="72"/>
      <c r="H99" s="72"/>
      <c r="I99" s="72"/>
      <c r="J99" s="72"/>
      <c r="K99" s="72"/>
      <c r="L99" s="72"/>
      <c r="M99" s="72"/>
      <c r="N99" s="72"/>
      <c r="O99" s="72"/>
      <c r="P99" s="193" t="str">
        <f t="shared" si="3"/>
        <v/>
      </c>
      <c r="Q99" s="155">
        <f t="shared" si="4"/>
        <v>30</v>
      </c>
    </row>
    <row r="100" spans="1:17" x14ac:dyDescent="0.25">
      <c r="A100" s="307"/>
      <c r="B100" s="327" t="s">
        <v>112</v>
      </c>
      <c r="C100" s="328"/>
      <c r="D100" s="73"/>
      <c r="E100" s="73"/>
      <c r="F100" s="73"/>
      <c r="G100" s="73"/>
      <c r="H100" s="73"/>
      <c r="I100" s="73"/>
      <c r="J100" s="73"/>
      <c r="K100" s="73"/>
      <c r="L100" s="73"/>
      <c r="M100" s="73"/>
      <c r="N100" s="73"/>
      <c r="O100" s="73"/>
      <c r="P100" s="194" t="str">
        <f t="shared" si="3"/>
        <v/>
      </c>
      <c r="Q100" s="155">
        <f t="shared" si="4"/>
        <v>30</v>
      </c>
    </row>
  </sheetData>
  <sheetProtection sheet="1" objects="1" scenarios="1" formatCells="0" formatColumns="0" formatRows="0"/>
  <mergeCells count="138">
    <mergeCell ref="B98:C98"/>
    <mergeCell ref="B99:C99"/>
    <mergeCell ref="B100:C100"/>
    <mergeCell ref="B93:C93"/>
    <mergeCell ref="B94:C94"/>
    <mergeCell ref="B95:C95"/>
    <mergeCell ref="B96:C96"/>
    <mergeCell ref="B97:C97"/>
    <mergeCell ref="B88:C88"/>
    <mergeCell ref="B89:C89"/>
    <mergeCell ref="B90:C90"/>
    <mergeCell ref="B91:C91"/>
    <mergeCell ref="B92:C92"/>
    <mergeCell ref="B83:C83"/>
    <mergeCell ref="B84:C84"/>
    <mergeCell ref="B85:C85"/>
    <mergeCell ref="B86:C86"/>
    <mergeCell ref="B87:C87"/>
    <mergeCell ref="B78:C78"/>
    <mergeCell ref="B79:C79"/>
    <mergeCell ref="B80:C80"/>
    <mergeCell ref="B81:C81"/>
    <mergeCell ref="B82:C82"/>
    <mergeCell ref="B73:C73"/>
    <mergeCell ref="B74:C74"/>
    <mergeCell ref="B75:C75"/>
    <mergeCell ref="B76:C76"/>
    <mergeCell ref="B77:C77"/>
    <mergeCell ref="B68:C68"/>
    <mergeCell ref="B69:C69"/>
    <mergeCell ref="B70:C70"/>
    <mergeCell ref="B71:C71"/>
    <mergeCell ref="B72:C72"/>
    <mergeCell ref="B63:C63"/>
    <mergeCell ref="B64:C64"/>
    <mergeCell ref="B65:C65"/>
    <mergeCell ref="B66:C66"/>
    <mergeCell ref="B67:C67"/>
    <mergeCell ref="B58:C58"/>
    <mergeCell ref="B59:C59"/>
    <mergeCell ref="B60:C60"/>
    <mergeCell ref="B61:C61"/>
    <mergeCell ref="B62:C62"/>
    <mergeCell ref="B53:C53"/>
    <mergeCell ref="B54:C54"/>
    <mergeCell ref="B55:C55"/>
    <mergeCell ref="B56:C56"/>
    <mergeCell ref="B57:C57"/>
    <mergeCell ref="B48:C48"/>
    <mergeCell ref="B49:C49"/>
    <mergeCell ref="B50:C50"/>
    <mergeCell ref="B51:C51"/>
    <mergeCell ref="B52:C52"/>
    <mergeCell ref="B43:C43"/>
    <mergeCell ref="B44:C44"/>
    <mergeCell ref="B45:C45"/>
    <mergeCell ref="B46:C46"/>
    <mergeCell ref="B47:C47"/>
    <mergeCell ref="B38:C38"/>
    <mergeCell ref="B39:C39"/>
    <mergeCell ref="B40:C40"/>
    <mergeCell ref="B41:C41"/>
    <mergeCell ref="B42:C42"/>
    <mergeCell ref="B21:C21"/>
    <mergeCell ref="B22:C22"/>
    <mergeCell ref="B33:C33"/>
    <mergeCell ref="B34:C34"/>
    <mergeCell ref="B35:C35"/>
    <mergeCell ref="B36:C36"/>
    <mergeCell ref="B37:C37"/>
    <mergeCell ref="B28:C28"/>
    <mergeCell ref="B29:C29"/>
    <mergeCell ref="B30:C30"/>
    <mergeCell ref="B31:C31"/>
    <mergeCell ref="B32:C32"/>
    <mergeCell ref="N8:N9"/>
    <mergeCell ref="O8:O9"/>
    <mergeCell ref="P8:P9"/>
    <mergeCell ref="B11:C11"/>
    <mergeCell ref="B12:C12"/>
    <mergeCell ref="I8:I9"/>
    <mergeCell ref="J8:J9"/>
    <mergeCell ref="K8:K9"/>
    <mergeCell ref="L8:L9"/>
    <mergeCell ref="M8:M9"/>
    <mergeCell ref="D8:D9"/>
    <mergeCell ref="E8:E9"/>
    <mergeCell ref="F8:F9"/>
    <mergeCell ref="G8:G9"/>
    <mergeCell ref="H8:H9"/>
    <mergeCell ref="A5:C5"/>
    <mergeCell ref="B6:C6"/>
    <mergeCell ref="A7:C7"/>
    <mergeCell ref="B8:C10"/>
    <mergeCell ref="A8:A10"/>
    <mergeCell ref="A26:A28"/>
    <mergeCell ref="A11:A13"/>
    <mergeCell ref="A14:A16"/>
    <mergeCell ref="A17:A19"/>
    <mergeCell ref="A20:A22"/>
    <mergeCell ref="A23:A25"/>
    <mergeCell ref="B13:C13"/>
    <mergeCell ref="B14:C14"/>
    <mergeCell ref="B15:C15"/>
    <mergeCell ref="B16:C16"/>
    <mergeCell ref="B17:C17"/>
    <mergeCell ref="B23:C23"/>
    <mergeCell ref="B24:C24"/>
    <mergeCell ref="B25:C25"/>
    <mergeCell ref="B26:C26"/>
    <mergeCell ref="B27:C27"/>
    <mergeCell ref="B18:C18"/>
    <mergeCell ref="B19:C19"/>
    <mergeCell ref="B20:C20"/>
    <mergeCell ref="A98:A100"/>
    <mergeCell ref="A65:A67"/>
    <mergeCell ref="A68:A70"/>
    <mergeCell ref="A71:A73"/>
    <mergeCell ref="A74:A76"/>
    <mergeCell ref="A77:A79"/>
    <mergeCell ref="A80:A82"/>
    <mergeCell ref="A83:A85"/>
    <mergeCell ref="A86:A88"/>
    <mergeCell ref="A89:A91"/>
    <mergeCell ref="A92:A94"/>
    <mergeCell ref="A95:A97"/>
    <mergeCell ref="A62:A64"/>
    <mergeCell ref="A29:A31"/>
    <mergeCell ref="A32:A34"/>
    <mergeCell ref="A35:A37"/>
    <mergeCell ref="A38:A40"/>
    <mergeCell ref="A41:A43"/>
    <mergeCell ref="A44:A46"/>
    <mergeCell ref="A47:A49"/>
    <mergeCell ref="A50:A52"/>
    <mergeCell ref="A53:A55"/>
    <mergeCell ref="A56:A58"/>
    <mergeCell ref="A59:A61"/>
  </mergeCells>
  <conditionalFormatting sqref="A11:A100">
    <cfRule type="expression" dxfId="20" priority="1">
      <formula>AND(A11="",SUM(P12:P13)&gt;0)</formula>
    </cfRule>
  </conditionalFormatting>
  <dataValidations count="1">
    <dataValidation type="list" allowBlank="1" showInputMessage="1" showErrorMessage="1" errorTitle="kein Listeneintrag" error="Kein Listeneintrag!" promptTitle="Kraftwerk" prompt="Auswahlliste!_x000a_Kraftwerke zuerst im Blatt &quot;JJ_Wae&quot; definieren!" sqref="A11:A100" xr:uid="{00000000-0002-0000-0600-000000000000}">
      <formula1>$S$10:$S$40</formula1>
    </dataValidation>
  </dataValidations>
  <hyperlinks>
    <hyperlink ref="B6" r:id="rId1" display="datenerhebung@e-control.at" xr:uid="{00000000-0004-0000-0600-000000000000}"/>
  </hyperlinks>
  <printOptions horizontalCentered="1"/>
  <pageMargins left="0.39370078740157483" right="0.39370078740157483" top="0.59055118110236227" bottom="0.59055118110236227" header="0.51181102362204722" footer="0.51181102362204722"/>
  <pageSetup paperSize="9" scale="53" orientation="landscape"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autoPageBreaks="0" fitToPage="1"/>
  </sheetPr>
  <dimension ref="A1:Q224"/>
  <sheetViews>
    <sheetView showGridLines="0" showOutlineSymbols="0" workbookViewId="0"/>
  </sheetViews>
  <sheetFormatPr baseColWidth="10" defaultColWidth="10.6640625" defaultRowHeight="0" customHeight="1" zeroHeight="1" x14ac:dyDescent="0.25"/>
  <cols>
    <col min="1" max="2" width="30.6640625" style="6" customWidth="1"/>
    <col min="3" max="3" width="17.6640625" style="5" customWidth="1"/>
    <col min="4" max="4" width="17.6640625" style="6" customWidth="1"/>
    <col min="5" max="5" width="35.5546875" style="5" customWidth="1"/>
    <col min="6" max="14" width="10.6640625" style="5" customWidth="1"/>
    <col min="15" max="15" width="10.6640625" style="12"/>
    <col min="16" max="16" width="10.6640625" style="12" customWidth="1"/>
    <col min="17" max="16384" width="10.6640625" style="12"/>
  </cols>
  <sheetData>
    <row r="1" spans="1:7" ht="15.75" customHeight="1" x14ac:dyDescent="0.25">
      <c r="A1" s="172"/>
      <c r="B1" s="172"/>
      <c r="E1" s="115"/>
    </row>
    <row r="2" spans="1:7" ht="15.75" customHeight="1" x14ac:dyDescent="0.25">
      <c r="A2" s="172"/>
      <c r="B2" s="134"/>
      <c r="E2" s="115"/>
    </row>
    <row r="3" spans="1:7" ht="15.75" customHeight="1" x14ac:dyDescent="0.25">
      <c r="A3" s="172"/>
      <c r="B3" s="134"/>
      <c r="E3" s="115"/>
    </row>
    <row r="4" spans="1:7" ht="15.75" customHeight="1" x14ac:dyDescent="0.25">
      <c r="A4" s="238" t="s">
        <v>1</v>
      </c>
      <c r="B4" s="134"/>
      <c r="C4" s="13"/>
      <c r="D4" s="13"/>
      <c r="E4" s="115"/>
    </row>
    <row r="5" spans="1:7" ht="15.75" customHeight="1" x14ac:dyDescent="0.25">
      <c r="A5" s="260" t="str">
        <f>"Jahreserhebung Erzeuger Strom "&amp;U!$B$11</f>
        <v>Jahreserhebung Erzeuger Strom 2022</v>
      </c>
      <c r="B5" s="275"/>
      <c r="C5" s="275"/>
      <c r="D5" s="276"/>
      <c r="E5" s="116" t="s">
        <v>193</v>
      </c>
    </row>
    <row r="6" spans="1:7" ht="15.75" customHeight="1" x14ac:dyDescent="0.25">
      <c r="A6" s="109" t="s">
        <v>3</v>
      </c>
      <c r="B6" s="270" t="str">
        <f>IF(U!$B$12&lt;&gt;"",U!$B$12,"")</f>
        <v/>
      </c>
      <c r="C6" s="271"/>
      <c r="D6" s="272"/>
      <c r="E6" s="115"/>
    </row>
    <row r="7" spans="1:7" ht="15.6" x14ac:dyDescent="0.25">
      <c r="A7" s="260" t="s">
        <v>101</v>
      </c>
      <c r="B7" s="275"/>
      <c r="C7" s="275"/>
      <c r="D7" s="276"/>
      <c r="E7" s="115"/>
    </row>
    <row r="8" spans="1:7" ht="12.75" customHeight="1" x14ac:dyDescent="0.25">
      <c r="A8" s="317" t="s">
        <v>95</v>
      </c>
      <c r="B8" s="339"/>
      <c r="C8" s="333" t="s">
        <v>133</v>
      </c>
      <c r="D8" s="333" t="s">
        <v>156</v>
      </c>
      <c r="E8" s="115"/>
    </row>
    <row r="9" spans="1:7" ht="13.2" x14ac:dyDescent="0.25">
      <c r="A9" s="319"/>
      <c r="B9" s="340"/>
      <c r="C9" s="334"/>
      <c r="D9" s="334"/>
      <c r="E9" s="115"/>
    </row>
    <row r="10" spans="1:7" ht="13.2" x14ac:dyDescent="0.25">
      <c r="A10" s="321"/>
      <c r="B10" s="341"/>
      <c r="C10" s="37" t="s">
        <v>0</v>
      </c>
      <c r="D10" s="37" t="s">
        <v>0</v>
      </c>
      <c r="E10" s="128"/>
      <c r="F10" s="134"/>
      <c r="G10" s="134"/>
    </row>
    <row r="11" spans="1:7" ht="13.2" x14ac:dyDescent="0.25">
      <c r="A11" s="292" t="s">
        <v>83</v>
      </c>
      <c r="B11" s="67" t="s">
        <v>84</v>
      </c>
      <c r="C11" s="181" t="str">
        <f>MM_Sum!P11</f>
        <v/>
      </c>
      <c r="D11" s="180" t="str">
        <f>IF(SUMIF(JJ_Wa!$L:$L,"Lauf*",JJ_Wa!$E:$E)&gt;0,SUMIF(JJ_Wa!$L:$L,"Lauf*",JJ_Wa!$E:$E),"")</f>
        <v/>
      </c>
      <c r="E11" s="171" t="str">
        <f>IF(OR(SUM($D$11:$D$30)=0,SUM(C11)=0,SUM(D11)=0),"",IF(ABS((D11-C11)/C11)&gt;0.1,"Abweichung "&amp;ROUND(100*((D11-C11)/C11),0)&amp;" Prozent",""))</f>
        <v/>
      </c>
      <c r="F11" s="134"/>
      <c r="G11" s="134"/>
    </row>
    <row r="12" spans="1:7" ht="13.2" x14ac:dyDescent="0.25">
      <c r="A12" s="293"/>
      <c r="B12" s="68" t="s">
        <v>85</v>
      </c>
      <c r="C12" s="181" t="str">
        <f>MM_Sum!P12</f>
        <v/>
      </c>
      <c r="D12" s="181" t="str">
        <f>IF(SUMIF(JJ_Wa!$L:$L,"*speicherkraftwerk",JJ_Wa!$E:$E)&gt;0,SUMIF(JJ_Wa!$L:$L,"*speicherkraftwerk",JJ_Wa!$E:$E),"")</f>
        <v/>
      </c>
      <c r="E12" s="171" t="str">
        <f t="shared" ref="E12:E30" si="0">IF(OR(SUM($D$11:$D$30)=0,SUM(C12)=0,SUM(D12)=0),"",IF(ABS((D12-C12)/C12)&gt;0.1,"Abweichung "&amp;ROUND(100*((D12-C12)/C12),0)&amp;" Prozent",""))</f>
        <v/>
      </c>
      <c r="F12" s="134"/>
      <c r="G12" s="134"/>
    </row>
    <row r="13" spans="1:7" ht="13.2" x14ac:dyDescent="0.25">
      <c r="A13" s="294"/>
      <c r="B13" s="69" t="s">
        <v>86</v>
      </c>
      <c r="C13" s="182" t="str">
        <f>MM_Sum!P13</f>
        <v/>
      </c>
      <c r="D13" s="182" t="str">
        <f>IF(OR(SUM(MM_Sum!O11:O27)&gt;0,SUM(D11:D12,D14:D16)&gt;0),C13,"")</f>
        <v/>
      </c>
      <c r="E13" s="171" t="str">
        <f t="shared" si="0"/>
        <v/>
      </c>
      <c r="F13" s="134"/>
      <c r="G13" s="134"/>
    </row>
    <row r="14" spans="1:7" ht="13.2" x14ac:dyDescent="0.25">
      <c r="A14" s="292" t="s">
        <v>87</v>
      </c>
      <c r="B14" s="67" t="s">
        <v>88</v>
      </c>
      <c r="C14" s="180" t="str">
        <f>MM_Sum!P14</f>
        <v/>
      </c>
      <c r="D14" s="180" t="str">
        <f>IF(SUMIF(JJ_WindPVGeo!$H:$H,"Windkraft",JJ_WindPVGeo!$D:$D)&gt;0,SUMIF(JJ_WindPVGeo!$H:$H,"Windkraft",JJ_WindPVGeo!$D:$D),"")</f>
        <v/>
      </c>
      <c r="E14" s="171" t="str">
        <f t="shared" si="0"/>
        <v/>
      </c>
      <c r="F14" s="134"/>
      <c r="G14" s="134"/>
    </row>
    <row r="15" spans="1:7" ht="13.2" x14ac:dyDescent="0.25">
      <c r="A15" s="293"/>
      <c r="B15" s="68" t="s">
        <v>89</v>
      </c>
      <c r="C15" s="181" t="str">
        <f>MM_Sum!P15</f>
        <v/>
      </c>
      <c r="D15" s="181" t="str">
        <f>IF(SUMIF(JJ_WindPVGeo!$H:$H,"Photovoltaik",JJ_WindPVGeo!$D:$D)&gt;0,SUMIF(JJ_WindPVGeo!$H:$H,"Photovoltaik",JJ_WindPVGeo!$D:$D),"")</f>
        <v/>
      </c>
      <c r="E15" s="171" t="str">
        <f t="shared" si="0"/>
        <v/>
      </c>
      <c r="F15" s="134"/>
      <c r="G15" s="134"/>
    </row>
    <row r="16" spans="1:7" ht="13.2" x14ac:dyDescent="0.25">
      <c r="A16" s="294"/>
      <c r="B16" s="69" t="s">
        <v>90</v>
      </c>
      <c r="C16" s="182" t="str">
        <f>MM_Sum!P16</f>
        <v/>
      </c>
      <c r="D16" s="182" t="str">
        <f>IF(SUMIF(JJ_WindPVGeo!$H:$H,"Geothermie",JJ_WindPVGeo!$D:$D)&gt;0,SUMIF(JJ_WindPVGeo!$H:$H,"Geothermie",JJ_WindPVGeo!$D:$D),"")</f>
        <v/>
      </c>
      <c r="E16" s="171" t="str">
        <f t="shared" si="0"/>
        <v/>
      </c>
      <c r="F16" s="134"/>
      <c r="G16" s="134"/>
    </row>
    <row r="17" spans="1:17" ht="13.2" x14ac:dyDescent="0.25">
      <c r="A17" s="342" t="s">
        <v>111</v>
      </c>
      <c r="B17" s="281"/>
      <c r="C17" s="209" t="str">
        <f>D17</f>
        <v/>
      </c>
      <c r="D17" s="180" t="str">
        <f>IF(AND(SUM(D11:D16)&gt;0,SUM(JJ_Wa!$G:$G,SUMIF(MM_Wae!$B:$B,$A$17,MM_Wae!$P:$P),JJ_WindPVGeo!$E:$E)&gt;0),SUM(JJ_Wa!$G:$G,SUMIF(MM_Wae!$B:$B,$A$17,MM_Wae!$P:$P),JJ_WindPVGeo!$E:$E),"")</f>
        <v/>
      </c>
      <c r="E17" s="171" t="str">
        <f t="shared" si="0"/>
        <v/>
      </c>
      <c r="F17" s="134"/>
      <c r="G17" s="134"/>
    </row>
    <row r="18" spans="1:17" ht="13.2" x14ac:dyDescent="0.25">
      <c r="A18" s="335" t="s">
        <v>112</v>
      </c>
      <c r="B18" s="283"/>
      <c r="C18" s="210" t="str">
        <f>D18</f>
        <v/>
      </c>
      <c r="D18" s="182" t="str">
        <f>IF(AND(SUM($D$11:$D$16)&gt;0,SUM(JJ_Wa!$H:$H,SUMIF(MM_Wae!$B:$B,$A$18,MM_Wae!$P:$P),JJ_WindPVGeo!$F:$F)&gt;0),SUM(JJ_Wa!$H:$H,SUMIF(MM_Wae!$B:$B,$A$18,MM_Wae!$P:$P),JJ_WindPVGeo!$F:$F),"")</f>
        <v/>
      </c>
      <c r="E18" s="171" t="str">
        <f t="shared" si="0"/>
        <v/>
      </c>
      <c r="F18" s="134"/>
      <c r="G18" s="134"/>
    </row>
    <row r="19" spans="1:17" ht="13.2" x14ac:dyDescent="0.25">
      <c r="A19" s="342" t="s">
        <v>81</v>
      </c>
      <c r="B19" s="281"/>
      <c r="C19" s="180" t="str">
        <f>MM_Sum!P17</f>
        <v/>
      </c>
      <c r="D19" s="180" t="str">
        <f>IF(SUM(JJ_Wa!$I:$I)&gt;0,SUM(JJ_Wa!$I:$I),"")</f>
        <v/>
      </c>
      <c r="E19" s="171" t="str">
        <f t="shared" si="0"/>
        <v/>
      </c>
      <c r="F19" s="134"/>
      <c r="G19" s="134"/>
    </row>
    <row r="20" spans="1:17" ht="13.2" x14ac:dyDescent="0.25">
      <c r="A20" s="335" t="s">
        <v>112</v>
      </c>
      <c r="B20" s="283"/>
      <c r="C20" s="182" t="str">
        <f>MM_Sum!P18</f>
        <v/>
      </c>
      <c r="D20" s="182" t="str">
        <f>IF(SUM(JJ_Wa!$J:$J)&gt;0,SUM(JJ_Wa!$J:$J),"")</f>
        <v/>
      </c>
      <c r="E20" s="171" t="str">
        <f t="shared" si="0"/>
        <v/>
      </c>
      <c r="F20" s="134"/>
      <c r="G20" s="134"/>
    </row>
    <row r="21" spans="1:17" ht="13.2" x14ac:dyDescent="0.25">
      <c r="A21" s="342" t="s">
        <v>96</v>
      </c>
      <c r="B21" s="281"/>
      <c r="C21" s="180" t="str">
        <f>MM_Sum!P19</f>
        <v/>
      </c>
      <c r="D21" s="183" t="str">
        <f>IF(SUM($D$11:$D$19)&gt;0,C21,"")</f>
        <v/>
      </c>
      <c r="E21" s="171" t="str">
        <f t="shared" si="0"/>
        <v/>
      </c>
      <c r="F21" s="134"/>
      <c r="G21" s="134"/>
    </row>
    <row r="22" spans="1:17" ht="13.2" x14ac:dyDescent="0.25">
      <c r="A22" s="336" t="s">
        <v>105</v>
      </c>
      <c r="B22" s="337"/>
      <c r="C22" s="181" t="str">
        <f>MM_Sum!P20</f>
        <v/>
      </c>
      <c r="D22" s="184" t="str">
        <f t="shared" ref="D22:D23" si="1">IF(SUM($D$11:$D$19)&gt;0,C22,"")</f>
        <v/>
      </c>
      <c r="E22" s="171" t="str">
        <f t="shared" si="0"/>
        <v/>
      </c>
      <c r="F22" s="134"/>
      <c r="G22" s="134"/>
    </row>
    <row r="23" spans="1:17" ht="13.2" x14ac:dyDescent="0.25">
      <c r="A23" s="343" t="s">
        <v>39</v>
      </c>
      <c r="B23" s="285"/>
      <c r="C23" s="182" t="str">
        <f>MM_Sum!P21</f>
        <v/>
      </c>
      <c r="D23" s="185" t="str">
        <f t="shared" si="1"/>
        <v/>
      </c>
      <c r="E23" s="171" t="str">
        <f t="shared" si="0"/>
        <v/>
      </c>
      <c r="F23" s="134"/>
      <c r="G23" s="134"/>
    </row>
    <row r="24" spans="1:17" ht="13.2" x14ac:dyDescent="0.25">
      <c r="A24" s="292" t="s">
        <v>97</v>
      </c>
      <c r="B24" s="67" t="s">
        <v>106</v>
      </c>
      <c r="C24" s="180" t="str">
        <f>MM_Sum!P22</f>
        <v/>
      </c>
      <c r="D24" s="180" t="str">
        <f>IF(SUM($D$11:$D$16)&gt;0,C24,"")</f>
        <v/>
      </c>
      <c r="E24" s="171" t="str">
        <f t="shared" si="0"/>
        <v/>
      </c>
      <c r="F24" s="134"/>
      <c r="G24" s="134"/>
    </row>
    <row r="25" spans="1:17" s="6" customFormat="1" ht="13.2" x14ac:dyDescent="0.25">
      <c r="A25" s="293"/>
      <c r="B25" s="68" t="s">
        <v>107</v>
      </c>
      <c r="C25" s="181" t="str">
        <f>MM_Sum!P23</f>
        <v/>
      </c>
      <c r="D25" s="181" t="str">
        <f t="shared" ref="D25:D29" si="2">IF(SUM($D$11:$D$16)&gt;0,C25,"")</f>
        <v/>
      </c>
      <c r="E25" s="171" t="str">
        <f t="shared" si="0"/>
        <v/>
      </c>
      <c r="F25" s="134"/>
      <c r="G25" s="134"/>
      <c r="H25" s="5"/>
      <c r="I25" s="5"/>
      <c r="J25" s="5"/>
      <c r="K25" s="5"/>
      <c r="L25" s="5"/>
      <c r="M25" s="5"/>
      <c r="N25" s="5"/>
      <c r="O25" s="12"/>
      <c r="P25" s="12"/>
      <c r="Q25" s="12"/>
    </row>
    <row r="26" spans="1:17" s="6" customFormat="1" ht="13.2" x14ac:dyDescent="0.25">
      <c r="A26" s="294"/>
      <c r="B26" s="69" t="str">
        <f>MM_Sum!B24</f>
        <v xml:space="preserve">….. </v>
      </c>
      <c r="C26" s="182" t="str">
        <f>MM_Sum!P24</f>
        <v/>
      </c>
      <c r="D26" s="182" t="str">
        <f t="shared" si="2"/>
        <v/>
      </c>
      <c r="E26" s="171" t="str">
        <f t="shared" si="0"/>
        <v/>
      </c>
      <c r="F26" s="134"/>
      <c r="G26" s="134"/>
      <c r="H26" s="5"/>
      <c r="I26" s="5"/>
      <c r="J26" s="5"/>
      <c r="K26" s="5"/>
      <c r="L26" s="5"/>
      <c r="M26" s="5"/>
      <c r="N26" s="5"/>
      <c r="O26" s="12"/>
      <c r="P26" s="12"/>
      <c r="Q26" s="12"/>
    </row>
    <row r="27" spans="1:17" s="6" customFormat="1" ht="13.2" x14ac:dyDescent="0.25">
      <c r="A27" s="292" t="s">
        <v>98</v>
      </c>
      <c r="B27" s="67" t="s">
        <v>106</v>
      </c>
      <c r="C27" s="180" t="str">
        <f>MM_Sum!P25</f>
        <v/>
      </c>
      <c r="D27" s="180" t="str">
        <f t="shared" si="2"/>
        <v/>
      </c>
      <c r="E27" s="171" t="str">
        <f t="shared" si="0"/>
        <v/>
      </c>
      <c r="F27" s="134"/>
      <c r="G27" s="134"/>
      <c r="H27" s="5"/>
      <c r="I27" s="5"/>
      <c r="J27" s="5"/>
      <c r="K27" s="5"/>
      <c r="L27" s="5"/>
      <c r="M27" s="5"/>
      <c r="N27" s="5"/>
      <c r="O27" s="12"/>
      <c r="P27" s="12"/>
      <c r="Q27" s="12"/>
    </row>
    <row r="28" spans="1:17" s="6" customFormat="1" ht="13.2" x14ac:dyDescent="0.25">
      <c r="A28" s="293"/>
      <c r="B28" s="68" t="s">
        <v>107</v>
      </c>
      <c r="C28" s="181" t="str">
        <f>MM_Sum!P26</f>
        <v/>
      </c>
      <c r="D28" s="181" t="str">
        <f t="shared" si="2"/>
        <v/>
      </c>
      <c r="E28" s="171" t="str">
        <f t="shared" si="0"/>
        <v/>
      </c>
      <c r="F28" s="134"/>
      <c r="G28" s="134"/>
      <c r="H28" s="5"/>
      <c r="I28" s="5"/>
      <c r="J28" s="5"/>
      <c r="K28" s="5"/>
      <c r="L28" s="5"/>
      <c r="M28" s="5"/>
      <c r="N28" s="5"/>
      <c r="O28" s="12"/>
      <c r="P28" s="12"/>
      <c r="Q28" s="12"/>
    </row>
    <row r="29" spans="1:17" s="6" customFormat="1" ht="13.2" x14ac:dyDescent="0.25">
      <c r="A29" s="294"/>
      <c r="B29" s="69" t="str">
        <f>MM_Sum!B27</f>
        <v xml:space="preserve">….. </v>
      </c>
      <c r="C29" s="182" t="str">
        <f>MM_Sum!P27</f>
        <v/>
      </c>
      <c r="D29" s="182" t="str">
        <f t="shared" si="2"/>
        <v/>
      </c>
      <c r="E29" s="171" t="str">
        <f t="shared" si="0"/>
        <v/>
      </c>
      <c r="F29" s="134"/>
      <c r="G29" s="134"/>
      <c r="H29" s="5"/>
      <c r="I29" s="5"/>
      <c r="J29" s="5"/>
      <c r="K29" s="5"/>
      <c r="L29" s="5"/>
      <c r="M29" s="5"/>
      <c r="N29" s="5"/>
      <c r="O29" s="12"/>
      <c r="P29" s="12"/>
      <c r="Q29" s="12"/>
    </row>
    <row r="30" spans="1:17" ht="13.2" x14ac:dyDescent="0.25">
      <c r="A30" s="338" t="s">
        <v>178</v>
      </c>
      <c r="B30" s="262"/>
      <c r="C30" s="188" t="str">
        <f>IF(SUM(C11:C29)&gt;0,SUM(C11:C16,C24:C26,C21:C22)-SUM(C17,C19,C23,C27:C29),"")</f>
        <v/>
      </c>
      <c r="D30" s="188" t="str">
        <f>IF(SUM(D11:D29)&gt;0,SUM(D11:D16,D24:D26,D21:D22)-SUM(D17,D19,D23,D27:D29),"")</f>
        <v/>
      </c>
      <c r="E30" s="171" t="str">
        <f t="shared" si="0"/>
        <v/>
      </c>
      <c r="F30" s="134"/>
      <c r="G30" s="134"/>
    </row>
    <row r="31" spans="1:17" s="6" customFormat="1" ht="13.2" x14ac:dyDescent="0.25">
      <c r="C31" s="5"/>
      <c r="E31" s="5"/>
      <c r="F31" s="5"/>
      <c r="G31" s="5"/>
      <c r="H31" s="5"/>
      <c r="I31" s="5"/>
      <c r="J31" s="5"/>
      <c r="K31" s="5"/>
      <c r="L31" s="5"/>
      <c r="M31" s="5"/>
      <c r="N31" s="5"/>
      <c r="O31" s="12"/>
      <c r="P31" s="12"/>
      <c r="Q31" s="12"/>
    </row>
    <row r="32" spans="1:17" s="6" customFormat="1" ht="13.2" x14ac:dyDescent="0.25">
      <c r="A32" s="172" t="s">
        <v>185</v>
      </c>
      <c r="C32" s="5"/>
      <c r="E32" s="5"/>
      <c r="F32" s="5"/>
      <c r="G32" s="5"/>
      <c r="H32" s="5"/>
      <c r="I32" s="5"/>
      <c r="J32" s="5"/>
      <c r="K32" s="5"/>
      <c r="L32" s="5"/>
      <c r="M32" s="5"/>
      <c r="N32" s="5"/>
      <c r="O32" s="12"/>
      <c r="P32" s="12"/>
      <c r="Q32" s="12"/>
    </row>
    <row r="33" spans="3:17" s="6" customFormat="1" ht="13.2" x14ac:dyDescent="0.25">
      <c r="E33" s="5"/>
      <c r="F33" s="5"/>
      <c r="G33" s="5"/>
      <c r="H33" s="5"/>
      <c r="I33" s="5"/>
      <c r="J33" s="5"/>
      <c r="K33" s="5"/>
      <c r="L33" s="5"/>
      <c r="M33" s="5"/>
      <c r="N33" s="5"/>
      <c r="O33" s="12"/>
      <c r="P33" s="12"/>
      <c r="Q33" s="12"/>
    </row>
    <row r="34" spans="3:17" s="6" customFormat="1" ht="13.2" x14ac:dyDescent="0.25">
      <c r="C34" s="153" t="str">
        <f>IF(D34&lt;&gt;"","Kontrolle: ","")</f>
        <v/>
      </c>
      <c r="D34" s="154" t="str">
        <f>IF(SUM(C21)&lt;SUM(D20,SUMIF(MM_Wae!$B:$B,MM_Wae!B13,MM_Wae!P:P),SUM(JJ_Wa!H:H),SUM(JJ_WindPVGeo!F:F)),"Summe Bezug öffentlichen Netz zumindest "&amp;SUM(D20,SUMIF(MM_Wae!$B:$B,MM_Wae!B13,MM_Wae!P:P),SUM(JJ_Wa!H:H),SUM(JJ_WindPVGeo!F:F))&amp;" MWh (Summe Bezug für Kraftwerkseigenbedarf und für Pumpspeicherung)","")</f>
        <v/>
      </c>
      <c r="E34" s="5"/>
      <c r="F34" s="5"/>
      <c r="G34" s="5"/>
      <c r="H34" s="5"/>
      <c r="I34" s="5"/>
      <c r="J34" s="5"/>
      <c r="K34" s="5"/>
      <c r="L34" s="5"/>
      <c r="M34" s="5"/>
      <c r="N34" s="5"/>
      <c r="O34" s="12"/>
      <c r="P34" s="12"/>
      <c r="Q34" s="12"/>
    </row>
    <row r="35" spans="3:17" s="6" customFormat="1" ht="13.2" x14ac:dyDescent="0.25">
      <c r="C35" s="153" t="str">
        <f>IF(D35&lt;&gt;"","Kontrolle: ","")</f>
        <v/>
      </c>
      <c r="D35" s="154" t="str">
        <f>IF(SUM(D11:D16)&lt;SUM(D23),"Einspeisung größer als Erzeugung","")</f>
        <v/>
      </c>
      <c r="E35" s="5"/>
      <c r="F35" s="5"/>
      <c r="G35" s="5"/>
      <c r="H35" s="5"/>
      <c r="I35" s="5"/>
      <c r="J35" s="5"/>
      <c r="K35" s="5"/>
      <c r="L35" s="5"/>
      <c r="M35" s="5"/>
      <c r="N35" s="5"/>
      <c r="O35" s="12"/>
      <c r="P35" s="12"/>
      <c r="Q35" s="12"/>
    </row>
    <row r="36" spans="3:17" s="6" customFormat="1" ht="13.2" x14ac:dyDescent="0.25">
      <c r="C36" s="5"/>
      <c r="E36" s="5"/>
      <c r="F36" s="5"/>
      <c r="G36" s="5"/>
      <c r="H36" s="5"/>
      <c r="I36" s="5"/>
      <c r="J36" s="5"/>
      <c r="K36" s="5"/>
      <c r="L36" s="5"/>
      <c r="M36" s="5"/>
      <c r="N36" s="5"/>
      <c r="O36" s="12"/>
      <c r="P36" s="12"/>
      <c r="Q36" s="12"/>
    </row>
    <row r="37" spans="3:17" s="6" customFormat="1" ht="13.2" x14ac:dyDescent="0.25">
      <c r="C37" s="5"/>
      <c r="E37" s="5"/>
      <c r="F37" s="5"/>
      <c r="G37" s="5"/>
      <c r="H37" s="5"/>
      <c r="I37" s="5"/>
      <c r="J37" s="5"/>
      <c r="K37" s="5"/>
      <c r="L37" s="5"/>
      <c r="M37" s="5"/>
      <c r="N37" s="5"/>
      <c r="O37" s="12"/>
      <c r="P37" s="12"/>
      <c r="Q37" s="12"/>
    </row>
    <row r="38" spans="3:17" s="6" customFormat="1" ht="13.2" x14ac:dyDescent="0.25">
      <c r="C38" s="5"/>
      <c r="E38" s="5"/>
      <c r="F38" s="5"/>
      <c r="G38" s="5"/>
      <c r="H38" s="5"/>
      <c r="I38" s="5"/>
      <c r="J38" s="5"/>
      <c r="K38" s="5"/>
      <c r="L38" s="5"/>
      <c r="M38" s="5"/>
      <c r="N38" s="5"/>
      <c r="O38" s="12"/>
      <c r="P38" s="12"/>
      <c r="Q38" s="12"/>
    </row>
    <row r="39" spans="3:17" s="6" customFormat="1" ht="13.2" x14ac:dyDescent="0.25">
      <c r="C39" s="5"/>
      <c r="E39" s="5"/>
      <c r="F39" s="5"/>
      <c r="G39" s="5"/>
      <c r="H39" s="5"/>
      <c r="I39" s="5"/>
      <c r="J39" s="5"/>
      <c r="K39" s="5"/>
      <c r="L39" s="5"/>
      <c r="M39" s="5"/>
      <c r="N39" s="5"/>
      <c r="O39" s="12"/>
      <c r="P39" s="12"/>
      <c r="Q39" s="12"/>
    </row>
    <row r="40" spans="3:17" s="6" customFormat="1" ht="13.2" x14ac:dyDescent="0.25">
      <c r="C40" s="5"/>
      <c r="E40" s="5"/>
      <c r="F40" s="5"/>
      <c r="G40" s="5"/>
      <c r="H40" s="5"/>
      <c r="I40" s="5"/>
      <c r="J40" s="5"/>
      <c r="K40" s="5"/>
      <c r="L40" s="5"/>
      <c r="M40" s="5"/>
      <c r="N40" s="5"/>
      <c r="O40" s="12"/>
      <c r="P40" s="12"/>
      <c r="Q40" s="12"/>
    </row>
    <row r="41" spans="3:17" s="6" customFormat="1" ht="13.2" x14ac:dyDescent="0.25">
      <c r="C41" s="5"/>
      <c r="E41" s="5"/>
      <c r="F41" s="5"/>
      <c r="G41" s="5"/>
      <c r="H41" s="5"/>
      <c r="I41" s="5"/>
      <c r="J41" s="5"/>
      <c r="K41" s="5"/>
      <c r="L41" s="5"/>
      <c r="M41" s="5"/>
      <c r="N41" s="5"/>
      <c r="O41" s="12"/>
      <c r="P41" s="12"/>
      <c r="Q41" s="12"/>
    </row>
    <row r="42" spans="3:17" s="6" customFormat="1" ht="13.2" x14ac:dyDescent="0.25">
      <c r="C42" s="5"/>
      <c r="E42" s="5"/>
      <c r="F42" s="5"/>
      <c r="G42" s="5"/>
      <c r="H42" s="5"/>
      <c r="I42" s="5"/>
      <c r="J42" s="5"/>
      <c r="K42" s="5"/>
      <c r="L42" s="5"/>
      <c r="M42" s="5"/>
      <c r="N42" s="5"/>
      <c r="O42" s="12"/>
      <c r="P42" s="12"/>
      <c r="Q42" s="12"/>
    </row>
    <row r="43" spans="3:17" s="6" customFormat="1" ht="13.2" x14ac:dyDescent="0.25">
      <c r="C43" s="5"/>
      <c r="E43" s="5"/>
      <c r="F43" s="5"/>
      <c r="G43" s="5"/>
      <c r="H43" s="5"/>
      <c r="I43" s="5"/>
      <c r="J43" s="5"/>
      <c r="K43" s="5"/>
      <c r="L43" s="5"/>
      <c r="M43" s="5"/>
      <c r="N43" s="5"/>
      <c r="O43" s="12"/>
      <c r="P43" s="12"/>
      <c r="Q43" s="12"/>
    </row>
    <row r="44" spans="3:17" s="6" customFormat="1" ht="13.2" x14ac:dyDescent="0.25">
      <c r="C44" s="5"/>
      <c r="E44" s="5"/>
      <c r="F44" s="5"/>
      <c r="G44" s="5"/>
      <c r="H44" s="5"/>
      <c r="I44" s="5"/>
      <c r="J44" s="5"/>
      <c r="K44" s="5"/>
      <c r="L44" s="5"/>
      <c r="M44" s="5"/>
      <c r="N44" s="5"/>
      <c r="O44" s="12"/>
      <c r="P44" s="12"/>
      <c r="Q44" s="12"/>
    </row>
    <row r="45" spans="3:17" s="6" customFormat="1" ht="13.2" x14ac:dyDescent="0.25">
      <c r="C45" s="5"/>
      <c r="E45" s="5"/>
      <c r="F45" s="5"/>
      <c r="G45" s="5"/>
      <c r="H45" s="5"/>
      <c r="I45" s="5"/>
      <c r="J45" s="5"/>
      <c r="K45" s="5"/>
      <c r="L45" s="5"/>
      <c r="M45" s="5"/>
      <c r="N45" s="5"/>
      <c r="O45" s="12"/>
      <c r="P45" s="12"/>
      <c r="Q45" s="12"/>
    </row>
    <row r="46" spans="3:17" s="6" customFormat="1" ht="13.2" x14ac:dyDescent="0.25">
      <c r="C46" s="5"/>
      <c r="E46" s="5"/>
      <c r="F46" s="5"/>
      <c r="G46" s="5"/>
      <c r="H46" s="5"/>
      <c r="I46" s="5"/>
      <c r="J46" s="5"/>
      <c r="K46" s="5"/>
      <c r="L46" s="5"/>
      <c r="M46" s="5"/>
      <c r="N46" s="5"/>
      <c r="O46" s="12"/>
      <c r="P46" s="12"/>
      <c r="Q46" s="12"/>
    </row>
    <row r="47" spans="3:17" s="6" customFormat="1" ht="13.2" x14ac:dyDescent="0.25">
      <c r="C47" s="5"/>
      <c r="E47" s="5"/>
      <c r="F47" s="5"/>
      <c r="G47" s="5"/>
      <c r="H47" s="5"/>
      <c r="I47" s="5"/>
      <c r="J47" s="5"/>
      <c r="K47" s="5"/>
      <c r="L47" s="5"/>
      <c r="M47" s="5"/>
      <c r="N47" s="5"/>
      <c r="O47" s="12"/>
      <c r="P47" s="12"/>
      <c r="Q47" s="12"/>
    </row>
    <row r="48" spans="3:17" s="6" customFormat="1" ht="13.2" x14ac:dyDescent="0.25">
      <c r="C48" s="5"/>
      <c r="E48" s="5"/>
      <c r="F48" s="5"/>
      <c r="G48" s="5"/>
      <c r="H48" s="5"/>
      <c r="I48" s="5"/>
      <c r="J48" s="5"/>
      <c r="K48" s="5"/>
      <c r="L48" s="5"/>
      <c r="M48" s="5"/>
      <c r="N48" s="5"/>
      <c r="O48" s="12"/>
      <c r="P48" s="12"/>
      <c r="Q48" s="12"/>
    </row>
    <row r="49" spans="3:17" s="6" customFormat="1" ht="13.2" x14ac:dyDescent="0.25">
      <c r="C49" s="5"/>
      <c r="E49" s="5"/>
      <c r="F49" s="5"/>
      <c r="G49" s="5"/>
      <c r="H49" s="5"/>
      <c r="I49" s="5"/>
      <c r="J49" s="5"/>
      <c r="K49" s="5"/>
      <c r="L49" s="5"/>
      <c r="M49" s="5"/>
      <c r="N49" s="5"/>
      <c r="O49" s="12"/>
      <c r="P49" s="12"/>
      <c r="Q49" s="12"/>
    </row>
    <row r="50" spans="3:17" s="6" customFormat="1" ht="13.2" x14ac:dyDescent="0.25">
      <c r="C50" s="5"/>
      <c r="E50" s="5"/>
      <c r="F50" s="5"/>
      <c r="G50" s="5"/>
      <c r="H50" s="5"/>
      <c r="I50" s="5"/>
      <c r="J50" s="5"/>
      <c r="K50" s="5"/>
      <c r="L50" s="5"/>
      <c r="M50" s="5"/>
      <c r="N50" s="5"/>
      <c r="O50" s="12"/>
      <c r="P50" s="12"/>
      <c r="Q50" s="12"/>
    </row>
    <row r="51" spans="3:17" s="6" customFormat="1" ht="13.2" x14ac:dyDescent="0.25">
      <c r="C51" s="5"/>
      <c r="E51" s="5"/>
      <c r="F51" s="5"/>
      <c r="G51" s="5"/>
      <c r="H51" s="5"/>
      <c r="I51" s="5"/>
      <c r="J51" s="5"/>
      <c r="K51" s="5"/>
      <c r="L51" s="5"/>
      <c r="M51" s="5"/>
      <c r="N51" s="5"/>
      <c r="O51" s="12"/>
      <c r="P51" s="12"/>
      <c r="Q51" s="12"/>
    </row>
    <row r="52" spans="3:17" s="6" customFormat="1" ht="13.2" x14ac:dyDescent="0.25">
      <c r="C52" s="5"/>
      <c r="E52" s="5"/>
      <c r="F52" s="5"/>
      <c r="G52" s="5"/>
      <c r="H52" s="5"/>
      <c r="I52" s="5"/>
      <c r="J52" s="5"/>
      <c r="K52" s="5"/>
      <c r="L52" s="5"/>
      <c r="M52" s="5"/>
      <c r="N52" s="5"/>
      <c r="O52" s="12"/>
      <c r="P52" s="12"/>
      <c r="Q52" s="12"/>
    </row>
    <row r="53" spans="3:17" s="6" customFormat="1" ht="13.2" x14ac:dyDescent="0.25">
      <c r="C53" s="5"/>
      <c r="E53" s="5"/>
      <c r="F53" s="5"/>
      <c r="G53" s="5"/>
      <c r="H53" s="5"/>
      <c r="I53" s="5"/>
      <c r="J53" s="5"/>
      <c r="K53" s="5"/>
      <c r="L53" s="5"/>
      <c r="M53" s="5"/>
      <c r="N53" s="5"/>
      <c r="O53" s="12"/>
      <c r="P53" s="12"/>
      <c r="Q53" s="12"/>
    </row>
    <row r="54" spans="3:17" s="6" customFormat="1" ht="13.2" x14ac:dyDescent="0.25">
      <c r="C54" s="5"/>
      <c r="E54" s="5"/>
      <c r="F54" s="5"/>
      <c r="G54" s="5"/>
      <c r="H54" s="5"/>
      <c r="I54" s="5"/>
      <c r="J54" s="5"/>
      <c r="K54" s="5"/>
      <c r="L54" s="5"/>
      <c r="M54" s="5"/>
      <c r="N54" s="5"/>
      <c r="O54" s="12"/>
      <c r="P54" s="12"/>
      <c r="Q54" s="12"/>
    </row>
    <row r="55" spans="3:17" s="6" customFormat="1" ht="13.2" x14ac:dyDescent="0.25">
      <c r="C55" s="5"/>
      <c r="E55" s="5"/>
      <c r="F55" s="5"/>
      <c r="G55" s="5"/>
      <c r="H55" s="5"/>
      <c r="I55" s="5"/>
      <c r="J55" s="5"/>
      <c r="K55" s="5"/>
      <c r="L55" s="5"/>
      <c r="M55" s="5"/>
      <c r="N55" s="5"/>
      <c r="O55" s="12"/>
      <c r="P55" s="12"/>
      <c r="Q55" s="12"/>
    </row>
    <row r="56" spans="3:17" s="6" customFormat="1" ht="13.2" x14ac:dyDescent="0.25">
      <c r="C56" s="5"/>
      <c r="E56" s="5"/>
      <c r="F56" s="5"/>
      <c r="G56" s="5"/>
      <c r="H56" s="5"/>
      <c r="I56" s="5"/>
      <c r="J56" s="5"/>
      <c r="K56" s="5"/>
      <c r="L56" s="5"/>
      <c r="M56" s="5"/>
      <c r="N56" s="5"/>
      <c r="O56" s="12"/>
      <c r="P56" s="12"/>
      <c r="Q56" s="12"/>
    </row>
    <row r="57" spans="3:17" s="6" customFormat="1" ht="13.2" x14ac:dyDescent="0.25">
      <c r="C57" s="5"/>
      <c r="E57" s="5"/>
      <c r="F57" s="5"/>
      <c r="G57" s="5"/>
      <c r="H57" s="5"/>
      <c r="I57" s="5"/>
      <c r="J57" s="5"/>
      <c r="K57" s="5"/>
      <c r="L57" s="5"/>
      <c r="M57" s="5"/>
      <c r="N57" s="5"/>
      <c r="O57" s="12"/>
      <c r="P57" s="12"/>
      <c r="Q57" s="12"/>
    </row>
    <row r="58" spans="3:17" s="6" customFormat="1" ht="13.2" x14ac:dyDescent="0.25">
      <c r="C58" s="5"/>
      <c r="E58" s="5"/>
      <c r="F58" s="5"/>
      <c r="G58" s="5"/>
      <c r="H58" s="5"/>
      <c r="I58" s="5"/>
      <c r="J58" s="5"/>
      <c r="K58" s="5"/>
      <c r="L58" s="5"/>
      <c r="M58" s="5"/>
      <c r="N58" s="5"/>
      <c r="O58" s="12"/>
      <c r="P58" s="12"/>
      <c r="Q58" s="12"/>
    </row>
    <row r="59" spans="3:17" s="6" customFormat="1" ht="13.2" x14ac:dyDescent="0.25">
      <c r="C59" s="5"/>
      <c r="E59" s="5"/>
      <c r="F59" s="5"/>
      <c r="G59" s="5"/>
      <c r="H59" s="5"/>
      <c r="I59" s="5"/>
      <c r="J59" s="5"/>
      <c r="K59" s="5"/>
      <c r="L59" s="5"/>
      <c r="M59" s="5"/>
      <c r="N59" s="5"/>
      <c r="O59" s="12"/>
      <c r="P59" s="12"/>
      <c r="Q59" s="12"/>
    </row>
    <row r="60" spans="3:17" s="6" customFormat="1" ht="13.2" x14ac:dyDescent="0.25">
      <c r="C60" s="5"/>
      <c r="E60" s="5"/>
      <c r="F60" s="5"/>
      <c r="G60" s="5"/>
      <c r="H60" s="5"/>
      <c r="I60" s="5"/>
      <c r="J60" s="5"/>
      <c r="K60" s="5"/>
      <c r="L60" s="5"/>
      <c r="M60" s="5"/>
      <c r="N60" s="5"/>
      <c r="O60" s="12"/>
      <c r="P60" s="12"/>
      <c r="Q60" s="12"/>
    </row>
    <row r="61" spans="3:17" s="6" customFormat="1" ht="13.2" x14ac:dyDescent="0.25">
      <c r="C61" s="5"/>
      <c r="E61" s="5"/>
      <c r="F61" s="5"/>
      <c r="G61" s="5"/>
      <c r="H61" s="5"/>
      <c r="I61" s="5"/>
      <c r="J61" s="5"/>
      <c r="K61" s="5"/>
      <c r="L61" s="5"/>
      <c r="M61" s="5"/>
      <c r="N61" s="5"/>
      <c r="O61" s="12"/>
      <c r="P61" s="12"/>
      <c r="Q61" s="12"/>
    </row>
    <row r="62" spans="3:17" s="6" customFormat="1" ht="13.2" x14ac:dyDescent="0.25">
      <c r="C62" s="5"/>
      <c r="E62" s="5"/>
      <c r="F62" s="5"/>
      <c r="G62" s="5"/>
      <c r="H62" s="5"/>
      <c r="I62" s="5"/>
      <c r="J62" s="5"/>
      <c r="K62" s="5"/>
      <c r="L62" s="5"/>
      <c r="M62" s="5"/>
      <c r="N62" s="5"/>
      <c r="O62" s="12"/>
      <c r="P62" s="12"/>
      <c r="Q62" s="12"/>
    </row>
    <row r="63" spans="3:17" s="6" customFormat="1" ht="13.2" x14ac:dyDescent="0.25">
      <c r="C63" s="5"/>
      <c r="E63" s="5"/>
      <c r="F63" s="5"/>
      <c r="G63" s="5"/>
      <c r="H63" s="5"/>
      <c r="I63" s="5"/>
      <c r="J63" s="5"/>
      <c r="K63" s="5"/>
      <c r="L63" s="5"/>
      <c r="M63" s="5"/>
      <c r="N63" s="5"/>
      <c r="O63" s="12"/>
      <c r="P63" s="12"/>
      <c r="Q63" s="12"/>
    </row>
    <row r="64" spans="3:17" s="6" customFormat="1" ht="13.2" x14ac:dyDescent="0.25">
      <c r="C64" s="5"/>
      <c r="E64" s="5"/>
      <c r="F64" s="5"/>
      <c r="G64" s="5"/>
      <c r="H64" s="5"/>
      <c r="I64" s="5"/>
      <c r="J64" s="5"/>
      <c r="K64" s="5"/>
      <c r="L64" s="5"/>
      <c r="M64" s="5"/>
      <c r="N64" s="5"/>
      <c r="O64" s="12"/>
      <c r="P64" s="12"/>
      <c r="Q64" s="12"/>
    </row>
    <row r="65" spans="3:17" s="6" customFormat="1" ht="13.2" x14ac:dyDescent="0.25">
      <c r="C65" s="5"/>
      <c r="E65" s="5"/>
      <c r="F65" s="5"/>
      <c r="G65" s="5"/>
      <c r="H65" s="5"/>
      <c r="I65" s="5"/>
      <c r="J65" s="5"/>
      <c r="K65" s="5"/>
      <c r="L65" s="5"/>
      <c r="M65" s="5"/>
      <c r="N65" s="5"/>
      <c r="O65" s="12"/>
      <c r="P65" s="12"/>
      <c r="Q65" s="12"/>
    </row>
    <row r="66" spans="3:17" s="6" customFormat="1" ht="13.2" x14ac:dyDescent="0.25">
      <c r="C66" s="5"/>
      <c r="E66" s="5"/>
      <c r="F66" s="5"/>
      <c r="G66" s="5"/>
      <c r="H66" s="5"/>
      <c r="I66" s="5"/>
      <c r="J66" s="5"/>
      <c r="K66" s="5"/>
      <c r="L66" s="5"/>
      <c r="M66" s="5"/>
      <c r="N66" s="5"/>
      <c r="O66" s="12"/>
      <c r="P66" s="12"/>
      <c r="Q66" s="12"/>
    </row>
    <row r="67" spans="3:17" s="6" customFormat="1" ht="13.2" x14ac:dyDescent="0.25">
      <c r="C67" s="5"/>
      <c r="E67" s="5"/>
      <c r="F67" s="5"/>
      <c r="G67" s="5"/>
      <c r="H67" s="5"/>
      <c r="I67" s="5"/>
      <c r="J67" s="5"/>
      <c r="K67" s="5"/>
      <c r="L67" s="5"/>
      <c r="M67" s="5"/>
      <c r="N67" s="5"/>
      <c r="O67" s="12"/>
      <c r="P67" s="12"/>
      <c r="Q67" s="12"/>
    </row>
    <row r="68" spans="3:17" s="6" customFormat="1" ht="13.2" x14ac:dyDescent="0.25">
      <c r="C68" s="5"/>
      <c r="E68" s="5"/>
      <c r="F68" s="5"/>
      <c r="G68" s="5"/>
      <c r="H68" s="5"/>
      <c r="I68" s="5"/>
      <c r="J68" s="5"/>
      <c r="K68" s="5"/>
      <c r="L68" s="5"/>
      <c r="M68" s="5"/>
      <c r="N68" s="5"/>
      <c r="O68" s="12"/>
      <c r="P68" s="12"/>
      <c r="Q68" s="12"/>
    </row>
    <row r="69" spans="3:17" s="6" customFormat="1" ht="13.2" x14ac:dyDescent="0.25">
      <c r="C69" s="5"/>
      <c r="E69" s="5"/>
      <c r="F69" s="5"/>
      <c r="G69" s="5"/>
      <c r="H69" s="5"/>
      <c r="I69" s="5"/>
      <c r="J69" s="5"/>
      <c r="K69" s="5"/>
      <c r="L69" s="5"/>
      <c r="M69" s="5"/>
      <c r="N69" s="5"/>
      <c r="O69" s="12"/>
      <c r="P69" s="12"/>
      <c r="Q69" s="12"/>
    </row>
    <row r="70" spans="3:17" s="6" customFormat="1" ht="13.2" x14ac:dyDescent="0.25">
      <c r="C70" s="5"/>
      <c r="E70" s="5"/>
      <c r="F70" s="5"/>
      <c r="G70" s="5"/>
      <c r="H70" s="5"/>
      <c r="I70" s="5"/>
      <c r="J70" s="5"/>
      <c r="K70" s="5"/>
      <c r="L70" s="5"/>
      <c r="M70" s="5"/>
      <c r="N70" s="5"/>
      <c r="O70" s="12"/>
      <c r="P70" s="12"/>
      <c r="Q70" s="12"/>
    </row>
    <row r="71" spans="3:17" s="6" customFormat="1" ht="13.2" x14ac:dyDescent="0.25">
      <c r="C71" s="5"/>
      <c r="E71" s="5"/>
      <c r="F71" s="5"/>
      <c r="G71" s="5"/>
      <c r="H71" s="5"/>
      <c r="I71" s="5"/>
      <c r="J71" s="5"/>
      <c r="K71" s="5"/>
      <c r="L71" s="5"/>
      <c r="M71" s="5"/>
      <c r="N71" s="5"/>
      <c r="O71" s="12"/>
      <c r="P71" s="12"/>
      <c r="Q71" s="12"/>
    </row>
    <row r="72" spans="3:17" s="6" customFormat="1" ht="13.2" x14ac:dyDescent="0.25">
      <c r="C72" s="5"/>
      <c r="E72" s="5"/>
      <c r="F72" s="5"/>
      <c r="G72" s="5"/>
      <c r="H72" s="5"/>
      <c r="I72" s="5"/>
      <c r="J72" s="5"/>
      <c r="K72" s="5"/>
      <c r="L72" s="5"/>
      <c r="M72" s="5"/>
      <c r="N72" s="5"/>
      <c r="O72" s="12"/>
      <c r="P72" s="12"/>
      <c r="Q72" s="12"/>
    </row>
    <row r="73" spans="3:17" s="6" customFormat="1" ht="13.2" x14ac:dyDescent="0.25">
      <c r="C73" s="5"/>
      <c r="E73" s="5"/>
      <c r="F73" s="5"/>
      <c r="G73" s="5"/>
      <c r="H73" s="5"/>
      <c r="I73" s="5"/>
      <c r="J73" s="5"/>
      <c r="K73" s="5"/>
      <c r="L73" s="5"/>
      <c r="M73" s="5"/>
      <c r="N73" s="5"/>
      <c r="O73" s="12"/>
      <c r="P73" s="12"/>
      <c r="Q73" s="12"/>
    </row>
    <row r="74" spans="3:17" s="6" customFormat="1" ht="13.2" x14ac:dyDescent="0.25">
      <c r="C74" s="5"/>
      <c r="E74" s="5"/>
      <c r="F74" s="5"/>
      <c r="G74" s="5"/>
      <c r="H74" s="5"/>
      <c r="I74" s="5"/>
      <c r="J74" s="5"/>
      <c r="K74" s="5"/>
      <c r="L74" s="5"/>
      <c r="M74" s="5"/>
      <c r="N74" s="5"/>
      <c r="O74" s="12"/>
      <c r="P74" s="12"/>
      <c r="Q74" s="12"/>
    </row>
    <row r="75" spans="3:17" s="6" customFormat="1" ht="13.2" x14ac:dyDescent="0.25">
      <c r="C75" s="5"/>
      <c r="E75" s="5"/>
      <c r="F75" s="5"/>
      <c r="G75" s="5"/>
      <c r="H75" s="5"/>
      <c r="I75" s="5"/>
      <c r="J75" s="5"/>
      <c r="K75" s="5"/>
      <c r="L75" s="5"/>
      <c r="M75" s="5"/>
      <c r="N75" s="5"/>
      <c r="O75" s="12"/>
      <c r="P75" s="12"/>
      <c r="Q75" s="12"/>
    </row>
    <row r="76" spans="3:17" s="6" customFormat="1" ht="13.2" x14ac:dyDescent="0.25">
      <c r="C76" s="5"/>
      <c r="E76" s="5"/>
      <c r="F76" s="5"/>
      <c r="G76" s="5"/>
      <c r="H76" s="5"/>
      <c r="I76" s="5"/>
      <c r="J76" s="5"/>
      <c r="K76" s="5"/>
      <c r="L76" s="5"/>
      <c r="M76" s="5"/>
      <c r="N76" s="5"/>
      <c r="O76" s="12"/>
      <c r="P76" s="12"/>
      <c r="Q76" s="12"/>
    </row>
    <row r="77" spans="3:17" s="6" customFormat="1" ht="13.2" x14ac:dyDescent="0.25">
      <c r="C77" s="5"/>
      <c r="E77" s="5"/>
      <c r="F77" s="5"/>
      <c r="G77" s="5"/>
      <c r="H77" s="5"/>
      <c r="I77" s="5"/>
      <c r="J77" s="5"/>
      <c r="K77" s="5"/>
      <c r="L77" s="5"/>
      <c r="M77" s="5"/>
      <c r="N77" s="5"/>
      <c r="O77" s="12"/>
      <c r="P77" s="12"/>
      <c r="Q77" s="12"/>
    </row>
    <row r="78" spans="3:17" s="6" customFormat="1" ht="13.2" x14ac:dyDescent="0.25">
      <c r="C78" s="5"/>
      <c r="E78" s="5"/>
      <c r="F78" s="5"/>
      <c r="G78" s="5"/>
      <c r="H78" s="5"/>
      <c r="I78" s="5"/>
      <c r="J78" s="5"/>
      <c r="K78" s="5"/>
      <c r="L78" s="5"/>
      <c r="M78" s="5"/>
      <c r="N78" s="5"/>
      <c r="O78" s="12"/>
      <c r="P78" s="12"/>
      <c r="Q78" s="12"/>
    </row>
    <row r="79" spans="3:17" s="6" customFormat="1" ht="13.2" x14ac:dyDescent="0.25">
      <c r="C79" s="5"/>
      <c r="E79" s="5"/>
      <c r="F79" s="5"/>
      <c r="G79" s="5"/>
      <c r="H79" s="5"/>
      <c r="I79" s="5"/>
      <c r="J79" s="5"/>
      <c r="K79" s="5"/>
      <c r="L79" s="5"/>
      <c r="M79" s="5"/>
      <c r="N79" s="5"/>
      <c r="O79" s="12"/>
      <c r="P79" s="12"/>
      <c r="Q79" s="12"/>
    </row>
    <row r="80" spans="3:17" s="6" customFormat="1" ht="13.2" x14ac:dyDescent="0.25">
      <c r="C80" s="5"/>
      <c r="E80" s="5"/>
      <c r="F80" s="5"/>
      <c r="G80" s="5"/>
      <c r="H80" s="5"/>
      <c r="I80" s="5"/>
      <c r="J80" s="5"/>
      <c r="K80" s="5"/>
      <c r="L80" s="5"/>
      <c r="M80" s="5"/>
      <c r="N80" s="5"/>
      <c r="O80" s="12"/>
      <c r="P80" s="12"/>
      <c r="Q80" s="12"/>
    </row>
    <row r="81" spans="3:17" s="6" customFormat="1" ht="13.2" x14ac:dyDescent="0.25">
      <c r="C81" s="5"/>
      <c r="E81" s="5"/>
      <c r="F81" s="5"/>
      <c r="G81" s="5"/>
      <c r="H81" s="5"/>
      <c r="I81" s="5"/>
      <c r="J81" s="5"/>
      <c r="K81" s="5"/>
      <c r="L81" s="5"/>
      <c r="M81" s="5"/>
      <c r="N81" s="5"/>
      <c r="O81" s="12"/>
      <c r="P81" s="12"/>
      <c r="Q81" s="12"/>
    </row>
    <row r="82" spans="3:17" s="6" customFormat="1" ht="13.2" x14ac:dyDescent="0.25">
      <c r="C82" s="5"/>
      <c r="E82" s="5"/>
      <c r="F82" s="5"/>
      <c r="G82" s="5"/>
      <c r="H82" s="5"/>
      <c r="I82" s="5"/>
      <c r="J82" s="5"/>
      <c r="K82" s="5"/>
      <c r="L82" s="5"/>
      <c r="M82" s="5"/>
      <c r="N82" s="5"/>
      <c r="O82" s="12"/>
      <c r="P82" s="12"/>
      <c r="Q82" s="12"/>
    </row>
    <row r="83" spans="3:17" s="6" customFormat="1" ht="13.2" x14ac:dyDescent="0.25">
      <c r="C83" s="5"/>
      <c r="E83" s="5"/>
      <c r="F83" s="5"/>
      <c r="G83" s="5"/>
      <c r="H83" s="5"/>
      <c r="I83" s="5"/>
      <c r="J83" s="5"/>
      <c r="K83" s="5"/>
      <c r="L83" s="5"/>
      <c r="M83" s="5"/>
      <c r="N83" s="5"/>
      <c r="O83" s="12"/>
      <c r="P83" s="12"/>
      <c r="Q83" s="12"/>
    </row>
    <row r="84" spans="3:17" s="6" customFormat="1" ht="13.2" x14ac:dyDescent="0.25">
      <c r="C84" s="5"/>
      <c r="E84" s="5"/>
      <c r="F84" s="5"/>
      <c r="G84" s="5"/>
      <c r="H84" s="5"/>
      <c r="I84" s="5"/>
      <c r="J84" s="5"/>
      <c r="K84" s="5"/>
      <c r="L84" s="5"/>
      <c r="M84" s="5"/>
      <c r="N84" s="5"/>
      <c r="O84" s="12"/>
      <c r="P84" s="12"/>
      <c r="Q84" s="12"/>
    </row>
    <row r="85" spans="3:17" s="6" customFormat="1" ht="13.2" x14ac:dyDescent="0.25">
      <c r="C85" s="5"/>
      <c r="E85" s="5"/>
      <c r="F85" s="5"/>
      <c r="G85" s="5"/>
      <c r="H85" s="5"/>
      <c r="I85" s="5"/>
      <c r="J85" s="5"/>
      <c r="K85" s="5"/>
      <c r="L85" s="5"/>
      <c r="M85" s="5"/>
      <c r="N85" s="5"/>
      <c r="O85" s="12"/>
      <c r="P85" s="12"/>
      <c r="Q85" s="12"/>
    </row>
    <row r="86" spans="3:17" s="6" customFormat="1" ht="13.2" x14ac:dyDescent="0.25">
      <c r="C86" s="5"/>
      <c r="E86" s="5"/>
      <c r="F86" s="5"/>
      <c r="G86" s="5"/>
      <c r="H86" s="5"/>
      <c r="I86" s="5"/>
      <c r="J86" s="5"/>
      <c r="K86" s="5"/>
      <c r="L86" s="5"/>
      <c r="M86" s="5"/>
      <c r="N86" s="5"/>
      <c r="O86" s="12"/>
      <c r="P86" s="12"/>
      <c r="Q86" s="12"/>
    </row>
    <row r="87" spans="3:17" s="6" customFormat="1" ht="13.2" x14ac:dyDescent="0.25">
      <c r="C87" s="5"/>
      <c r="E87" s="5"/>
      <c r="F87" s="5"/>
      <c r="G87" s="5"/>
      <c r="H87" s="5"/>
      <c r="I87" s="5"/>
      <c r="J87" s="5"/>
      <c r="K87" s="5"/>
      <c r="L87" s="5"/>
      <c r="M87" s="5"/>
      <c r="N87" s="5"/>
      <c r="O87" s="12"/>
      <c r="P87" s="12"/>
      <c r="Q87" s="12"/>
    </row>
    <row r="88" spans="3:17" s="6" customFormat="1" ht="13.2" x14ac:dyDescent="0.25">
      <c r="C88" s="5"/>
      <c r="E88" s="5"/>
      <c r="F88" s="5"/>
      <c r="G88" s="5"/>
      <c r="H88" s="5"/>
      <c r="I88" s="5"/>
      <c r="J88" s="5"/>
      <c r="K88" s="5"/>
      <c r="L88" s="5"/>
      <c r="M88" s="5"/>
      <c r="N88" s="5"/>
      <c r="O88" s="12"/>
      <c r="P88" s="12"/>
      <c r="Q88" s="12"/>
    </row>
    <row r="89" spans="3:17" s="6" customFormat="1" ht="13.2" x14ac:dyDescent="0.25">
      <c r="C89" s="5"/>
      <c r="E89" s="5"/>
      <c r="F89" s="5"/>
      <c r="G89" s="5"/>
      <c r="H89" s="5"/>
      <c r="I89" s="5"/>
      <c r="J89" s="5"/>
      <c r="K89" s="5"/>
      <c r="L89" s="5"/>
      <c r="M89" s="5"/>
      <c r="N89" s="5"/>
      <c r="O89" s="12"/>
      <c r="P89" s="12"/>
      <c r="Q89" s="12"/>
    </row>
    <row r="90" spans="3:17" s="6" customFormat="1" ht="13.2" x14ac:dyDescent="0.25">
      <c r="C90" s="5"/>
      <c r="E90" s="5"/>
      <c r="F90" s="5"/>
      <c r="G90" s="5"/>
      <c r="H90" s="5"/>
      <c r="I90" s="5"/>
      <c r="J90" s="5"/>
      <c r="K90" s="5"/>
      <c r="L90" s="5"/>
      <c r="M90" s="5"/>
      <c r="N90" s="5"/>
      <c r="O90" s="12"/>
      <c r="P90" s="12"/>
      <c r="Q90" s="12"/>
    </row>
    <row r="91" spans="3:17" s="6" customFormat="1" ht="13.2" x14ac:dyDescent="0.25">
      <c r="C91" s="5"/>
      <c r="E91" s="5"/>
      <c r="F91" s="5"/>
      <c r="G91" s="5"/>
      <c r="H91" s="5"/>
      <c r="I91" s="5"/>
      <c r="J91" s="5"/>
      <c r="K91" s="5"/>
      <c r="L91" s="5"/>
      <c r="M91" s="5"/>
      <c r="N91" s="5"/>
      <c r="O91" s="12"/>
      <c r="P91" s="12"/>
      <c r="Q91" s="12"/>
    </row>
    <row r="92" spans="3:17" s="6" customFormat="1" ht="13.2" x14ac:dyDescent="0.25">
      <c r="C92" s="5"/>
      <c r="E92" s="5"/>
      <c r="F92" s="5"/>
      <c r="G92" s="5"/>
      <c r="H92" s="5"/>
      <c r="I92" s="5"/>
      <c r="J92" s="5"/>
      <c r="K92" s="5"/>
      <c r="L92" s="5"/>
      <c r="M92" s="5"/>
      <c r="N92" s="5"/>
      <c r="O92" s="12"/>
      <c r="P92" s="12"/>
      <c r="Q92" s="12"/>
    </row>
    <row r="93" spans="3:17" s="6" customFormat="1" ht="13.2" x14ac:dyDescent="0.25">
      <c r="C93" s="5"/>
      <c r="E93" s="5"/>
      <c r="F93" s="5"/>
      <c r="G93" s="5"/>
      <c r="H93" s="5"/>
      <c r="I93" s="5"/>
      <c r="J93" s="5"/>
      <c r="K93" s="5"/>
      <c r="L93" s="5"/>
      <c r="M93" s="5"/>
      <c r="N93" s="5"/>
      <c r="O93" s="12"/>
      <c r="P93" s="12"/>
      <c r="Q93" s="12"/>
    </row>
    <row r="94" spans="3:17" s="6" customFormat="1" ht="13.2" x14ac:dyDescent="0.25">
      <c r="C94" s="5"/>
      <c r="E94" s="5"/>
      <c r="F94" s="5"/>
      <c r="G94" s="5"/>
      <c r="H94" s="5"/>
      <c r="I94" s="5"/>
      <c r="J94" s="5"/>
      <c r="K94" s="5"/>
      <c r="L94" s="5"/>
      <c r="M94" s="5"/>
      <c r="N94" s="5"/>
      <c r="O94" s="12"/>
      <c r="P94" s="12"/>
      <c r="Q94" s="12"/>
    </row>
    <row r="95" spans="3:17" s="6" customFormat="1" ht="13.2" x14ac:dyDescent="0.25">
      <c r="C95" s="5"/>
      <c r="E95" s="5"/>
      <c r="F95" s="5"/>
      <c r="G95" s="5"/>
      <c r="H95" s="5"/>
      <c r="I95" s="5"/>
      <c r="J95" s="5"/>
      <c r="K95" s="5"/>
      <c r="L95" s="5"/>
      <c r="M95" s="5"/>
      <c r="N95" s="5"/>
      <c r="O95" s="12"/>
      <c r="P95" s="12"/>
      <c r="Q95" s="12"/>
    </row>
    <row r="96" spans="3:17" s="6" customFormat="1" ht="13.2" x14ac:dyDescent="0.25">
      <c r="C96" s="5"/>
      <c r="E96" s="5"/>
      <c r="F96" s="5"/>
      <c r="G96" s="5"/>
      <c r="H96" s="5"/>
      <c r="I96" s="5"/>
      <c r="J96" s="5"/>
      <c r="K96" s="5"/>
      <c r="L96" s="5"/>
      <c r="M96" s="5"/>
      <c r="N96" s="5"/>
      <c r="O96" s="12"/>
      <c r="P96" s="12"/>
      <c r="Q96" s="12"/>
    </row>
    <row r="97" spans="3:17" s="6" customFormat="1" ht="13.2" x14ac:dyDescent="0.25">
      <c r="C97" s="5"/>
      <c r="E97" s="5"/>
      <c r="F97" s="5"/>
      <c r="G97" s="5"/>
      <c r="H97" s="5"/>
      <c r="I97" s="5"/>
      <c r="J97" s="5"/>
      <c r="K97" s="5"/>
      <c r="L97" s="5"/>
      <c r="M97" s="5"/>
      <c r="N97" s="5"/>
      <c r="O97" s="12"/>
      <c r="P97" s="12"/>
      <c r="Q97" s="12"/>
    </row>
    <row r="98" spans="3:17" s="6" customFormat="1" ht="13.2" x14ac:dyDescent="0.25">
      <c r="C98" s="5"/>
      <c r="E98" s="5"/>
      <c r="F98" s="5"/>
      <c r="G98" s="5"/>
      <c r="H98" s="5"/>
      <c r="I98" s="5"/>
      <c r="J98" s="5"/>
      <c r="K98" s="5"/>
      <c r="L98" s="5"/>
      <c r="M98" s="5"/>
      <c r="N98" s="5"/>
      <c r="O98" s="12"/>
      <c r="P98" s="12"/>
      <c r="Q98" s="12"/>
    </row>
    <row r="99" spans="3:17" s="6" customFormat="1" ht="13.2" x14ac:dyDescent="0.25">
      <c r="C99" s="5"/>
      <c r="E99" s="5"/>
      <c r="F99" s="5"/>
      <c r="G99" s="5"/>
      <c r="H99" s="5"/>
      <c r="I99" s="5"/>
      <c r="J99" s="5"/>
      <c r="K99" s="5"/>
      <c r="L99" s="5"/>
      <c r="M99" s="5"/>
      <c r="N99" s="5"/>
      <c r="O99" s="12"/>
      <c r="P99" s="12"/>
      <c r="Q99" s="12"/>
    </row>
    <row r="100" spans="3:17" s="6" customFormat="1" ht="13.2" x14ac:dyDescent="0.25">
      <c r="C100" s="5"/>
      <c r="E100" s="5"/>
      <c r="F100" s="5"/>
      <c r="G100" s="5"/>
      <c r="H100" s="5"/>
      <c r="I100" s="5"/>
      <c r="J100" s="5"/>
      <c r="K100" s="5"/>
      <c r="L100" s="5"/>
      <c r="M100" s="5"/>
      <c r="N100" s="5"/>
      <c r="O100" s="12"/>
      <c r="P100" s="12"/>
      <c r="Q100" s="12"/>
    </row>
    <row r="101" spans="3:17" s="6" customFormat="1" ht="13.2" x14ac:dyDescent="0.25">
      <c r="C101" s="5"/>
      <c r="E101" s="5"/>
      <c r="F101" s="5"/>
      <c r="G101" s="5"/>
      <c r="H101" s="5"/>
      <c r="I101" s="5"/>
      <c r="J101" s="5"/>
      <c r="K101" s="5"/>
      <c r="L101" s="5"/>
      <c r="M101" s="5"/>
      <c r="N101" s="5"/>
      <c r="O101" s="12"/>
      <c r="P101" s="12"/>
      <c r="Q101" s="12"/>
    </row>
    <row r="102" spans="3:17" s="6" customFormat="1" ht="13.2" x14ac:dyDescent="0.25">
      <c r="C102" s="5"/>
      <c r="E102" s="5"/>
      <c r="F102" s="5"/>
      <c r="G102" s="5"/>
      <c r="H102" s="5"/>
      <c r="I102" s="5"/>
      <c r="J102" s="5"/>
      <c r="K102" s="5"/>
      <c r="L102" s="5"/>
      <c r="M102" s="5"/>
      <c r="N102" s="5"/>
      <c r="O102" s="12"/>
      <c r="P102" s="12"/>
      <c r="Q102" s="12"/>
    </row>
    <row r="103" spans="3:17" s="6" customFormat="1" ht="13.2" x14ac:dyDescent="0.25">
      <c r="C103" s="5"/>
      <c r="E103" s="5"/>
      <c r="F103" s="5"/>
      <c r="G103" s="5"/>
      <c r="H103" s="5"/>
      <c r="I103" s="5"/>
      <c r="J103" s="5"/>
      <c r="K103" s="5"/>
      <c r="L103" s="5"/>
      <c r="M103" s="5"/>
      <c r="N103" s="5"/>
      <c r="O103" s="12"/>
      <c r="P103" s="12"/>
      <c r="Q103" s="12"/>
    </row>
    <row r="104" spans="3:17" s="6" customFormat="1" ht="13.2" x14ac:dyDescent="0.25">
      <c r="C104" s="5"/>
      <c r="E104" s="5"/>
      <c r="F104" s="5"/>
      <c r="G104" s="5"/>
      <c r="H104" s="5"/>
      <c r="I104" s="5"/>
      <c r="J104" s="5"/>
      <c r="K104" s="5"/>
      <c r="L104" s="5"/>
      <c r="M104" s="5"/>
      <c r="N104" s="5"/>
      <c r="O104" s="12"/>
      <c r="P104" s="12"/>
      <c r="Q104" s="12"/>
    </row>
    <row r="105" spans="3:17" s="6" customFormat="1" ht="13.2" x14ac:dyDescent="0.25">
      <c r="C105" s="5"/>
      <c r="E105" s="5"/>
      <c r="F105" s="5"/>
      <c r="G105" s="5"/>
      <c r="H105" s="5"/>
      <c r="I105" s="5"/>
      <c r="J105" s="5"/>
      <c r="K105" s="5"/>
      <c r="L105" s="5"/>
      <c r="M105" s="5"/>
      <c r="N105" s="5"/>
      <c r="O105" s="12"/>
      <c r="P105" s="12"/>
      <c r="Q105" s="12"/>
    </row>
    <row r="106" spans="3:17" s="6" customFormat="1" ht="13.2" x14ac:dyDescent="0.25">
      <c r="C106" s="5"/>
      <c r="E106" s="5"/>
      <c r="F106" s="5"/>
      <c r="G106" s="5"/>
      <c r="H106" s="5"/>
      <c r="I106" s="5"/>
      <c r="J106" s="5"/>
      <c r="K106" s="5"/>
      <c r="L106" s="5"/>
      <c r="M106" s="5"/>
      <c r="N106" s="5"/>
      <c r="O106" s="12"/>
      <c r="P106" s="12"/>
      <c r="Q106" s="12"/>
    </row>
    <row r="107" spans="3:17" s="6" customFormat="1" ht="13.2" x14ac:dyDescent="0.25">
      <c r="C107" s="5"/>
      <c r="E107" s="5"/>
      <c r="F107" s="5"/>
      <c r="G107" s="5"/>
      <c r="H107" s="5"/>
      <c r="I107" s="5"/>
      <c r="J107" s="5"/>
      <c r="K107" s="5"/>
      <c r="L107" s="5"/>
      <c r="M107" s="5"/>
      <c r="N107" s="5"/>
      <c r="O107" s="12"/>
      <c r="P107" s="12"/>
      <c r="Q107" s="12"/>
    </row>
    <row r="108" spans="3:17" s="6" customFormat="1" ht="13.2" x14ac:dyDescent="0.25">
      <c r="C108" s="5"/>
      <c r="E108" s="5"/>
      <c r="F108" s="5"/>
      <c r="G108" s="5"/>
      <c r="H108" s="5"/>
      <c r="I108" s="5"/>
      <c r="J108" s="5"/>
      <c r="K108" s="5"/>
      <c r="L108" s="5"/>
      <c r="M108" s="5"/>
      <c r="N108" s="5"/>
      <c r="O108" s="12"/>
      <c r="P108" s="12"/>
      <c r="Q108" s="12"/>
    </row>
    <row r="109" spans="3:17" s="6" customFormat="1" ht="13.2" x14ac:dyDescent="0.25">
      <c r="C109" s="5"/>
      <c r="E109" s="5"/>
      <c r="F109" s="5"/>
      <c r="G109" s="5"/>
      <c r="H109" s="5"/>
      <c r="I109" s="5"/>
      <c r="J109" s="5"/>
      <c r="K109" s="5"/>
      <c r="L109" s="5"/>
      <c r="M109" s="5"/>
      <c r="N109" s="5"/>
      <c r="O109" s="12"/>
      <c r="P109" s="12"/>
      <c r="Q109" s="12"/>
    </row>
    <row r="110" spans="3:17" s="6" customFormat="1" ht="13.2" x14ac:dyDescent="0.25">
      <c r="C110" s="5"/>
      <c r="E110" s="5"/>
      <c r="F110" s="5"/>
      <c r="G110" s="5"/>
      <c r="H110" s="5"/>
      <c r="I110" s="5"/>
      <c r="J110" s="5"/>
      <c r="K110" s="5"/>
      <c r="L110" s="5"/>
      <c r="M110" s="5"/>
      <c r="N110" s="5"/>
      <c r="O110" s="12"/>
      <c r="P110" s="12"/>
      <c r="Q110" s="12"/>
    </row>
    <row r="111" spans="3:17" s="6" customFormat="1" ht="13.2" x14ac:dyDescent="0.25">
      <c r="C111" s="5"/>
      <c r="E111" s="5"/>
      <c r="F111" s="5"/>
      <c r="G111" s="5"/>
      <c r="H111" s="5"/>
      <c r="I111" s="5"/>
      <c r="J111" s="5"/>
      <c r="K111" s="5"/>
      <c r="L111" s="5"/>
      <c r="M111" s="5"/>
      <c r="N111" s="5"/>
      <c r="O111" s="12"/>
      <c r="P111" s="12"/>
      <c r="Q111" s="12"/>
    </row>
    <row r="112" spans="3:17" s="6" customFormat="1" ht="13.2" x14ac:dyDescent="0.25">
      <c r="C112" s="5"/>
      <c r="E112" s="5"/>
      <c r="F112" s="5"/>
      <c r="G112" s="5"/>
      <c r="H112" s="5"/>
      <c r="I112" s="5"/>
      <c r="J112" s="5"/>
      <c r="K112" s="5"/>
      <c r="L112" s="5"/>
      <c r="M112" s="5"/>
      <c r="N112" s="5"/>
      <c r="O112" s="12"/>
      <c r="P112" s="12"/>
      <c r="Q112" s="12"/>
    </row>
    <row r="113" spans="3:17" s="6" customFormat="1" ht="13.2" x14ac:dyDescent="0.25">
      <c r="C113" s="5"/>
      <c r="E113" s="5"/>
      <c r="F113" s="5"/>
      <c r="G113" s="5"/>
      <c r="H113" s="5"/>
      <c r="I113" s="5"/>
      <c r="J113" s="5"/>
      <c r="K113" s="5"/>
      <c r="L113" s="5"/>
      <c r="M113" s="5"/>
      <c r="N113" s="5"/>
      <c r="O113" s="12"/>
      <c r="P113" s="12"/>
      <c r="Q113" s="12"/>
    </row>
    <row r="114" spans="3:17" s="6" customFormat="1" ht="13.2" x14ac:dyDescent="0.25">
      <c r="C114" s="5"/>
      <c r="E114" s="5"/>
      <c r="F114" s="5"/>
      <c r="G114" s="5"/>
      <c r="H114" s="5"/>
      <c r="I114" s="5"/>
      <c r="J114" s="5"/>
      <c r="K114" s="5"/>
      <c r="L114" s="5"/>
      <c r="M114" s="5"/>
      <c r="N114" s="5"/>
      <c r="O114" s="12"/>
      <c r="P114" s="12"/>
      <c r="Q114" s="12"/>
    </row>
    <row r="115" spans="3:17" s="6" customFormat="1" ht="13.2" x14ac:dyDescent="0.25">
      <c r="C115" s="5"/>
      <c r="E115" s="5"/>
      <c r="F115" s="5"/>
      <c r="G115" s="5"/>
      <c r="H115" s="5"/>
      <c r="I115" s="5"/>
      <c r="J115" s="5"/>
      <c r="K115" s="5"/>
      <c r="L115" s="5"/>
      <c r="M115" s="5"/>
      <c r="N115" s="5"/>
      <c r="O115" s="12"/>
      <c r="P115" s="12"/>
      <c r="Q115" s="12"/>
    </row>
    <row r="116" spans="3:17" s="6" customFormat="1" ht="13.2" x14ac:dyDescent="0.25">
      <c r="C116" s="5"/>
      <c r="E116" s="5"/>
      <c r="F116" s="5"/>
      <c r="G116" s="5"/>
      <c r="H116" s="5"/>
      <c r="I116" s="5"/>
      <c r="J116" s="5"/>
      <c r="K116" s="5"/>
      <c r="L116" s="5"/>
      <c r="M116" s="5"/>
      <c r="N116" s="5"/>
      <c r="O116" s="12"/>
      <c r="P116" s="12"/>
      <c r="Q116" s="12"/>
    </row>
    <row r="117" spans="3:17" s="6" customFormat="1" ht="13.2" x14ac:dyDescent="0.25">
      <c r="C117" s="5"/>
      <c r="E117" s="5"/>
      <c r="F117" s="5"/>
      <c r="G117" s="5"/>
      <c r="H117" s="5"/>
      <c r="I117" s="5"/>
      <c r="J117" s="5"/>
      <c r="K117" s="5"/>
      <c r="L117" s="5"/>
      <c r="M117" s="5"/>
      <c r="N117" s="5"/>
      <c r="O117" s="12"/>
      <c r="P117" s="12"/>
      <c r="Q117" s="12"/>
    </row>
    <row r="118" spans="3:17" s="6" customFormat="1" ht="13.2" x14ac:dyDescent="0.25">
      <c r="C118" s="5"/>
      <c r="E118" s="5"/>
      <c r="F118" s="5"/>
      <c r="G118" s="5"/>
      <c r="H118" s="5"/>
      <c r="I118" s="5"/>
      <c r="J118" s="5"/>
      <c r="K118" s="5"/>
      <c r="L118" s="5"/>
      <c r="M118" s="5"/>
      <c r="N118" s="5"/>
      <c r="O118" s="12"/>
      <c r="P118" s="12"/>
      <c r="Q118" s="12"/>
    </row>
    <row r="119" spans="3:17" s="6" customFormat="1" ht="13.2" x14ac:dyDescent="0.25">
      <c r="C119" s="5"/>
      <c r="E119" s="5"/>
      <c r="F119" s="5"/>
      <c r="G119" s="5"/>
      <c r="H119" s="5"/>
      <c r="I119" s="5"/>
      <c r="J119" s="5"/>
      <c r="K119" s="5"/>
      <c r="L119" s="5"/>
      <c r="M119" s="5"/>
      <c r="N119" s="5"/>
      <c r="O119" s="12"/>
      <c r="P119" s="12"/>
      <c r="Q119" s="12"/>
    </row>
    <row r="120" spans="3:17" s="6" customFormat="1" ht="13.2" x14ac:dyDescent="0.25">
      <c r="C120" s="5"/>
      <c r="E120" s="5"/>
      <c r="F120" s="5"/>
      <c r="G120" s="5"/>
      <c r="H120" s="5"/>
      <c r="I120" s="5"/>
      <c r="J120" s="5"/>
      <c r="K120" s="5"/>
      <c r="L120" s="5"/>
      <c r="M120" s="5"/>
      <c r="N120" s="5"/>
      <c r="O120" s="12"/>
      <c r="P120" s="12"/>
      <c r="Q120" s="12"/>
    </row>
    <row r="121" spans="3:17" s="6" customFormat="1" ht="13.2" x14ac:dyDescent="0.25">
      <c r="C121" s="5"/>
      <c r="E121" s="5"/>
      <c r="F121" s="5"/>
      <c r="G121" s="5"/>
      <c r="H121" s="5"/>
      <c r="I121" s="5"/>
      <c r="J121" s="5"/>
      <c r="K121" s="5"/>
      <c r="L121" s="5"/>
      <c r="M121" s="5"/>
      <c r="N121" s="5"/>
      <c r="O121" s="12"/>
      <c r="P121" s="12"/>
      <c r="Q121" s="12"/>
    </row>
    <row r="122" spans="3:17" s="6" customFormat="1" ht="13.2" x14ac:dyDescent="0.25">
      <c r="C122" s="5"/>
      <c r="E122" s="5"/>
      <c r="F122" s="5"/>
      <c r="G122" s="5"/>
      <c r="H122" s="5"/>
      <c r="I122" s="5"/>
      <c r="J122" s="5"/>
      <c r="K122" s="5"/>
      <c r="L122" s="5"/>
      <c r="M122" s="5"/>
      <c r="N122" s="5"/>
      <c r="O122" s="12"/>
      <c r="P122" s="12"/>
      <c r="Q122" s="12"/>
    </row>
    <row r="123" spans="3:17" s="6" customFormat="1" ht="13.2" x14ac:dyDescent="0.25">
      <c r="C123" s="5"/>
      <c r="E123" s="5"/>
      <c r="F123" s="5"/>
      <c r="G123" s="5"/>
      <c r="H123" s="5"/>
      <c r="I123" s="5"/>
      <c r="J123" s="5"/>
      <c r="K123" s="5"/>
      <c r="L123" s="5"/>
      <c r="M123" s="5"/>
      <c r="N123" s="5"/>
      <c r="O123" s="12"/>
      <c r="P123" s="12"/>
      <c r="Q123" s="12"/>
    </row>
    <row r="124" spans="3:17" s="6" customFormat="1" ht="13.2" x14ac:dyDescent="0.25">
      <c r="C124" s="5"/>
      <c r="E124" s="5"/>
      <c r="F124" s="5"/>
      <c r="G124" s="5"/>
      <c r="H124" s="5"/>
      <c r="I124" s="5"/>
      <c r="J124" s="5"/>
      <c r="K124" s="5"/>
      <c r="L124" s="5"/>
      <c r="M124" s="5"/>
      <c r="N124" s="5"/>
      <c r="O124" s="12"/>
      <c r="P124" s="12"/>
      <c r="Q124" s="12"/>
    </row>
    <row r="125" spans="3:17" s="6" customFormat="1" ht="13.2" x14ac:dyDescent="0.25">
      <c r="C125" s="5"/>
      <c r="E125" s="5"/>
      <c r="F125" s="5"/>
      <c r="G125" s="5"/>
      <c r="H125" s="5"/>
      <c r="I125" s="5"/>
      <c r="J125" s="5"/>
      <c r="K125" s="5"/>
      <c r="L125" s="5"/>
      <c r="M125" s="5"/>
      <c r="N125" s="5"/>
      <c r="O125" s="12"/>
      <c r="P125" s="12"/>
      <c r="Q125" s="12"/>
    </row>
    <row r="126" spans="3:17" s="6" customFormat="1" ht="13.2" x14ac:dyDescent="0.25">
      <c r="C126" s="5"/>
      <c r="E126" s="5"/>
      <c r="F126" s="5"/>
      <c r="G126" s="5"/>
      <c r="H126" s="5"/>
      <c r="I126" s="5"/>
      <c r="J126" s="5"/>
      <c r="K126" s="5"/>
      <c r="L126" s="5"/>
      <c r="M126" s="5"/>
      <c r="N126" s="5"/>
      <c r="O126" s="12"/>
      <c r="P126" s="12"/>
      <c r="Q126" s="12"/>
    </row>
    <row r="127" spans="3:17" s="6" customFormat="1" ht="13.2" x14ac:dyDescent="0.25">
      <c r="C127" s="5"/>
      <c r="E127" s="5"/>
      <c r="F127" s="5"/>
      <c r="G127" s="5"/>
      <c r="H127" s="5"/>
      <c r="I127" s="5"/>
      <c r="J127" s="5"/>
      <c r="K127" s="5"/>
      <c r="L127" s="5"/>
      <c r="M127" s="5"/>
      <c r="N127" s="5"/>
      <c r="O127" s="12"/>
      <c r="P127" s="12"/>
      <c r="Q127" s="12"/>
    </row>
    <row r="128" spans="3:17" s="6" customFormat="1" ht="13.2" x14ac:dyDescent="0.25">
      <c r="C128" s="5"/>
      <c r="E128" s="5"/>
      <c r="F128" s="5"/>
      <c r="G128" s="5"/>
      <c r="H128" s="5"/>
      <c r="I128" s="5"/>
      <c r="J128" s="5"/>
      <c r="K128" s="5"/>
      <c r="L128" s="5"/>
      <c r="M128" s="5"/>
      <c r="N128" s="5"/>
      <c r="O128" s="12"/>
      <c r="P128" s="12"/>
      <c r="Q128" s="12"/>
    </row>
    <row r="129" spans="3:17" s="6" customFormat="1" ht="13.2" x14ac:dyDescent="0.25">
      <c r="C129" s="5"/>
      <c r="E129" s="5"/>
      <c r="F129" s="5"/>
      <c r="G129" s="5"/>
      <c r="H129" s="5"/>
      <c r="I129" s="5"/>
      <c r="J129" s="5"/>
      <c r="K129" s="5"/>
      <c r="L129" s="5"/>
      <c r="M129" s="5"/>
      <c r="N129" s="5"/>
      <c r="O129" s="12"/>
      <c r="P129" s="12"/>
      <c r="Q129" s="12"/>
    </row>
    <row r="130" spans="3:17" s="6" customFormat="1" ht="13.2" x14ac:dyDescent="0.25">
      <c r="C130" s="5"/>
      <c r="E130" s="5"/>
      <c r="F130" s="5"/>
      <c r="G130" s="5"/>
      <c r="H130" s="5"/>
      <c r="I130" s="5"/>
      <c r="J130" s="5"/>
      <c r="K130" s="5"/>
      <c r="L130" s="5"/>
      <c r="M130" s="5"/>
      <c r="N130" s="5"/>
      <c r="O130" s="12"/>
      <c r="P130" s="12"/>
      <c r="Q130" s="12"/>
    </row>
    <row r="131" spans="3:17" s="6" customFormat="1" ht="13.2" x14ac:dyDescent="0.25">
      <c r="C131" s="5"/>
      <c r="E131" s="5"/>
      <c r="F131" s="5"/>
      <c r="G131" s="5"/>
      <c r="H131" s="5"/>
      <c r="I131" s="5"/>
      <c r="J131" s="5"/>
      <c r="K131" s="5"/>
      <c r="L131" s="5"/>
      <c r="M131" s="5"/>
      <c r="N131" s="5"/>
      <c r="O131" s="12"/>
      <c r="P131" s="12"/>
      <c r="Q131" s="12"/>
    </row>
    <row r="132" spans="3:17" s="6" customFormat="1" ht="13.2" x14ac:dyDescent="0.25">
      <c r="C132" s="5"/>
      <c r="E132" s="5"/>
      <c r="F132" s="5"/>
      <c r="G132" s="5"/>
      <c r="H132" s="5"/>
      <c r="I132" s="5"/>
      <c r="J132" s="5"/>
      <c r="K132" s="5"/>
      <c r="L132" s="5"/>
      <c r="M132" s="5"/>
      <c r="N132" s="5"/>
      <c r="O132" s="12"/>
      <c r="P132" s="12"/>
      <c r="Q132" s="12"/>
    </row>
    <row r="133" spans="3:17" s="6" customFormat="1" ht="13.2" x14ac:dyDescent="0.25">
      <c r="C133" s="5"/>
      <c r="E133" s="5"/>
      <c r="F133" s="5"/>
      <c r="G133" s="5"/>
      <c r="H133" s="5"/>
      <c r="I133" s="5"/>
      <c r="J133" s="5"/>
      <c r="K133" s="5"/>
      <c r="L133" s="5"/>
      <c r="M133" s="5"/>
      <c r="N133" s="5"/>
      <c r="O133" s="12"/>
      <c r="P133" s="12"/>
      <c r="Q133" s="12"/>
    </row>
    <row r="134" spans="3:17" s="6" customFormat="1" ht="13.2" x14ac:dyDescent="0.25">
      <c r="C134" s="5"/>
      <c r="E134" s="5"/>
      <c r="F134" s="5"/>
      <c r="G134" s="5"/>
      <c r="H134" s="5"/>
      <c r="I134" s="5"/>
      <c r="J134" s="5"/>
      <c r="K134" s="5"/>
      <c r="L134" s="5"/>
      <c r="M134" s="5"/>
      <c r="N134" s="5"/>
      <c r="O134" s="12"/>
      <c r="P134" s="12"/>
      <c r="Q134" s="12"/>
    </row>
    <row r="135" spans="3:17" s="6" customFormat="1" ht="13.2" x14ac:dyDescent="0.25">
      <c r="C135" s="5"/>
      <c r="E135" s="5"/>
      <c r="F135" s="5"/>
      <c r="G135" s="5"/>
      <c r="H135" s="5"/>
      <c r="I135" s="5"/>
      <c r="J135" s="5"/>
      <c r="K135" s="5"/>
      <c r="L135" s="5"/>
      <c r="M135" s="5"/>
      <c r="N135" s="5"/>
      <c r="O135" s="12"/>
      <c r="P135" s="12"/>
      <c r="Q135" s="12"/>
    </row>
    <row r="136" spans="3:17" s="6" customFormat="1" ht="13.2" x14ac:dyDescent="0.25">
      <c r="C136" s="5"/>
      <c r="E136" s="5"/>
      <c r="F136" s="5"/>
      <c r="G136" s="5"/>
      <c r="H136" s="5"/>
      <c r="I136" s="5"/>
      <c r="J136" s="5"/>
      <c r="K136" s="5"/>
      <c r="L136" s="5"/>
      <c r="M136" s="5"/>
      <c r="N136" s="5"/>
      <c r="O136" s="12"/>
      <c r="P136" s="12"/>
      <c r="Q136" s="12"/>
    </row>
    <row r="137" spans="3:17" s="6" customFormat="1" ht="13.2" x14ac:dyDescent="0.25">
      <c r="C137" s="5"/>
      <c r="E137" s="5"/>
      <c r="F137" s="5"/>
      <c r="G137" s="5"/>
      <c r="H137" s="5"/>
      <c r="I137" s="5"/>
      <c r="J137" s="5"/>
      <c r="K137" s="5"/>
      <c r="L137" s="5"/>
      <c r="M137" s="5"/>
      <c r="N137" s="5"/>
      <c r="O137" s="12"/>
      <c r="P137" s="12"/>
      <c r="Q137" s="12"/>
    </row>
    <row r="138" spans="3:17" s="6" customFormat="1" ht="13.2" x14ac:dyDescent="0.25">
      <c r="C138" s="5"/>
      <c r="E138" s="5"/>
      <c r="F138" s="5"/>
      <c r="G138" s="5"/>
      <c r="H138" s="5"/>
      <c r="I138" s="5"/>
      <c r="J138" s="5"/>
      <c r="K138" s="5"/>
      <c r="L138" s="5"/>
      <c r="M138" s="5"/>
      <c r="N138" s="5"/>
      <c r="O138" s="12"/>
      <c r="P138" s="12"/>
      <c r="Q138" s="12"/>
    </row>
    <row r="139" spans="3:17" s="6" customFormat="1" ht="13.2" x14ac:dyDescent="0.25">
      <c r="C139" s="5"/>
      <c r="E139" s="5"/>
      <c r="F139" s="5"/>
      <c r="G139" s="5"/>
      <c r="H139" s="5"/>
      <c r="I139" s="5"/>
      <c r="J139" s="5"/>
      <c r="K139" s="5"/>
      <c r="L139" s="5"/>
      <c r="M139" s="5"/>
      <c r="N139" s="5"/>
      <c r="O139" s="12"/>
      <c r="P139" s="12"/>
      <c r="Q139" s="12"/>
    </row>
    <row r="140" spans="3:17" s="6" customFormat="1" ht="13.2" x14ac:dyDescent="0.25">
      <c r="C140" s="5"/>
      <c r="E140" s="5"/>
      <c r="F140" s="5"/>
      <c r="G140" s="5"/>
      <c r="H140" s="5"/>
      <c r="I140" s="5"/>
      <c r="J140" s="5"/>
      <c r="K140" s="5"/>
      <c r="L140" s="5"/>
      <c r="M140" s="5"/>
      <c r="N140" s="5"/>
      <c r="O140" s="12"/>
      <c r="P140" s="12"/>
      <c r="Q140" s="12"/>
    </row>
    <row r="141" spans="3:17" s="6" customFormat="1" ht="13.2" x14ac:dyDescent="0.25">
      <c r="C141" s="5"/>
      <c r="E141" s="5"/>
      <c r="F141" s="5"/>
      <c r="G141" s="5"/>
      <c r="H141" s="5"/>
      <c r="I141" s="5"/>
      <c r="J141" s="5"/>
      <c r="K141" s="5"/>
      <c r="L141" s="5"/>
      <c r="M141" s="5"/>
      <c r="N141" s="5"/>
      <c r="O141" s="12"/>
      <c r="P141" s="12"/>
      <c r="Q141" s="12"/>
    </row>
    <row r="142" spans="3:17" s="6" customFormat="1" ht="13.2" x14ac:dyDescent="0.25">
      <c r="C142" s="5"/>
      <c r="E142" s="5"/>
      <c r="F142" s="5"/>
      <c r="G142" s="5"/>
      <c r="H142" s="5"/>
      <c r="I142" s="5"/>
      <c r="J142" s="5"/>
      <c r="K142" s="5"/>
      <c r="L142" s="5"/>
      <c r="M142" s="5"/>
      <c r="N142" s="5"/>
      <c r="O142" s="12"/>
      <c r="P142" s="12"/>
      <c r="Q142" s="12"/>
    </row>
    <row r="143" spans="3:17" s="6" customFormat="1" ht="13.2" x14ac:dyDescent="0.25">
      <c r="C143" s="5"/>
      <c r="E143" s="5"/>
      <c r="F143" s="5"/>
      <c r="G143" s="5"/>
      <c r="H143" s="5"/>
      <c r="I143" s="5"/>
      <c r="J143" s="5"/>
      <c r="K143" s="5"/>
      <c r="L143" s="5"/>
      <c r="M143" s="5"/>
      <c r="N143" s="5"/>
      <c r="O143" s="12"/>
      <c r="P143" s="12"/>
      <c r="Q143" s="12"/>
    </row>
    <row r="144" spans="3:17" s="6" customFormat="1" ht="13.2" x14ac:dyDescent="0.25">
      <c r="C144" s="5"/>
      <c r="E144" s="5"/>
      <c r="F144" s="5"/>
      <c r="G144" s="5"/>
      <c r="H144" s="5"/>
      <c r="I144" s="5"/>
      <c r="J144" s="5"/>
      <c r="K144" s="5"/>
      <c r="L144" s="5"/>
      <c r="M144" s="5"/>
      <c r="N144" s="5"/>
      <c r="O144" s="12"/>
      <c r="P144" s="12"/>
      <c r="Q144" s="12"/>
    </row>
    <row r="145" spans="3:17" s="6" customFormat="1" ht="13.2" x14ac:dyDescent="0.25">
      <c r="C145" s="5"/>
      <c r="E145" s="5"/>
      <c r="F145" s="5"/>
      <c r="G145" s="5"/>
      <c r="H145" s="5"/>
      <c r="I145" s="5"/>
      <c r="J145" s="5"/>
      <c r="K145" s="5"/>
      <c r="L145" s="5"/>
      <c r="M145" s="5"/>
      <c r="N145" s="5"/>
      <c r="O145" s="12"/>
      <c r="P145" s="12"/>
      <c r="Q145" s="12"/>
    </row>
    <row r="146" spans="3:17" s="6" customFormat="1" ht="13.2" x14ac:dyDescent="0.25">
      <c r="C146" s="5"/>
      <c r="E146" s="5"/>
      <c r="F146" s="5"/>
      <c r="G146" s="5"/>
      <c r="H146" s="5"/>
      <c r="I146" s="5"/>
      <c r="J146" s="5"/>
      <c r="K146" s="5"/>
      <c r="L146" s="5"/>
      <c r="M146" s="5"/>
      <c r="N146" s="5"/>
      <c r="O146" s="12"/>
      <c r="P146" s="12"/>
      <c r="Q146" s="12"/>
    </row>
    <row r="147" spans="3:17" s="6" customFormat="1" ht="13.2" x14ac:dyDescent="0.25">
      <c r="C147" s="5"/>
      <c r="E147" s="5"/>
      <c r="F147" s="5"/>
      <c r="G147" s="5"/>
      <c r="H147" s="5"/>
      <c r="I147" s="5"/>
      <c r="J147" s="5"/>
      <c r="K147" s="5"/>
      <c r="L147" s="5"/>
      <c r="M147" s="5"/>
      <c r="N147" s="5"/>
      <c r="O147" s="12"/>
      <c r="P147" s="12"/>
      <c r="Q147" s="12"/>
    </row>
    <row r="148" spans="3:17" s="6" customFormat="1" ht="13.2" x14ac:dyDescent="0.25">
      <c r="C148" s="5"/>
      <c r="E148" s="5"/>
      <c r="F148" s="5"/>
      <c r="G148" s="5"/>
      <c r="H148" s="5"/>
      <c r="I148" s="5"/>
      <c r="J148" s="5"/>
      <c r="K148" s="5"/>
      <c r="L148" s="5"/>
      <c r="M148" s="5"/>
      <c r="N148" s="5"/>
      <c r="O148" s="12"/>
      <c r="P148" s="12"/>
      <c r="Q148" s="12"/>
    </row>
    <row r="149" spans="3:17" s="6" customFormat="1" ht="13.2" x14ac:dyDescent="0.25">
      <c r="C149" s="5"/>
      <c r="E149" s="5"/>
      <c r="F149" s="5"/>
      <c r="G149" s="5"/>
      <c r="H149" s="5"/>
      <c r="I149" s="5"/>
      <c r="J149" s="5"/>
      <c r="K149" s="5"/>
      <c r="L149" s="5"/>
      <c r="M149" s="5"/>
      <c r="N149" s="5"/>
      <c r="O149" s="12"/>
      <c r="P149" s="12"/>
      <c r="Q149" s="12"/>
    </row>
    <row r="150" spans="3:17" s="6" customFormat="1" ht="13.2" x14ac:dyDescent="0.25">
      <c r="C150" s="5"/>
      <c r="E150" s="5"/>
      <c r="F150" s="5"/>
      <c r="G150" s="5"/>
      <c r="H150" s="5"/>
      <c r="I150" s="5"/>
      <c r="J150" s="5"/>
      <c r="K150" s="5"/>
      <c r="L150" s="5"/>
      <c r="M150" s="5"/>
      <c r="N150" s="5"/>
      <c r="O150" s="12"/>
      <c r="P150" s="12"/>
      <c r="Q150" s="12"/>
    </row>
    <row r="151" spans="3:17" s="6" customFormat="1" ht="13.2" x14ac:dyDescent="0.25">
      <c r="C151" s="5"/>
      <c r="E151" s="5"/>
      <c r="F151" s="5"/>
      <c r="G151" s="5"/>
      <c r="H151" s="5"/>
      <c r="I151" s="5"/>
      <c r="J151" s="5"/>
      <c r="K151" s="5"/>
      <c r="L151" s="5"/>
      <c r="M151" s="5"/>
      <c r="N151" s="5"/>
      <c r="O151" s="12"/>
      <c r="P151" s="12"/>
      <c r="Q151" s="12"/>
    </row>
    <row r="152" spans="3:17" s="6" customFormat="1" ht="13.2" x14ac:dyDescent="0.25">
      <c r="C152" s="5"/>
      <c r="E152" s="5"/>
      <c r="F152" s="5"/>
      <c r="G152" s="5"/>
      <c r="H152" s="5"/>
      <c r="I152" s="5"/>
      <c r="J152" s="5"/>
      <c r="K152" s="5"/>
      <c r="L152" s="5"/>
      <c r="M152" s="5"/>
      <c r="N152" s="5"/>
      <c r="O152" s="12"/>
      <c r="P152" s="12"/>
      <c r="Q152" s="12"/>
    </row>
    <row r="153" spans="3:17" s="6" customFormat="1" ht="13.2" x14ac:dyDescent="0.25">
      <c r="C153" s="5"/>
      <c r="E153" s="5"/>
      <c r="F153" s="5"/>
      <c r="G153" s="5"/>
      <c r="H153" s="5"/>
      <c r="I153" s="5"/>
      <c r="J153" s="5"/>
      <c r="K153" s="5"/>
      <c r="L153" s="5"/>
      <c r="M153" s="5"/>
      <c r="N153" s="5"/>
      <c r="O153" s="12"/>
      <c r="P153" s="12"/>
      <c r="Q153" s="12"/>
    </row>
    <row r="154" spans="3:17" s="6" customFormat="1" ht="13.2" x14ac:dyDescent="0.25">
      <c r="C154" s="5"/>
      <c r="E154" s="5"/>
      <c r="F154" s="5"/>
      <c r="G154" s="5"/>
      <c r="H154" s="5"/>
      <c r="I154" s="5"/>
      <c r="J154" s="5"/>
      <c r="K154" s="5"/>
      <c r="L154" s="5"/>
      <c r="M154" s="5"/>
      <c r="N154" s="5"/>
      <c r="O154" s="12"/>
      <c r="P154" s="12"/>
      <c r="Q154" s="12"/>
    </row>
    <row r="155" spans="3:17" s="6" customFormat="1" ht="13.2" x14ac:dyDescent="0.25">
      <c r="C155" s="5"/>
      <c r="E155" s="5"/>
      <c r="F155" s="5"/>
      <c r="G155" s="5"/>
      <c r="H155" s="5"/>
      <c r="I155" s="5"/>
      <c r="J155" s="5"/>
      <c r="K155" s="5"/>
      <c r="L155" s="5"/>
      <c r="M155" s="5"/>
      <c r="N155" s="5"/>
      <c r="O155" s="12"/>
      <c r="P155" s="12"/>
      <c r="Q155" s="12"/>
    </row>
    <row r="156" spans="3:17" s="6" customFormat="1" ht="13.2" x14ac:dyDescent="0.25">
      <c r="C156" s="5"/>
      <c r="E156" s="5"/>
      <c r="F156" s="5"/>
      <c r="G156" s="5"/>
      <c r="H156" s="5"/>
      <c r="I156" s="5"/>
      <c r="J156" s="5"/>
      <c r="K156" s="5"/>
      <c r="L156" s="5"/>
      <c r="M156" s="5"/>
      <c r="N156" s="5"/>
      <c r="O156" s="12"/>
      <c r="P156" s="12"/>
      <c r="Q156" s="12"/>
    </row>
    <row r="157" spans="3:17" s="6" customFormat="1" ht="13.2" x14ac:dyDescent="0.25">
      <c r="C157" s="5"/>
      <c r="E157" s="5"/>
      <c r="F157" s="5"/>
      <c r="G157" s="5"/>
      <c r="H157" s="5"/>
      <c r="I157" s="5"/>
      <c r="J157" s="5"/>
      <c r="K157" s="5"/>
      <c r="L157" s="5"/>
      <c r="M157" s="5"/>
      <c r="N157" s="5"/>
      <c r="O157" s="12"/>
      <c r="P157" s="12"/>
      <c r="Q157" s="12"/>
    </row>
    <row r="158" spans="3:17" s="6" customFormat="1" ht="13.2" x14ac:dyDescent="0.25">
      <c r="C158" s="5"/>
      <c r="E158" s="5"/>
      <c r="F158" s="5"/>
      <c r="G158" s="5"/>
      <c r="H158" s="5"/>
      <c r="I158" s="5"/>
      <c r="J158" s="5"/>
      <c r="K158" s="5"/>
      <c r="L158" s="5"/>
      <c r="M158" s="5"/>
      <c r="N158" s="5"/>
      <c r="O158" s="12"/>
      <c r="P158" s="12"/>
      <c r="Q158" s="12"/>
    </row>
    <row r="159" spans="3:17" s="6" customFormat="1" ht="13.2" x14ac:dyDescent="0.25">
      <c r="C159" s="5"/>
      <c r="E159" s="5"/>
      <c r="F159" s="5"/>
      <c r="G159" s="5"/>
      <c r="H159" s="5"/>
      <c r="I159" s="5"/>
      <c r="J159" s="5"/>
      <c r="K159" s="5"/>
      <c r="L159" s="5"/>
      <c r="M159" s="5"/>
      <c r="N159" s="5"/>
      <c r="O159" s="12"/>
      <c r="P159" s="12"/>
      <c r="Q159" s="12"/>
    </row>
    <row r="160" spans="3:17" s="6" customFormat="1" ht="13.2" x14ac:dyDescent="0.25">
      <c r="C160" s="5"/>
      <c r="E160" s="5"/>
      <c r="F160" s="5"/>
      <c r="G160" s="5"/>
      <c r="H160" s="5"/>
      <c r="I160" s="5"/>
      <c r="J160" s="5"/>
      <c r="K160" s="5"/>
      <c r="L160" s="5"/>
      <c r="M160" s="5"/>
      <c r="N160" s="5"/>
      <c r="O160" s="12"/>
      <c r="P160" s="12"/>
      <c r="Q160" s="12"/>
    </row>
    <row r="161" spans="3:17" s="6" customFormat="1" ht="13.2" x14ac:dyDescent="0.25">
      <c r="C161" s="5"/>
      <c r="E161" s="5"/>
      <c r="F161" s="5"/>
      <c r="G161" s="5"/>
      <c r="H161" s="5"/>
      <c r="I161" s="5"/>
      <c r="J161" s="5"/>
      <c r="K161" s="5"/>
      <c r="L161" s="5"/>
      <c r="M161" s="5"/>
      <c r="N161" s="5"/>
      <c r="O161" s="12"/>
      <c r="P161" s="12"/>
      <c r="Q161" s="12"/>
    </row>
    <row r="162" spans="3:17" s="6" customFormat="1" ht="13.2" x14ac:dyDescent="0.25">
      <c r="C162" s="5"/>
      <c r="E162" s="5"/>
      <c r="F162" s="5"/>
      <c r="G162" s="5"/>
      <c r="H162" s="5"/>
      <c r="I162" s="5"/>
      <c r="J162" s="5"/>
      <c r="K162" s="5"/>
      <c r="L162" s="5"/>
      <c r="M162" s="5"/>
      <c r="N162" s="5"/>
      <c r="O162" s="12"/>
      <c r="P162" s="12"/>
      <c r="Q162" s="12"/>
    </row>
    <row r="163" spans="3:17" s="6" customFormat="1" ht="13.2" x14ac:dyDescent="0.25">
      <c r="C163" s="5"/>
      <c r="E163" s="5"/>
      <c r="F163" s="5"/>
      <c r="G163" s="5"/>
      <c r="H163" s="5"/>
      <c r="I163" s="5"/>
      <c r="J163" s="5"/>
      <c r="K163" s="5"/>
      <c r="L163" s="5"/>
      <c r="M163" s="5"/>
      <c r="N163" s="5"/>
      <c r="O163" s="12"/>
      <c r="P163" s="12"/>
      <c r="Q163" s="12"/>
    </row>
    <row r="164" spans="3:17" s="6" customFormat="1" ht="13.2" x14ac:dyDescent="0.25">
      <c r="C164" s="5"/>
      <c r="E164" s="5"/>
      <c r="F164" s="5"/>
      <c r="G164" s="5"/>
      <c r="H164" s="5"/>
      <c r="I164" s="5"/>
      <c r="J164" s="5"/>
      <c r="K164" s="5"/>
      <c r="L164" s="5"/>
      <c r="M164" s="5"/>
      <c r="N164" s="5"/>
      <c r="O164" s="12"/>
      <c r="P164" s="12"/>
      <c r="Q164" s="12"/>
    </row>
    <row r="165" spans="3:17" s="6" customFormat="1" ht="13.2" x14ac:dyDescent="0.25">
      <c r="C165" s="5"/>
      <c r="E165" s="5"/>
      <c r="F165" s="5"/>
      <c r="G165" s="5"/>
      <c r="H165" s="5"/>
      <c r="I165" s="5"/>
      <c r="J165" s="5"/>
      <c r="K165" s="5"/>
      <c r="L165" s="5"/>
      <c r="M165" s="5"/>
      <c r="N165" s="5"/>
      <c r="O165" s="12"/>
      <c r="P165" s="12"/>
      <c r="Q165" s="12"/>
    </row>
    <row r="166" spans="3:17" s="6" customFormat="1" ht="13.2" x14ac:dyDescent="0.25">
      <c r="C166" s="5"/>
      <c r="E166" s="5"/>
      <c r="F166" s="5"/>
      <c r="G166" s="5"/>
      <c r="H166" s="5"/>
      <c r="I166" s="5"/>
      <c r="J166" s="5"/>
      <c r="K166" s="5"/>
      <c r="L166" s="5"/>
      <c r="M166" s="5"/>
      <c r="N166" s="5"/>
      <c r="O166" s="12"/>
      <c r="P166" s="12"/>
      <c r="Q166" s="12"/>
    </row>
    <row r="167" spans="3:17" s="6" customFormat="1" ht="13.2" x14ac:dyDescent="0.25">
      <c r="C167" s="5"/>
      <c r="E167" s="5"/>
      <c r="F167" s="5"/>
      <c r="G167" s="5"/>
      <c r="H167" s="5"/>
      <c r="I167" s="5"/>
      <c r="J167" s="5"/>
      <c r="K167" s="5"/>
      <c r="L167" s="5"/>
      <c r="M167" s="5"/>
      <c r="N167" s="5"/>
      <c r="O167" s="12"/>
      <c r="P167" s="12"/>
      <c r="Q167" s="12"/>
    </row>
    <row r="168" spans="3:17" s="6" customFormat="1" ht="13.2" x14ac:dyDescent="0.25">
      <c r="C168" s="5"/>
      <c r="E168" s="5"/>
      <c r="F168" s="5"/>
      <c r="G168" s="5"/>
      <c r="H168" s="5"/>
      <c r="I168" s="5"/>
      <c r="J168" s="5"/>
      <c r="K168" s="5"/>
      <c r="L168" s="5"/>
      <c r="M168" s="5"/>
      <c r="N168" s="5"/>
      <c r="O168" s="12"/>
      <c r="P168" s="12"/>
      <c r="Q168" s="12"/>
    </row>
    <row r="169" spans="3:17" s="6" customFormat="1" ht="13.2" x14ac:dyDescent="0.25">
      <c r="C169" s="5"/>
      <c r="E169" s="5"/>
      <c r="F169" s="5"/>
      <c r="G169" s="5"/>
      <c r="H169" s="5"/>
      <c r="I169" s="5"/>
      <c r="J169" s="5"/>
      <c r="K169" s="5"/>
      <c r="L169" s="5"/>
      <c r="M169" s="5"/>
      <c r="N169" s="5"/>
      <c r="O169" s="12"/>
      <c r="P169" s="12"/>
      <c r="Q169" s="12"/>
    </row>
    <row r="170" spans="3:17" s="6" customFormat="1" ht="13.2" x14ac:dyDescent="0.25">
      <c r="C170" s="5"/>
      <c r="E170" s="5"/>
      <c r="F170" s="5"/>
      <c r="G170" s="5"/>
      <c r="H170" s="5"/>
      <c r="I170" s="5"/>
      <c r="J170" s="5"/>
      <c r="K170" s="5"/>
      <c r="L170" s="5"/>
      <c r="M170" s="5"/>
      <c r="N170" s="5"/>
      <c r="O170" s="12"/>
      <c r="P170" s="12"/>
      <c r="Q170" s="12"/>
    </row>
    <row r="171" spans="3:17" s="6" customFormat="1" ht="13.2" x14ac:dyDescent="0.25">
      <c r="C171" s="5"/>
      <c r="E171" s="5"/>
      <c r="F171" s="5"/>
      <c r="G171" s="5"/>
      <c r="H171" s="5"/>
      <c r="I171" s="5"/>
      <c r="J171" s="5"/>
      <c r="K171" s="5"/>
      <c r="L171" s="5"/>
      <c r="M171" s="5"/>
      <c r="N171" s="5"/>
      <c r="O171" s="12"/>
      <c r="P171" s="12"/>
      <c r="Q171" s="12"/>
    </row>
    <row r="172" spans="3:17" s="6" customFormat="1" ht="13.2" x14ac:dyDescent="0.25">
      <c r="C172" s="5"/>
      <c r="E172" s="5"/>
      <c r="F172" s="5"/>
      <c r="G172" s="5"/>
      <c r="H172" s="5"/>
      <c r="I172" s="5"/>
      <c r="J172" s="5"/>
      <c r="K172" s="5"/>
      <c r="L172" s="5"/>
      <c r="M172" s="5"/>
      <c r="N172" s="5"/>
      <c r="O172" s="12"/>
      <c r="P172" s="12"/>
      <c r="Q172" s="12"/>
    </row>
    <row r="173" spans="3:17" s="6" customFormat="1" ht="13.2" x14ac:dyDescent="0.25">
      <c r="C173" s="5"/>
      <c r="E173" s="5"/>
      <c r="F173" s="5"/>
      <c r="G173" s="5"/>
      <c r="H173" s="5"/>
      <c r="I173" s="5"/>
      <c r="J173" s="5"/>
      <c r="K173" s="5"/>
      <c r="L173" s="5"/>
      <c r="M173" s="5"/>
      <c r="N173" s="5"/>
      <c r="O173" s="12"/>
      <c r="P173" s="12"/>
      <c r="Q173" s="12"/>
    </row>
    <row r="174" spans="3:17" s="6" customFormat="1" ht="13.2" x14ac:dyDescent="0.25">
      <c r="C174" s="5"/>
      <c r="E174" s="5"/>
      <c r="F174" s="5"/>
      <c r="G174" s="5"/>
      <c r="H174" s="5"/>
      <c r="I174" s="5"/>
      <c r="J174" s="5"/>
      <c r="K174" s="5"/>
      <c r="L174" s="5"/>
      <c r="M174" s="5"/>
      <c r="N174" s="5"/>
      <c r="O174" s="12"/>
      <c r="P174" s="12"/>
      <c r="Q174" s="12"/>
    </row>
    <row r="175" spans="3:17" s="6" customFormat="1" ht="13.2" x14ac:dyDescent="0.25">
      <c r="C175" s="5"/>
      <c r="E175" s="5"/>
      <c r="F175" s="5"/>
      <c r="G175" s="5"/>
      <c r="H175" s="5"/>
      <c r="I175" s="5"/>
      <c r="J175" s="5"/>
      <c r="K175" s="5"/>
      <c r="L175" s="5"/>
      <c r="M175" s="5"/>
      <c r="N175" s="5"/>
      <c r="O175" s="12"/>
      <c r="P175" s="12"/>
      <c r="Q175" s="12"/>
    </row>
    <row r="176" spans="3:17" s="6" customFormat="1" ht="13.2" x14ac:dyDescent="0.25">
      <c r="C176" s="5"/>
      <c r="E176" s="5"/>
      <c r="F176" s="5"/>
      <c r="G176" s="5"/>
      <c r="H176" s="5"/>
      <c r="I176" s="5"/>
      <c r="J176" s="5"/>
      <c r="K176" s="5"/>
      <c r="L176" s="5"/>
      <c r="M176" s="5"/>
      <c r="N176" s="5"/>
      <c r="O176" s="12"/>
      <c r="P176" s="12"/>
      <c r="Q176" s="12"/>
    </row>
    <row r="177" spans="3:17" s="6" customFormat="1" ht="13.2" x14ac:dyDescent="0.25">
      <c r="C177" s="5"/>
      <c r="E177" s="5"/>
      <c r="F177" s="5"/>
      <c r="G177" s="5"/>
      <c r="H177" s="5"/>
      <c r="I177" s="5"/>
      <c r="J177" s="5"/>
      <c r="K177" s="5"/>
      <c r="L177" s="5"/>
      <c r="M177" s="5"/>
      <c r="N177" s="5"/>
      <c r="O177" s="12"/>
      <c r="P177" s="12"/>
      <c r="Q177" s="12"/>
    </row>
    <row r="178" spans="3:17" s="6" customFormat="1" ht="13.2" x14ac:dyDescent="0.25">
      <c r="C178" s="5"/>
      <c r="E178" s="5"/>
      <c r="F178" s="5"/>
      <c r="G178" s="5"/>
      <c r="H178" s="5"/>
      <c r="I178" s="5"/>
      <c r="J178" s="5"/>
      <c r="K178" s="5"/>
      <c r="L178" s="5"/>
      <c r="M178" s="5"/>
      <c r="N178" s="5"/>
      <c r="O178" s="12"/>
      <c r="P178" s="12"/>
      <c r="Q178" s="12"/>
    </row>
    <row r="179" spans="3:17" s="6" customFormat="1" ht="13.2" x14ac:dyDescent="0.25">
      <c r="C179" s="5"/>
      <c r="E179" s="5"/>
      <c r="F179" s="5"/>
      <c r="G179" s="5"/>
      <c r="H179" s="5"/>
      <c r="I179" s="5"/>
      <c r="J179" s="5"/>
      <c r="K179" s="5"/>
      <c r="L179" s="5"/>
      <c r="M179" s="5"/>
      <c r="N179" s="5"/>
      <c r="O179" s="12"/>
      <c r="P179" s="12"/>
      <c r="Q179" s="12"/>
    </row>
    <row r="180" spans="3:17" s="6" customFormat="1" ht="13.2" x14ac:dyDescent="0.25">
      <c r="C180" s="5"/>
      <c r="E180" s="5"/>
      <c r="F180" s="5"/>
      <c r="G180" s="5"/>
      <c r="H180" s="5"/>
      <c r="I180" s="5"/>
      <c r="J180" s="5"/>
      <c r="K180" s="5"/>
      <c r="L180" s="5"/>
      <c r="M180" s="5"/>
      <c r="N180" s="5"/>
      <c r="O180" s="12"/>
      <c r="P180" s="12"/>
      <c r="Q180" s="12"/>
    </row>
    <row r="181" spans="3:17" s="6" customFormat="1" ht="13.2" x14ac:dyDescent="0.25">
      <c r="C181" s="5"/>
      <c r="E181" s="5"/>
      <c r="F181" s="5"/>
      <c r="G181" s="5"/>
      <c r="H181" s="5"/>
      <c r="I181" s="5"/>
      <c r="J181" s="5"/>
      <c r="K181" s="5"/>
      <c r="L181" s="5"/>
      <c r="M181" s="5"/>
      <c r="N181" s="5"/>
      <c r="O181" s="12"/>
      <c r="P181" s="12"/>
      <c r="Q181" s="12"/>
    </row>
    <row r="182" spans="3:17" s="6" customFormat="1" ht="13.2" x14ac:dyDescent="0.25">
      <c r="C182" s="5"/>
      <c r="E182" s="5"/>
      <c r="F182" s="5"/>
      <c r="G182" s="5"/>
      <c r="H182" s="5"/>
      <c r="I182" s="5"/>
      <c r="J182" s="5"/>
      <c r="K182" s="5"/>
      <c r="L182" s="5"/>
      <c r="M182" s="5"/>
      <c r="N182" s="5"/>
      <c r="O182" s="12"/>
      <c r="P182" s="12"/>
      <c r="Q182" s="12"/>
    </row>
    <row r="183" spans="3:17" s="6" customFormat="1" ht="13.2" x14ac:dyDescent="0.25">
      <c r="C183" s="5"/>
      <c r="E183" s="5"/>
      <c r="F183" s="5"/>
      <c r="G183" s="5"/>
      <c r="H183" s="5"/>
      <c r="I183" s="5"/>
      <c r="J183" s="5"/>
      <c r="K183" s="5"/>
      <c r="L183" s="5"/>
      <c r="M183" s="5"/>
      <c r="N183" s="5"/>
      <c r="O183" s="12"/>
      <c r="P183" s="12"/>
      <c r="Q183" s="12"/>
    </row>
    <row r="184" spans="3:17" s="6" customFormat="1" ht="13.2" x14ac:dyDescent="0.25">
      <c r="C184" s="5"/>
      <c r="E184" s="5"/>
      <c r="F184" s="5"/>
      <c r="G184" s="5"/>
      <c r="H184" s="5"/>
      <c r="I184" s="5"/>
      <c r="J184" s="5"/>
      <c r="K184" s="5"/>
      <c r="L184" s="5"/>
      <c r="M184" s="5"/>
      <c r="N184" s="5"/>
      <c r="O184" s="12"/>
      <c r="P184" s="12"/>
      <c r="Q184" s="12"/>
    </row>
    <row r="185" spans="3:17" s="6" customFormat="1" ht="13.2" x14ac:dyDescent="0.25">
      <c r="C185" s="5"/>
      <c r="E185" s="5"/>
      <c r="F185" s="5"/>
      <c r="G185" s="5"/>
      <c r="H185" s="5"/>
      <c r="I185" s="5"/>
      <c r="J185" s="5"/>
      <c r="K185" s="5"/>
      <c r="L185" s="5"/>
      <c r="M185" s="5"/>
      <c r="N185" s="5"/>
      <c r="O185" s="12"/>
      <c r="P185" s="12"/>
      <c r="Q185" s="12"/>
    </row>
    <row r="186" spans="3:17" s="6" customFormat="1" ht="13.2" x14ac:dyDescent="0.25">
      <c r="C186" s="5"/>
      <c r="E186" s="5"/>
      <c r="F186" s="5"/>
      <c r="G186" s="5"/>
      <c r="H186" s="5"/>
      <c r="I186" s="5"/>
      <c r="J186" s="5"/>
      <c r="K186" s="5"/>
      <c r="L186" s="5"/>
      <c r="M186" s="5"/>
      <c r="N186" s="5"/>
      <c r="O186" s="12"/>
      <c r="P186" s="12"/>
      <c r="Q186" s="12"/>
    </row>
    <row r="187" spans="3:17" s="6" customFormat="1" ht="13.2" x14ac:dyDescent="0.25">
      <c r="C187" s="5"/>
      <c r="E187" s="5"/>
      <c r="F187" s="5"/>
      <c r="G187" s="5"/>
      <c r="H187" s="5"/>
      <c r="I187" s="5"/>
      <c r="J187" s="5"/>
      <c r="K187" s="5"/>
      <c r="L187" s="5"/>
      <c r="M187" s="5"/>
      <c r="N187" s="5"/>
      <c r="O187" s="12"/>
      <c r="P187" s="12"/>
      <c r="Q187" s="12"/>
    </row>
    <row r="188" spans="3:17" s="6" customFormat="1" ht="13.2" x14ac:dyDescent="0.25">
      <c r="C188" s="5"/>
      <c r="E188" s="5"/>
      <c r="F188" s="5"/>
      <c r="G188" s="5"/>
      <c r="H188" s="5"/>
      <c r="I188" s="5"/>
      <c r="J188" s="5"/>
      <c r="K188" s="5"/>
      <c r="L188" s="5"/>
      <c r="M188" s="5"/>
      <c r="N188" s="5"/>
      <c r="O188" s="12"/>
      <c r="P188" s="12"/>
      <c r="Q188" s="12"/>
    </row>
    <row r="189" spans="3:17" s="6" customFormat="1" ht="13.2" x14ac:dyDescent="0.25">
      <c r="C189" s="5"/>
      <c r="E189" s="5"/>
      <c r="F189" s="5"/>
      <c r="G189" s="5"/>
      <c r="H189" s="5"/>
      <c r="I189" s="5"/>
      <c r="J189" s="5"/>
      <c r="K189" s="5"/>
      <c r="L189" s="5"/>
      <c r="M189" s="5"/>
      <c r="N189" s="5"/>
      <c r="O189" s="12"/>
      <c r="P189" s="12"/>
      <c r="Q189" s="12"/>
    </row>
    <row r="190" spans="3:17" s="6" customFormat="1" ht="13.2" x14ac:dyDescent="0.25">
      <c r="C190" s="5"/>
      <c r="E190" s="5"/>
      <c r="F190" s="5"/>
      <c r="G190" s="5"/>
      <c r="H190" s="5"/>
      <c r="I190" s="5"/>
      <c r="J190" s="5"/>
      <c r="K190" s="5"/>
      <c r="L190" s="5"/>
      <c r="M190" s="5"/>
      <c r="N190" s="5"/>
      <c r="O190" s="12"/>
      <c r="P190" s="12"/>
      <c r="Q190" s="12"/>
    </row>
    <row r="191" spans="3:17" s="6" customFormat="1" ht="13.2" x14ac:dyDescent="0.25">
      <c r="C191" s="5"/>
      <c r="E191" s="5"/>
      <c r="F191" s="5"/>
      <c r="G191" s="5"/>
      <c r="H191" s="5"/>
      <c r="I191" s="5"/>
      <c r="J191" s="5"/>
      <c r="K191" s="5"/>
      <c r="L191" s="5"/>
      <c r="M191" s="5"/>
      <c r="N191" s="5"/>
      <c r="O191" s="12"/>
      <c r="P191" s="12"/>
      <c r="Q191" s="12"/>
    </row>
    <row r="192" spans="3:17" s="6" customFormat="1" ht="13.2" x14ac:dyDescent="0.25">
      <c r="C192" s="5"/>
      <c r="E192" s="5"/>
      <c r="F192" s="5"/>
      <c r="G192" s="5"/>
      <c r="H192" s="5"/>
      <c r="I192" s="5"/>
      <c r="J192" s="5"/>
      <c r="K192" s="5"/>
      <c r="L192" s="5"/>
      <c r="M192" s="5"/>
      <c r="N192" s="5"/>
      <c r="O192" s="12"/>
      <c r="P192" s="12"/>
      <c r="Q192" s="12"/>
    </row>
    <row r="193" spans="3:17" s="6" customFormat="1" ht="13.2" x14ac:dyDescent="0.25">
      <c r="C193" s="5"/>
      <c r="E193" s="5"/>
      <c r="F193" s="5"/>
      <c r="G193" s="5"/>
      <c r="H193" s="5"/>
      <c r="I193" s="5"/>
      <c r="J193" s="5"/>
      <c r="K193" s="5"/>
      <c r="L193" s="5"/>
      <c r="M193" s="5"/>
      <c r="N193" s="5"/>
      <c r="O193" s="12"/>
      <c r="P193" s="12"/>
      <c r="Q193" s="12"/>
    </row>
    <row r="194" spans="3:17" s="6" customFormat="1" ht="13.2" x14ac:dyDescent="0.25">
      <c r="C194" s="5"/>
      <c r="E194" s="5"/>
      <c r="F194" s="5"/>
      <c r="G194" s="5"/>
      <c r="H194" s="5"/>
      <c r="I194" s="5"/>
      <c r="J194" s="5"/>
      <c r="K194" s="5"/>
      <c r="L194" s="5"/>
      <c r="M194" s="5"/>
      <c r="N194" s="5"/>
      <c r="O194" s="12"/>
      <c r="P194" s="12"/>
      <c r="Q194" s="12"/>
    </row>
    <row r="195" spans="3:17" s="6" customFormat="1" ht="13.2" x14ac:dyDescent="0.25">
      <c r="C195" s="5"/>
      <c r="E195" s="5"/>
      <c r="F195" s="5"/>
      <c r="G195" s="5"/>
      <c r="H195" s="5"/>
      <c r="I195" s="5"/>
      <c r="J195" s="5"/>
      <c r="K195" s="5"/>
      <c r="L195" s="5"/>
      <c r="M195" s="5"/>
      <c r="N195" s="5"/>
      <c r="O195" s="12"/>
      <c r="P195" s="12"/>
      <c r="Q195" s="12"/>
    </row>
    <row r="196" spans="3:17" s="6" customFormat="1" ht="13.2" x14ac:dyDescent="0.25">
      <c r="C196" s="5"/>
      <c r="E196" s="5"/>
      <c r="F196" s="5"/>
      <c r="G196" s="5"/>
      <c r="H196" s="5"/>
      <c r="I196" s="5"/>
      <c r="J196" s="5"/>
      <c r="K196" s="5"/>
      <c r="L196" s="5"/>
      <c r="M196" s="5"/>
      <c r="N196" s="5"/>
      <c r="O196" s="12"/>
      <c r="P196" s="12"/>
      <c r="Q196" s="12"/>
    </row>
    <row r="197" spans="3:17" s="6" customFormat="1" ht="13.2" x14ac:dyDescent="0.25">
      <c r="C197" s="5"/>
      <c r="E197" s="5"/>
      <c r="F197" s="5"/>
      <c r="G197" s="5"/>
      <c r="H197" s="5"/>
      <c r="I197" s="5"/>
      <c r="J197" s="5"/>
      <c r="K197" s="5"/>
      <c r="L197" s="5"/>
      <c r="M197" s="5"/>
      <c r="N197" s="5"/>
      <c r="O197" s="12"/>
      <c r="P197" s="12"/>
      <c r="Q197" s="12"/>
    </row>
    <row r="198" spans="3:17" s="6" customFormat="1" ht="13.2" x14ac:dyDescent="0.25">
      <c r="C198" s="5"/>
      <c r="E198" s="5"/>
      <c r="F198" s="5"/>
      <c r="G198" s="5"/>
      <c r="H198" s="5"/>
      <c r="I198" s="5"/>
      <c r="J198" s="5"/>
      <c r="K198" s="5"/>
      <c r="L198" s="5"/>
      <c r="M198" s="5"/>
      <c r="N198" s="5"/>
      <c r="O198" s="12"/>
      <c r="P198" s="12"/>
      <c r="Q198" s="12"/>
    </row>
    <row r="199" spans="3:17" s="6" customFormat="1" ht="13.2" x14ac:dyDescent="0.25">
      <c r="C199" s="5"/>
      <c r="E199" s="5"/>
      <c r="F199" s="5"/>
      <c r="G199" s="5"/>
      <c r="H199" s="5"/>
      <c r="I199" s="5"/>
      <c r="J199" s="5"/>
      <c r="K199" s="5"/>
      <c r="L199" s="5"/>
      <c r="M199" s="5"/>
      <c r="N199" s="5"/>
      <c r="O199" s="12"/>
      <c r="P199" s="12"/>
      <c r="Q199" s="12"/>
    </row>
    <row r="200" spans="3:17" s="6" customFormat="1" ht="13.2" x14ac:dyDescent="0.25">
      <c r="C200" s="5"/>
      <c r="E200" s="5"/>
      <c r="F200" s="5"/>
      <c r="G200" s="5"/>
      <c r="H200" s="5"/>
      <c r="I200" s="5"/>
      <c r="J200" s="5"/>
      <c r="K200" s="5"/>
      <c r="L200" s="5"/>
      <c r="M200" s="5"/>
      <c r="N200" s="5"/>
      <c r="O200" s="12"/>
      <c r="P200" s="12"/>
      <c r="Q200" s="12"/>
    </row>
    <row r="201" spans="3:17" s="6" customFormat="1" ht="13.2" x14ac:dyDescent="0.25">
      <c r="C201" s="5"/>
      <c r="E201" s="5"/>
      <c r="F201" s="5"/>
      <c r="G201" s="5"/>
      <c r="H201" s="5"/>
      <c r="I201" s="5"/>
      <c r="J201" s="5"/>
      <c r="K201" s="5"/>
      <c r="L201" s="5"/>
      <c r="M201" s="5"/>
      <c r="N201" s="5"/>
      <c r="O201" s="12"/>
      <c r="P201" s="12"/>
      <c r="Q201" s="12"/>
    </row>
    <row r="202" spans="3:17" s="6" customFormat="1" ht="13.2" x14ac:dyDescent="0.25">
      <c r="C202" s="5"/>
      <c r="E202" s="5"/>
      <c r="F202" s="5"/>
      <c r="G202" s="5"/>
      <c r="H202" s="5"/>
      <c r="I202" s="5"/>
      <c r="J202" s="5"/>
      <c r="K202" s="5"/>
      <c r="L202" s="5"/>
      <c r="M202" s="5"/>
      <c r="N202" s="5"/>
      <c r="O202" s="12"/>
      <c r="P202" s="12"/>
      <c r="Q202" s="12"/>
    </row>
    <row r="203" spans="3:17" s="6" customFormat="1" ht="13.2" x14ac:dyDescent="0.25">
      <c r="C203" s="5"/>
      <c r="E203" s="5"/>
      <c r="F203" s="5"/>
      <c r="G203" s="5"/>
      <c r="H203" s="5"/>
      <c r="I203" s="5"/>
      <c r="J203" s="5"/>
      <c r="K203" s="5"/>
      <c r="L203" s="5"/>
      <c r="M203" s="5"/>
      <c r="N203" s="5"/>
      <c r="O203" s="12"/>
      <c r="P203" s="12"/>
      <c r="Q203" s="12"/>
    </row>
    <row r="204" spans="3:17" s="6" customFormat="1" ht="13.2" x14ac:dyDescent="0.25">
      <c r="C204" s="5"/>
      <c r="E204" s="5"/>
      <c r="F204" s="5"/>
      <c r="G204" s="5"/>
      <c r="H204" s="5"/>
      <c r="I204" s="5"/>
      <c r="J204" s="5"/>
      <c r="K204" s="5"/>
      <c r="L204" s="5"/>
      <c r="M204" s="5"/>
      <c r="N204" s="5"/>
      <c r="O204" s="12"/>
      <c r="P204" s="12"/>
      <c r="Q204" s="12"/>
    </row>
    <row r="205" spans="3:17" s="6" customFormat="1" ht="13.2" x14ac:dyDescent="0.25">
      <c r="C205" s="5"/>
      <c r="E205" s="5"/>
      <c r="F205" s="5"/>
      <c r="G205" s="5"/>
      <c r="H205" s="5"/>
      <c r="I205" s="5"/>
      <c r="J205" s="5"/>
      <c r="K205" s="5"/>
      <c r="L205" s="5"/>
      <c r="M205" s="5"/>
      <c r="N205" s="5"/>
      <c r="O205" s="12"/>
      <c r="P205" s="12"/>
      <c r="Q205" s="12"/>
    </row>
    <row r="206" spans="3:17" s="6" customFormat="1" ht="13.2" x14ac:dyDescent="0.25">
      <c r="C206" s="5"/>
      <c r="E206" s="5"/>
      <c r="F206" s="5"/>
      <c r="G206" s="5"/>
      <c r="H206" s="5"/>
      <c r="I206" s="5"/>
      <c r="J206" s="5"/>
      <c r="K206" s="5"/>
      <c r="L206" s="5"/>
      <c r="M206" s="5"/>
      <c r="N206" s="5"/>
      <c r="O206" s="12"/>
      <c r="P206" s="12"/>
      <c r="Q206" s="12"/>
    </row>
    <row r="207" spans="3:17" s="6" customFormat="1" ht="13.2" x14ac:dyDescent="0.25">
      <c r="C207" s="5"/>
      <c r="E207" s="5"/>
      <c r="F207" s="5"/>
      <c r="G207" s="5"/>
      <c r="H207" s="5"/>
      <c r="I207" s="5"/>
      <c r="J207" s="5"/>
      <c r="K207" s="5"/>
      <c r="L207" s="5"/>
      <c r="M207" s="5"/>
      <c r="N207" s="5"/>
      <c r="O207" s="12"/>
      <c r="P207" s="12"/>
      <c r="Q207" s="12"/>
    </row>
    <row r="208" spans="3:17" s="6" customFormat="1" ht="13.2" x14ac:dyDescent="0.25">
      <c r="C208" s="5"/>
      <c r="E208" s="5"/>
      <c r="F208" s="5"/>
      <c r="G208" s="5"/>
      <c r="H208" s="5"/>
      <c r="I208" s="5"/>
      <c r="J208" s="5"/>
      <c r="K208" s="5"/>
      <c r="L208" s="5"/>
      <c r="M208" s="5"/>
      <c r="N208" s="5"/>
      <c r="O208" s="12"/>
      <c r="P208" s="12"/>
      <c r="Q208" s="12"/>
    </row>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sheetData>
  <sheetProtection algorithmName="SHA-512" hashValue="hLxK7fqT9vQREHHgYxixXkY1LiD+iabzRKpqB5KSG9W3pDb2IVCClRFnuflzK4QWqncKjOLr4QXgA63kpRwl8A==" saltValue="6o2YZC0TnPnII8T15R932g==" spinCount="100000" sheet="1" objects="1" scenarios="1" formatCells="0" formatColumns="0" formatRows="0"/>
  <mergeCells count="18">
    <mergeCell ref="A21:B21"/>
    <mergeCell ref="A23:B23"/>
    <mergeCell ref="A20:B20"/>
    <mergeCell ref="A22:B22"/>
    <mergeCell ref="A30:B30"/>
    <mergeCell ref="A5:D5"/>
    <mergeCell ref="B6:D6"/>
    <mergeCell ref="A7:D7"/>
    <mergeCell ref="A8:B10"/>
    <mergeCell ref="C8:C9"/>
    <mergeCell ref="D8:D9"/>
    <mergeCell ref="A11:A13"/>
    <mergeCell ref="A14:A16"/>
    <mergeCell ref="A24:A26"/>
    <mergeCell ref="A27:A29"/>
    <mergeCell ref="A17:B17"/>
    <mergeCell ref="A18:B18"/>
    <mergeCell ref="A19:B19"/>
  </mergeCells>
  <hyperlinks>
    <hyperlink ref="B6" r:id="rId1" display="datenerhebung@e-control.at" xr:uid="{00000000-0004-0000-0700-000000000000}"/>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howOutlineSymbols="0"/>
    <pageSetUpPr autoPageBreaks="0"/>
  </sheetPr>
  <dimension ref="A1:X137"/>
  <sheetViews>
    <sheetView showGridLines="0" showOutlineSymbols="0" zoomScaleNormal="100" workbookViewId="0">
      <pane ySplit="10" topLeftCell="A11" activePane="bottomLeft" state="frozen"/>
      <selection activeCell="A2" sqref="A2:A4"/>
      <selection pane="bottomLeft"/>
    </sheetView>
  </sheetViews>
  <sheetFormatPr baseColWidth="10" defaultColWidth="10.6640625" defaultRowHeight="13.2" x14ac:dyDescent="0.25"/>
  <cols>
    <col min="1" max="1" width="30.6640625" style="9" customWidth="1"/>
    <col min="2" max="4" width="10.6640625" style="9" customWidth="1"/>
    <col min="5" max="10" width="12.6640625" style="9" customWidth="1"/>
    <col min="11" max="11" width="11.44140625" style="9" customWidth="1"/>
    <col min="12" max="12" width="26.6640625" style="9" bestFit="1" customWidth="1"/>
    <col min="13" max="16" width="10.6640625" style="9" customWidth="1"/>
    <col min="17" max="18" width="20.6640625" style="9" customWidth="1"/>
    <col min="19" max="19" width="10.6640625" style="5" customWidth="1"/>
    <col min="20" max="20" width="35.6640625" style="5" customWidth="1"/>
    <col min="21" max="23" width="40.6640625" style="12" customWidth="1"/>
    <col min="24" max="24" width="40.6640625" style="9" customWidth="1"/>
    <col min="25" max="16384" width="10.6640625" style="9"/>
  </cols>
  <sheetData>
    <row r="1" spans="1:24" ht="15.75" customHeight="1" x14ac:dyDescent="0.25">
      <c r="A1" s="172"/>
      <c r="B1" s="172"/>
      <c r="C1" s="5"/>
      <c r="D1" s="134"/>
      <c r="E1" s="5"/>
      <c r="F1" s="5"/>
      <c r="G1" s="5"/>
      <c r="H1" s="5"/>
      <c r="I1" s="5"/>
      <c r="J1" s="5"/>
      <c r="K1" s="5"/>
      <c r="L1" s="7"/>
      <c r="M1" s="5"/>
      <c r="N1" s="5"/>
      <c r="O1" s="5"/>
      <c r="P1" s="5"/>
      <c r="Q1" s="5"/>
      <c r="R1" s="5"/>
    </row>
    <row r="2" spans="1:24" ht="15.75" customHeight="1" x14ac:dyDescent="0.25">
      <c r="A2" s="172"/>
      <c r="B2" s="134"/>
      <c r="C2" s="5"/>
      <c r="D2" s="5"/>
      <c r="E2" s="5"/>
      <c r="F2" s="5"/>
      <c r="G2" s="5"/>
      <c r="H2" s="5"/>
      <c r="I2" s="5"/>
      <c r="J2" s="5"/>
      <c r="K2" s="5"/>
      <c r="L2" s="5"/>
      <c r="M2" s="5"/>
      <c r="N2" s="5"/>
      <c r="O2" s="5"/>
      <c r="P2" s="5"/>
      <c r="Q2" s="5"/>
      <c r="R2" s="5"/>
    </row>
    <row r="3" spans="1:24" ht="15.75" customHeight="1" x14ac:dyDescent="0.25">
      <c r="A3" s="172"/>
      <c r="B3" s="134"/>
      <c r="C3" s="5"/>
      <c r="D3" s="5"/>
      <c r="E3" s="5"/>
      <c r="F3" s="5"/>
      <c r="G3" s="5"/>
      <c r="H3" s="5"/>
      <c r="I3" s="5"/>
      <c r="J3" s="5"/>
      <c r="K3" s="5"/>
      <c r="L3" s="5"/>
      <c r="M3" s="5"/>
      <c r="N3" s="5"/>
      <c r="O3" s="5"/>
      <c r="P3" s="5"/>
      <c r="Q3" s="5"/>
      <c r="R3" s="5"/>
    </row>
    <row r="4" spans="1:24" ht="15.75" customHeight="1" x14ac:dyDescent="0.25">
      <c r="A4" s="238" t="s">
        <v>1</v>
      </c>
      <c r="B4" s="134"/>
      <c r="C4" s="5"/>
      <c r="D4" s="5"/>
      <c r="E4" s="5"/>
      <c r="H4" s="32"/>
      <c r="I4" s="5"/>
      <c r="J4" s="5"/>
      <c r="K4" s="5"/>
      <c r="M4" s="5"/>
      <c r="N4" s="5"/>
      <c r="O4" s="5"/>
      <c r="P4" s="5"/>
      <c r="Q4" s="5"/>
      <c r="R4" s="5"/>
    </row>
    <row r="5" spans="1:24" ht="15.75" customHeight="1" x14ac:dyDescent="0.25">
      <c r="A5" s="260" t="str">
        <f>"Jahreserhebung Erzeuger Strom "&amp;U!$B$11</f>
        <v>Jahreserhebung Erzeuger Strom 2022</v>
      </c>
      <c r="B5" s="275"/>
      <c r="C5" s="275"/>
      <c r="D5" s="275"/>
      <c r="E5" s="275"/>
      <c r="F5" s="276"/>
      <c r="G5" s="5"/>
      <c r="H5" s="5"/>
      <c r="I5" s="5"/>
      <c r="J5" s="5"/>
      <c r="K5" s="5"/>
      <c r="M5" s="5"/>
      <c r="N5" s="5"/>
      <c r="O5" s="5"/>
      <c r="P5" s="5"/>
      <c r="Q5" s="5"/>
      <c r="R5" s="5"/>
    </row>
    <row r="6" spans="1:24" ht="15.75" customHeight="1" x14ac:dyDescent="0.25">
      <c r="A6" s="109" t="s">
        <v>3</v>
      </c>
      <c r="B6" s="270" t="str">
        <f>IF(U!$B$12&lt;&gt;"",U!$B$12,"")</f>
        <v/>
      </c>
      <c r="C6" s="271"/>
      <c r="D6" s="271"/>
      <c r="E6" s="271"/>
      <c r="F6" s="272"/>
      <c r="G6" s="133" t="s">
        <v>176</v>
      </c>
      <c r="H6" s="32"/>
      <c r="I6" s="5"/>
      <c r="N6" s="5"/>
      <c r="O6" s="5"/>
      <c r="P6" s="5"/>
      <c r="Q6" s="5"/>
      <c r="R6" s="5"/>
    </row>
    <row r="7" spans="1:24" ht="15.6" x14ac:dyDescent="0.25">
      <c r="A7" s="260" t="s">
        <v>102</v>
      </c>
      <c r="B7" s="275"/>
      <c r="C7" s="275"/>
      <c r="D7" s="275"/>
      <c r="E7" s="275"/>
      <c r="F7" s="276"/>
      <c r="G7" s="136" t="s">
        <v>177</v>
      </c>
      <c r="H7" s="32"/>
      <c r="I7" s="5"/>
      <c r="N7" s="5"/>
      <c r="O7" s="5"/>
      <c r="P7" s="5"/>
      <c r="Q7" s="5"/>
      <c r="R7" s="5"/>
      <c r="X7" s="146" t="s">
        <v>91</v>
      </c>
    </row>
    <row r="8" spans="1:24" ht="25.5" customHeight="1" x14ac:dyDescent="0.25">
      <c r="A8" s="314" t="s">
        <v>38</v>
      </c>
      <c r="B8" s="333" t="s">
        <v>59</v>
      </c>
      <c r="C8" s="333" t="s">
        <v>60</v>
      </c>
      <c r="D8" s="333" t="s">
        <v>61</v>
      </c>
      <c r="E8" s="333" t="s">
        <v>62</v>
      </c>
      <c r="F8" s="333" t="s">
        <v>63</v>
      </c>
      <c r="G8" s="333" t="s">
        <v>181</v>
      </c>
      <c r="H8" s="333" t="s">
        <v>182</v>
      </c>
      <c r="I8" s="333" t="s">
        <v>64</v>
      </c>
      <c r="J8" s="333" t="s">
        <v>65</v>
      </c>
      <c r="K8" s="333" t="s">
        <v>113</v>
      </c>
      <c r="L8" s="314" t="s">
        <v>53</v>
      </c>
      <c r="M8" s="333" t="s">
        <v>57</v>
      </c>
      <c r="N8" s="333" t="s">
        <v>92</v>
      </c>
      <c r="O8" s="333" t="s">
        <v>58</v>
      </c>
      <c r="P8" s="314" t="s">
        <v>54</v>
      </c>
      <c r="Q8" s="314" t="s">
        <v>55</v>
      </c>
      <c r="R8" s="314" t="s">
        <v>56</v>
      </c>
      <c r="S8" s="333" t="s">
        <v>93</v>
      </c>
      <c r="T8" s="311" t="s">
        <v>74</v>
      </c>
      <c r="U8" s="311" t="s">
        <v>75</v>
      </c>
      <c r="V8" s="311" t="s">
        <v>76</v>
      </c>
      <c r="W8" s="311" t="s">
        <v>77</v>
      </c>
      <c r="X8" s="344" t="s">
        <v>78</v>
      </c>
    </row>
    <row r="9" spans="1:24" ht="25.5" customHeight="1" x14ac:dyDescent="0.25">
      <c r="A9" s="315"/>
      <c r="B9" s="334"/>
      <c r="C9" s="334"/>
      <c r="D9" s="334"/>
      <c r="E9" s="334"/>
      <c r="F9" s="334"/>
      <c r="G9" s="334"/>
      <c r="H9" s="334"/>
      <c r="I9" s="334"/>
      <c r="J9" s="334"/>
      <c r="K9" s="334"/>
      <c r="L9" s="315"/>
      <c r="M9" s="334"/>
      <c r="N9" s="334"/>
      <c r="O9" s="334"/>
      <c r="P9" s="315"/>
      <c r="Q9" s="315"/>
      <c r="R9" s="315"/>
      <c r="S9" s="334"/>
      <c r="T9" s="310"/>
      <c r="U9" s="310"/>
      <c r="V9" s="310"/>
      <c r="W9" s="310"/>
      <c r="X9" s="345"/>
    </row>
    <row r="10" spans="1:24" x14ac:dyDescent="0.25">
      <c r="A10" s="316"/>
      <c r="B10" s="37" t="s">
        <v>67</v>
      </c>
      <c r="C10" s="37" t="s">
        <v>67</v>
      </c>
      <c r="D10" s="37" t="s">
        <v>67</v>
      </c>
      <c r="E10" s="37" t="s">
        <v>0</v>
      </c>
      <c r="F10" s="37" t="s">
        <v>0</v>
      </c>
      <c r="G10" s="37" t="s">
        <v>0</v>
      </c>
      <c r="H10" s="37" t="s">
        <v>0</v>
      </c>
      <c r="I10" s="37" t="s">
        <v>0</v>
      </c>
      <c r="J10" s="37" t="s">
        <v>0</v>
      </c>
      <c r="K10" s="37" t="s">
        <v>68</v>
      </c>
      <c r="L10" s="316"/>
      <c r="M10" s="37" t="s">
        <v>66</v>
      </c>
      <c r="N10" s="37" t="s">
        <v>66</v>
      </c>
      <c r="O10" s="37" t="s">
        <v>66</v>
      </c>
      <c r="P10" s="316"/>
      <c r="Q10" s="316"/>
      <c r="R10" s="316"/>
      <c r="S10" s="37" t="s">
        <v>94</v>
      </c>
      <c r="T10" s="40" t="s">
        <v>80</v>
      </c>
      <c r="U10" s="40" t="s">
        <v>80</v>
      </c>
      <c r="V10" s="40" t="s">
        <v>80</v>
      </c>
      <c r="W10" s="40" t="s">
        <v>80</v>
      </c>
      <c r="X10" s="148" t="s">
        <v>80</v>
      </c>
    </row>
    <row r="11" spans="1:24" x14ac:dyDescent="0.25">
      <c r="A11" s="41"/>
      <c r="B11" s="42"/>
      <c r="C11" s="42"/>
      <c r="D11" s="42"/>
      <c r="E11" s="142"/>
      <c r="F11" s="142"/>
      <c r="G11" s="142"/>
      <c r="H11" s="142"/>
      <c r="I11" s="142"/>
      <c r="J11" s="142"/>
      <c r="K11" s="186" t="str">
        <f>IF(AND(SUM(B11)&gt;0,SUM(E11)&gt;0),1000*E11/B11,"")</f>
        <v/>
      </c>
      <c r="L11" s="45"/>
      <c r="M11" s="46"/>
      <c r="N11" s="46"/>
      <c r="O11" s="46"/>
      <c r="P11" s="47"/>
      <c r="Q11" s="41"/>
      <c r="R11" s="65"/>
      <c r="S11" s="50"/>
      <c r="T11" s="41"/>
      <c r="U11" s="48"/>
      <c r="V11" s="48"/>
      <c r="W11" s="48"/>
      <c r="X11" s="48"/>
    </row>
    <row r="12" spans="1:24" ht="12.75" customHeight="1" x14ac:dyDescent="0.25">
      <c r="A12" s="43"/>
      <c r="B12" s="44"/>
      <c r="C12" s="44"/>
      <c r="D12" s="44"/>
      <c r="E12" s="143"/>
      <c r="F12" s="143"/>
      <c r="G12" s="143"/>
      <c r="H12" s="143"/>
      <c r="I12" s="143"/>
      <c r="J12" s="143"/>
      <c r="K12" s="187" t="str">
        <f t="shared" ref="K12:K75" si="0">IF(AND(SUM(B12)&gt;0,SUM(E12)&gt;0),1000*E12/B12,"")</f>
        <v/>
      </c>
      <c r="L12" s="49"/>
      <c r="M12" s="50"/>
      <c r="N12" s="50"/>
      <c r="O12" s="50"/>
      <c r="P12" s="51"/>
      <c r="Q12" s="43"/>
      <c r="R12" s="66"/>
      <c r="S12" s="50"/>
      <c r="T12" s="43"/>
      <c r="U12" s="52"/>
      <c r="V12" s="52"/>
      <c r="W12" s="52"/>
      <c r="X12" s="52"/>
    </row>
    <row r="13" spans="1:24" ht="12.75" customHeight="1" x14ac:dyDescent="0.25">
      <c r="A13" s="43"/>
      <c r="B13" s="44"/>
      <c r="C13" s="44"/>
      <c r="D13" s="44"/>
      <c r="E13" s="143"/>
      <c r="F13" s="143"/>
      <c r="G13" s="143"/>
      <c r="H13" s="143"/>
      <c r="I13" s="143"/>
      <c r="J13" s="143"/>
      <c r="K13" s="187" t="str">
        <f t="shared" si="0"/>
        <v/>
      </c>
      <c r="L13" s="49"/>
      <c r="M13" s="50"/>
      <c r="N13" s="50"/>
      <c r="O13" s="50"/>
      <c r="P13" s="51"/>
      <c r="Q13" s="43"/>
      <c r="R13" s="66"/>
      <c r="S13" s="50"/>
      <c r="T13" s="43"/>
      <c r="U13" s="52"/>
      <c r="V13" s="52"/>
      <c r="W13" s="52"/>
      <c r="X13" s="52"/>
    </row>
    <row r="14" spans="1:24" x14ac:dyDescent="0.25">
      <c r="A14" s="43"/>
      <c r="B14" s="44"/>
      <c r="C14" s="44"/>
      <c r="D14" s="44"/>
      <c r="E14" s="143"/>
      <c r="F14" s="143"/>
      <c r="G14" s="143"/>
      <c r="H14" s="143"/>
      <c r="I14" s="143"/>
      <c r="J14" s="143"/>
      <c r="K14" s="187" t="str">
        <f t="shared" si="0"/>
        <v/>
      </c>
      <c r="L14" s="49"/>
      <c r="M14" s="50"/>
      <c r="N14" s="50"/>
      <c r="O14" s="50"/>
      <c r="P14" s="51"/>
      <c r="Q14" s="43"/>
      <c r="R14" s="66"/>
      <c r="S14" s="50"/>
      <c r="T14" s="43"/>
      <c r="U14" s="52"/>
      <c r="V14" s="52"/>
      <c r="W14" s="52"/>
      <c r="X14" s="52"/>
    </row>
    <row r="15" spans="1:24" x14ac:dyDescent="0.25">
      <c r="A15" s="43"/>
      <c r="B15" s="44"/>
      <c r="C15" s="44"/>
      <c r="D15" s="44"/>
      <c r="E15" s="143"/>
      <c r="F15" s="143"/>
      <c r="G15" s="143"/>
      <c r="H15" s="143"/>
      <c r="I15" s="143"/>
      <c r="J15" s="143"/>
      <c r="K15" s="187" t="str">
        <f t="shared" si="0"/>
        <v/>
      </c>
      <c r="L15" s="49"/>
      <c r="M15" s="50"/>
      <c r="N15" s="50"/>
      <c r="O15" s="50"/>
      <c r="P15" s="51"/>
      <c r="Q15" s="43"/>
      <c r="R15" s="66"/>
      <c r="S15" s="50"/>
      <c r="T15" s="43"/>
      <c r="U15" s="52"/>
      <c r="V15" s="52"/>
      <c r="W15" s="52"/>
      <c r="X15" s="52"/>
    </row>
    <row r="16" spans="1:24" x14ac:dyDescent="0.25">
      <c r="A16" s="43"/>
      <c r="B16" s="44"/>
      <c r="C16" s="44"/>
      <c r="D16" s="44"/>
      <c r="E16" s="143"/>
      <c r="F16" s="143"/>
      <c r="G16" s="143"/>
      <c r="H16" s="143"/>
      <c r="I16" s="143"/>
      <c r="J16" s="143"/>
      <c r="K16" s="187" t="str">
        <f t="shared" si="0"/>
        <v/>
      </c>
      <c r="L16" s="49"/>
      <c r="M16" s="50"/>
      <c r="N16" s="50"/>
      <c r="O16" s="50"/>
      <c r="P16" s="51"/>
      <c r="Q16" s="43"/>
      <c r="R16" s="66"/>
      <c r="S16" s="50"/>
      <c r="T16" s="43"/>
      <c r="U16" s="52"/>
      <c r="V16" s="52"/>
      <c r="W16" s="52"/>
      <c r="X16" s="52"/>
    </row>
    <row r="17" spans="1:24" x14ac:dyDescent="0.25">
      <c r="A17" s="43"/>
      <c r="B17" s="44"/>
      <c r="C17" s="44"/>
      <c r="D17" s="44"/>
      <c r="E17" s="143"/>
      <c r="F17" s="143"/>
      <c r="G17" s="143"/>
      <c r="H17" s="143"/>
      <c r="I17" s="143"/>
      <c r="J17" s="143"/>
      <c r="K17" s="187" t="str">
        <f t="shared" si="0"/>
        <v/>
      </c>
      <c r="L17" s="49"/>
      <c r="M17" s="50"/>
      <c r="N17" s="50"/>
      <c r="O17" s="50"/>
      <c r="P17" s="51"/>
      <c r="Q17" s="43"/>
      <c r="R17" s="66"/>
      <c r="S17" s="50"/>
      <c r="T17" s="43"/>
      <c r="U17" s="52"/>
      <c r="V17" s="52"/>
      <c r="W17" s="52"/>
      <c r="X17" s="52"/>
    </row>
    <row r="18" spans="1:24" x14ac:dyDescent="0.25">
      <c r="A18" s="43"/>
      <c r="B18" s="44"/>
      <c r="C18" s="44"/>
      <c r="D18" s="44"/>
      <c r="E18" s="143"/>
      <c r="F18" s="143"/>
      <c r="G18" s="143"/>
      <c r="H18" s="143"/>
      <c r="I18" s="143"/>
      <c r="J18" s="143"/>
      <c r="K18" s="187" t="str">
        <f t="shared" si="0"/>
        <v/>
      </c>
      <c r="L18" s="49"/>
      <c r="M18" s="50"/>
      <c r="N18" s="50"/>
      <c r="O18" s="50"/>
      <c r="P18" s="51"/>
      <c r="Q18" s="43"/>
      <c r="R18" s="66"/>
      <c r="S18" s="50"/>
      <c r="T18" s="43"/>
      <c r="U18" s="52"/>
      <c r="V18" s="52"/>
      <c r="W18" s="52"/>
      <c r="X18" s="52"/>
    </row>
    <row r="19" spans="1:24" x14ac:dyDescent="0.25">
      <c r="A19" s="43"/>
      <c r="B19" s="44"/>
      <c r="C19" s="44"/>
      <c r="D19" s="44"/>
      <c r="E19" s="143"/>
      <c r="F19" s="143"/>
      <c r="G19" s="143"/>
      <c r="H19" s="143"/>
      <c r="I19" s="143"/>
      <c r="J19" s="143"/>
      <c r="K19" s="187" t="str">
        <f t="shared" si="0"/>
        <v/>
      </c>
      <c r="L19" s="49"/>
      <c r="M19" s="50"/>
      <c r="N19" s="50"/>
      <c r="O19" s="50"/>
      <c r="P19" s="51"/>
      <c r="Q19" s="43"/>
      <c r="R19" s="66"/>
      <c r="S19" s="50"/>
      <c r="T19" s="43"/>
      <c r="U19" s="52"/>
      <c r="V19" s="52"/>
      <c r="W19" s="52"/>
      <c r="X19" s="52"/>
    </row>
    <row r="20" spans="1:24" x14ac:dyDescent="0.25">
      <c r="A20" s="43"/>
      <c r="B20" s="44"/>
      <c r="C20" s="44"/>
      <c r="D20" s="44"/>
      <c r="E20" s="143"/>
      <c r="F20" s="143"/>
      <c r="G20" s="143"/>
      <c r="H20" s="143"/>
      <c r="I20" s="143"/>
      <c r="J20" s="143"/>
      <c r="K20" s="187" t="str">
        <f t="shared" si="0"/>
        <v/>
      </c>
      <c r="L20" s="49"/>
      <c r="M20" s="50"/>
      <c r="N20" s="50"/>
      <c r="O20" s="50"/>
      <c r="P20" s="51"/>
      <c r="Q20" s="43"/>
      <c r="R20" s="66"/>
      <c r="S20" s="50"/>
      <c r="T20" s="43"/>
      <c r="U20" s="52"/>
      <c r="V20" s="52"/>
      <c r="W20" s="52"/>
      <c r="X20" s="52"/>
    </row>
    <row r="21" spans="1:24" x14ac:dyDescent="0.25">
      <c r="A21" s="43"/>
      <c r="B21" s="44"/>
      <c r="C21" s="44"/>
      <c r="D21" s="44"/>
      <c r="E21" s="143"/>
      <c r="F21" s="143"/>
      <c r="G21" s="143"/>
      <c r="H21" s="143"/>
      <c r="I21" s="143"/>
      <c r="J21" s="143"/>
      <c r="K21" s="187" t="str">
        <f t="shared" si="0"/>
        <v/>
      </c>
      <c r="L21" s="49"/>
      <c r="M21" s="50"/>
      <c r="N21" s="50"/>
      <c r="O21" s="50"/>
      <c r="P21" s="51"/>
      <c r="Q21" s="43"/>
      <c r="R21" s="66"/>
      <c r="S21" s="50"/>
      <c r="T21" s="43"/>
      <c r="U21" s="52"/>
      <c r="V21" s="52"/>
      <c r="W21" s="52"/>
      <c r="X21" s="52"/>
    </row>
    <row r="22" spans="1:24" x14ac:dyDescent="0.25">
      <c r="A22" s="43"/>
      <c r="B22" s="44"/>
      <c r="C22" s="44"/>
      <c r="D22" s="44"/>
      <c r="E22" s="143"/>
      <c r="F22" s="143"/>
      <c r="G22" s="143"/>
      <c r="H22" s="143"/>
      <c r="I22" s="143"/>
      <c r="J22" s="143"/>
      <c r="K22" s="187" t="str">
        <f t="shared" si="0"/>
        <v/>
      </c>
      <c r="L22" s="49"/>
      <c r="M22" s="50"/>
      <c r="N22" s="50"/>
      <c r="O22" s="50"/>
      <c r="P22" s="51"/>
      <c r="Q22" s="43"/>
      <c r="R22" s="66"/>
      <c r="S22" s="50"/>
      <c r="T22" s="43"/>
      <c r="U22" s="52"/>
      <c r="V22" s="52"/>
      <c r="W22" s="52"/>
      <c r="X22" s="52"/>
    </row>
    <row r="23" spans="1:24" x14ac:dyDescent="0.25">
      <c r="A23" s="43"/>
      <c r="B23" s="44"/>
      <c r="C23" s="44"/>
      <c r="D23" s="44"/>
      <c r="E23" s="143"/>
      <c r="F23" s="143"/>
      <c r="G23" s="143"/>
      <c r="H23" s="143"/>
      <c r="I23" s="143"/>
      <c r="J23" s="143"/>
      <c r="K23" s="187" t="str">
        <f t="shared" si="0"/>
        <v/>
      </c>
      <c r="L23" s="49"/>
      <c r="M23" s="50"/>
      <c r="N23" s="50"/>
      <c r="O23" s="50"/>
      <c r="P23" s="51"/>
      <c r="Q23" s="43"/>
      <c r="R23" s="66"/>
      <c r="S23" s="50"/>
      <c r="T23" s="43"/>
      <c r="U23" s="52"/>
      <c r="V23" s="52"/>
      <c r="W23" s="52"/>
      <c r="X23" s="52"/>
    </row>
    <row r="24" spans="1:24" x14ac:dyDescent="0.25">
      <c r="A24" s="43"/>
      <c r="B24" s="44"/>
      <c r="C24" s="44"/>
      <c r="D24" s="44"/>
      <c r="E24" s="143"/>
      <c r="F24" s="143"/>
      <c r="G24" s="143"/>
      <c r="H24" s="143"/>
      <c r="I24" s="143"/>
      <c r="J24" s="143"/>
      <c r="K24" s="187" t="str">
        <f t="shared" si="0"/>
        <v/>
      </c>
      <c r="L24" s="49"/>
      <c r="M24" s="50"/>
      <c r="N24" s="50"/>
      <c r="O24" s="50"/>
      <c r="P24" s="51"/>
      <c r="Q24" s="43"/>
      <c r="R24" s="66"/>
      <c r="S24" s="50"/>
      <c r="T24" s="43"/>
      <c r="U24" s="52"/>
      <c r="V24" s="52"/>
      <c r="W24" s="52"/>
      <c r="X24" s="52"/>
    </row>
    <row r="25" spans="1:24" x14ac:dyDescent="0.25">
      <c r="A25" s="43"/>
      <c r="B25" s="44"/>
      <c r="C25" s="44"/>
      <c r="D25" s="44"/>
      <c r="E25" s="143"/>
      <c r="F25" s="143"/>
      <c r="G25" s="143"/>
      <c r="H25" s="143"/>
      <c r="I25" s="143"/>
      <c r="J25" s="143"/>
      <c r="K25" s="187" t="str">
        <f t="shared" si="0"/>
        <v/>
      </c>
      <c r="L25" s="49"/>
      <c r="M25" s="50"/>
      <c r="N25" s="50"/>
      <c r="O25" s="50"/>
      <c r="P25" s="51"/>
      <c r="Q25" s="43"/>
      <c r="R25" s="66"/>
      <c r="S25" s="50"/>
      <c r="T25" s="43"/>
      <c r="U25" s="52"/>
      <c r="V25" s="52"/>
      <c r="W25" s="52"/>
      <c r="X25" s="52"/>
    </row>
    <row r="26" spans="1:24" x14ac:dyDescent="0.25">
      <c r="A26" s="43"/>
      <c r="B26" s="44"/>
      <c r="C26" s="44"/>
      <c r="D26" s="44"/>
      <c r="E26" s="143"/>
      <c r="F26" s="143"/>
      <c r="G26" s="143"/>
      <c r="H26" s="143"/>
      <c r="I26" s="143"/>
      <c r="J26" s="143"/>
      <c r="K26" s="187" t="str">
        <f t="shared" si="0"/>
        <v/>
      </c>
      <c r="L26" s="49"/>
      <c r="M26" s="50"/>
      <c r="N26" s="50"/>
      <c r="O26" s="50"/>
      <c r="P26" s="51"/>
      <c r="Q26" s="43"/>
      <c r="R26" s="66"/>
      <c r="S26" s="50"/>
      <c r="T26" s="43"/>
      <c r="U26" s="52"/>
      <c r="V26" s="52"/>
      <c r="W26" s="52"/>
      <c r="X26" s="52"/>
    </row>
    <row r="27" spans="1:24" x14ac:dyDescent="0.25">
      <c r="A27" s="43"/>
      <c r="B27" s="44"/>
      <c r="C27" s="44"/>
      <c r="D27" s="44"/>
      <c r="E27" s="143"/>
      <c r="F27" s="143"/>
      <c r="G27" s="143"/>
      <c r="H27" s="143"/>
      <c r="I27" s="143"/>
      <c r="J27" s="143"/>
      <c r="K27" s="187" t="str">
        <f t="shared" si="0"/>
        <v/>
      </c>
      <c r="L27" s="49"/>
      <c r="M27" s="50"/>
      <c r="N27" s="50"/>
      <c r="O27" s="50"/>
      <c r="P27" s="51"/>
      <c r="Q27" s="43"/>
      <c r="R27" s="66"/>
      <c r="S27" s="50"/>
      <c r="T27" s="43"/>
      <c r="U27" s="52"/>
      <c r="V27" s="52"/>
      <c r="W27" s="52"/>
      <c r="X27" s="52"/>
    </row>
    <row r="28" spans="1:24" x14ac:dyDescent="0.25">
      <c r="A28" s="43"/>
      <c r="B28" s="44"/>
      <c r="C28" s="44"/>
      <c r="D28" s="44"/>
      <c r="E28" s="143"/>
      <c r="F28" s="143"/>
      <c r="G28" s="143"/>
      <c r="H28" s="143"/>
      <c r="I28" s="143"/>
      <c r="J28" s="143"/>
      <c r="K28" s="187" t="str">
        <f t="shared" si="0"/>
        <v/>
      </c>
      <c r="L28" s="49"/>
      <c r="M28" s="50"/>
      <c r="N28" s="50"/>
      <c r="O28" s="50"/>
      <c r="P28" s="51"/>
      <c r="Q28" s="43"/>
      <c r="R28" s="66"/>
      <c r="S28" s="50"/>
      <c r="T28" s="43"/>
      <c r="U28" s="52"/>
      <c r="V28" s="52"/>
      <c r="W28" s="52"/>
      <c r="X28" s="52"/>
    </row>
    <row r="29" spans="1:24" x14ac:dyDescent="0.25">
      <c r="A29" s="43"/>
      <c r="B29" s="44"/>
      <c r="C29" s="44"/>
      <c r="D29" s="44"/>
      <c r="E29" s="143"/>
      <c r="F29" s="143"/>
      <c r="G29" s="143"/>
      <c r="H29" s="143"/>
      <c r="I29" s="143"/>
      <c r="J29" s="143"/>
      <c r="K29" s="187" t="str">
        <f t="shared" si="0"/>
        <v/>
      </c>
      <c r="L29" s="49"/>
      <c r="M29" s="50"/>
      <c r="N29" s="50"/>
      <c r="O29" s="50"/>
      <c r="P29" s="51"/>
      <c r="Q29" s="43"/>
      <c r="R29" s="66"/>
      <c r="S29" s="50"/>
      <c r="T29" s="43"/>
      <c r="U29" s="52"/>
      <c r="V29" s="52"/>
      <c r="W29" s="52"/>
      <c r="X29" s="52"/>
    </row>
    <row r="30" spans="1:24" x14ac:dyDescent="0.25">
      <c r="A30" s="43"/>
      <c r="B30" s="44"/>
      <c r="C30" s="44"/>
      <c r="D30" s="44"/>
      <c r="E30" s="143"/>
      <c r="F30" s="143"/>
      <c r="G30" s="143"/>
      <c r="H30" s="143"/>
      <c r="I30" s="143"/>
      <c r="J30" s="143"/>
      <c r="K30" s="187" t="str">
        <f t="shared" si="0"/>
        <v/>
      </c>
      <c r="L30" s="49"/>
      <c r="M30" s="50"/>
      <c r="N30" s="50"/>
      <c r="O30" s="50"/>
      <c r="P30" s="51"/>
      <c r="Q30" s="43"/>
      <c r="R30" s="66"/>
      <c r="S30" s="50"/>
      <c r="T30" s="43"/>
      <c r="U30" s="52"/>
      <c r="V30" s="52"/>
      <c r="W30" s="52"/>
      <c r="X30" s="52"/>
    </row>
    <row r="31" spans="1:24" x14ac:dyDescent="0.25">
      <c r="A31" s="43"/>
      <c r="B31" s="44"/>
      <c r="C31" s="44"/>
      <c r="D31" s="44"/>
      <c r="E31" s="143"/>
      <c r="F31" s="143"/>
      <c r="G31" s="143"/>
      <c r="H31" s="143"/>
      <c r="I31" s="143"/>
      <c r="J31" s="143"/>
      <c r="K31" s="187" t="str">
        <f t="shared" si="0"/>
        <v/>
      </c>
      <c r="L31" s="49"/>
      <c r="M31" s="50"/>
      <c r="N31" s="50"/>
      <c r="O31" s="50"/>
      <c r="P31" s="51"/>
      <c r="Q31" s="43"/>
      <c r="R31" s="66"/>
      <c r="S31" s="50"/>
      <c r="T31" s="43"/>
      <c r="U31" s="52"/>
      <c r="V31" s="52"/>
      <c r="W31" s="52"/>
      <c r="X31" s="52"/>
    </row>
    <row r="32" spans="1:24" x14ac:dyDescent="0.25">
      <c r="A32" s="43"/>
      <c r="B32" s="44"/>
      <c r="C32" s="44"/>
      <c r="D32" s="44"/>
      <c r="E32" s="143"/>
      <c r="F32" s="143"/>
      <c r="G32" s="143"/>
      <c r="H32" s="143"/>
      <c r="I32" s="143"/>
      <c r="J32" s="143"/>
      <c r="K32" s="187" t="str">
        <f t="shared" si="0"/>
        <v/>
      </c>
      <c r="L32" s="49"/>
      <c r="M32" s="50"/>
      <c r="N32" s="50"/>
      <c r="O32" s="50"/>
      <c r="P32" s="51"/>
      <c r="Q32" s="43"/>
      <c r="R32" s="66"/>
      <c r="S32" s="50"/>
      <c r="T32" s="43"/>
      <c r="U32" s="52"/>
      <c r="V32" s="52"/>
      <c r="W32" s="52"/>
      <c r="X32" s="52"/>
    </row>
    <row r="33" spans="1:24" x14ac:dyDescent="0.25">
      <c r="A33" s="43"/>
      <c r="B33" s="44"/>
      <c r="C33" s="44"/>
      <c r="D33" s="44"/>
      <c r="E33" s="143"/>
      <c r="F33" s="143"/>
      <c r="G33" s="143"/>
      <c r="H33" s="143"/>
      <c r="I33" s="143"/>
      <c r="J33" s="143"/>
      <c r="K33" s="187" t="str">
        <f t="shared" si="0"/>
        <v/>
      </c>
      <c r="L33" s="49"/>
      <c r="M33" s="50"/>
      <c r="N33" s="50"/>
      <c r="O33" s="50"/>
      <c r="P33" s="51"/>
      <c r="Q33" s="43"/>
      <c r="R33" s="66"/>
      <c r="S33" s="50"/>
      <c r="T33" s="43"/>
      <c r="U33" s="52"/>
      <c r="V33" s="52"/>
      <c r="W33" s="52"/>
      <c r="X33" s="52"/>
    </row>
    <row r="34" spans="1:24" x14ac:dyDescent="0.25">
      <c r="A34" s="43"/>
      <c r="B34" s="44"/>
      <c r="C34" s="44"/>
      <c r="D34" s="44"/>
      <c r="E34" s="143"/>
      <c r="F34" s="143"/>
      <c r="G34" s="143"/>
      <c r="H34" s="143"/>
      <c r="I34" s="143"/>
      <c r="J34" s="143"/>
      <c r="K34" s="187" t="str">
        <f t="shared" si="0"/>
        <v/>
      </c>
      <c r="L34" s="49"/>
      <c r="M34" s="50"/>
      <c r="N34" s="50"/>
      <c r="O34" s="50"/>
      <c r="P34" s="51"/>
      <c r="Q34" s="43"/>
      <c r="R34" s="66"/>
      <c r="S34" s="50"/>
      <c r="T34" s="43"/>
      <c r="U34" s="52"/>
      <c r="V34" s="52"/>
      <c r="W34" s="52"/>
      <c r="X34" s="52"/>
    </row>
    <row r="35" spans="1:24" x14ac:dyDescent="0.25">
      <c r="A35" s="43"/>
      <c r="B35" s="44"/>
      <c r="C35" s="44"/>
      <c r="D35" s="44"/>
      <c r="E35" s="143"/>
      <c r="F35" s="143"/>
      <c r="G35" s="143"/>
      <c r="H35" s="143"/>
      <c r="I35" s="143"/>
      <c r="J35" s="143"/>
      <c r="K35" s="187" t="str">
        <f t="shared" si="0"/>
        <v/>
      </c>
      <c r="L35" s="49"/>
      <c r="M35" s="50"/>
      <c r="N35" s="50"/>
      <c r="O35" s="50"/>
      <c r="P35" s="51"/>
      <c r="Q35" s="43"/>
      <c r="R35" s="66"/>
      <c r="S35" s="50"/>
      <c r="T35" s="43"/>
      <c r="U35" s="52"/>
      <c r="V35" s="52"/>
      <c r="W35" s="52"/>
      <c r="X35" s="52"/>
    </row>
    <row r="36" spans="1:24" x14ac:dyDescent="0.25">
      <c r="A36" s="43"/>
      <c r="B36" s="44"/>
      <c r="C36" s="44"/>
      <c r="D36" s="44"/>
      <c r="E36" s="143"/>
      <c r="F36" s="143"/>
      <c r="G36" s="143"/>
      <c r="H36" s="143"/>
      <c r="I36" s="143"/>
      <c r="J36" s="143"/>
      <c r="K36" s="187" t="str">
        <f t="shared" si="0"/>
        <v/>
      </c>
      <c r="L36" s="49"/>
      <c r="M36" s="50"/>
      <c r="N36" s="50"/>
      <c r="O36" s="50"/>
      <c r="P36" s="51"/>
      <c r="Q36" s="43"/>
      <c r="R36" s="66"/>
      <c r="S36" s="50"/>
      <c r="T36" s="43"/>
      <c r="U36" s="52"/>
      <c r="V36" s="52"/>
      <c r="W36" s="52"/>
      <c r="X36" s="52"/>
    </row>
    <row r="37" spans="1:24" x14ac:dyDescent="0.25">
      <c r="A37" s="43"/>
      <c r="B37" s="44"/>
      <c r="C37" s="44"/>
      <c r="D37" s="44"/>
      <c r="E37" s="143"/>
      <c r="F37" s="143"/>
      <c r="G37" s="143"/>
      <c r="H37" s="143"/>
      <c r="I37" s="143"/>
      <c r="J37" s="143"/>
      <c r="K37" s="187" t="str">
        <f t="shared" si="0"/>
        <v/>
      </c>
      <c r="L37" s="49"/>
      <c r="M37" s="50"/>
      <c r="N37" s="50"/>
      <c r="O37" s="50"/>
      <c r="P37" s="51"/>
      <c r="Q37" s="43"/>
      <c r="R37" s="66"/>
      <c r="S37" s="50"/>
      <c r="T37" s="43"/>
      <c r="U37" s="52"/>
      <c r="V37" s="52"/>
      <c r="W37" s="52"/>
      <c r="X37" s="52"/>
    </row>
    <row r="38" spans="1:24" x14ac:dyDescent="0.25">
      <c r="A38" s="43"/>
      <c r="B38" s="44"/>
      <c r="C38" s="44"/>
      <c r="D38" s="44"/>
      <c r="E38" s="143"/>
      <c r="F38" s="143"/>
      <c r="G38" s="143"/>
      <c r="H38" s="143"/>
      <c r="I38" s="143"/>
      <c r="J38" s="143"/>
      <c r="K38" s="187" t="str">
        <f t="shared" si="0"/>
        <v/>
      </c>
      <c r="L38" s="49"/>
      <c r="M38" s="50"/>
      <c r="N38" s="50"/>
      <c r="O38" s="50"/>
      <c r="P38" s="51"/>
      <c r="Q38" s="43"/>
      <c r="R38" s="66"/>
      <c r="S38" s="50"/>
      <c r="T38" s="43"/>
      <c r="U38" s="52"/>
      <c r="V38" s="52"/>
      <c r="W38" s="52"/>
      <c r="X38" s="52"/>
    </row>
    <row r="39" spans="1:24" x14ac:dyDescent="0.25">
      <c r="A39" s="43"/>
      <c r="B39" s="44"/>
      <c r="C39" s="44"/>
      <c r="D39" s="44"/>
      <c r="E39" s="143"/>
      <c r="F39" s="143"/>
      <c r="G39" s="143"/>
      <c r="H39" s="143"/>
      <c r="I39" s="143"/>
      <c r="J39" s="143"/>
      <c r="K39" s="187" t="str">
        <f t="shared" si="0"/>
        <v/>
      </c>
      <c r="L39" s="49"/>
      <c r="M39" s="50"/>
      <c r="N39" s="50"/>
      <c r="O39" s="50"/>
      <c r="P39" s="51"/>
      <c r="Q39" s="43"/>
      <c r="R39" s="66"/>
      <c r="S39" s="50"/>
      <c r="T39" s="43"/>
      <c r="U39" s="52"/>
      <c r="V39" s="52"/>
      <c r="W39" s="52"/>
      <c r="X39" s="52"/>
    </row>
    <row r="40" spans="1:24" x14ac:dyDescent="0.25">
      <c r="A40" s="43"/>
      <c r="B40" s="44"/>
      <c r="C40" s="44"/>
      <c r="D40" s="44"/>
      <c r="E40" s="143"/>
      <c r="F40" s="143"/>
      <c r="G40" s="143"/>
      <c r="H40" s="143"/>
      <c r="I40" s="143"/>
      <c r="J40" s="143"/>
      <c r="K40" s="187" t="str">
        <f t="shared" si="0"/>
        <v/>
      </c>
      <c r="L40" s="49"/>
      <c r="M40" s="50"/>
      <c r="N40" s="50"/>
      <c r="O40" s="50"/>
      <c r="P40" s="51"/>
      <c r="Q40" s="43"/>
      <c r="R40" s="66"/>
      <c r="S40" s="50"/>
      <c r="T40" s="43"/>
      <c r="U40" s="52"/>
      <c r="V40" s="52"/>
      <c r="W40" s="52"/>
      <c r="X40" s="52"/>
    </row>
    <row r="41" spans="1:24" x14ac:dyDescent="0.25">
      <c r="A41" s="43"/>
      <c r="B41" s="44"/>
      <c r="C41" s="44"/>
      <c r="D41" s="44"/>
      <c r="E41" s="143"/>
      <c r="F41" s="143"/>
      <c r="G41" s="143"/>
      <c r="H41" s="143"/>
      <c r="I41" s="143"/>
      <c r="J41" s="143"/>
      <c r="K41" s="187" t="str">
        <f t="shared" si="0"/>
        <v/>
      </c>
      <c r="L41" s="49"/>
      <c r="M41" s="50"/>
      <c r="N41" s="50"/>
      <c r="O41" s="50"/>
      <c r="P41" s="51"/>
      <c r="Q41" s="43"/>
      <c r="R41" s="66"/>
      <c r="S41" s="50"/>
      <c r="T41" s="43"/>
      <c r="U41" s="52"/>
      <c r="V41" s="52"/>
      <c r="W41" s="52"/>
      <c r="X41" s="52"/>
    </row>
    <row r="42" spans="1:24" x14ac:dyDescent="0.25">
      <c r="A42" s="43"/>
      <c r="B42" s="44"/>
      <c r="C42" s="44"/>
      <c r="D42" s="44"/>
      <c r="E42" s="143"/>
      <c r="F42" s="143"/>
      <c r="G42" s="143"/>
      <c r="H42" s="143"/>
      <c r="I42" s="143"/>
      <c r="J42" s="143"/>
      <c r="K42" s="187" t="str">
        <f t="shared" si="0"/>
        <v/>
      </c>
      <c r="L42" s="49"/>
      <c r="M42" s="50"/>
      <c r="N42" s="50"/>
      <c r="O42" s="50"/>
      <c r="P42" s="51"/>
      <c r="Q42" s="43"/>
      <c r="R42" s="66"/>
      <c r="S42" s="50"/>
      <c r="T42" s="43"/>
      <c r="U42" s="52"/>
      <c r="V42" s="52"/>
      <c r="W42" s="52"/>
      <c r="X42" s="52"/>
    </row>
    <row r="43" spans="1:24" x14ac:dyDescent="0.25">
      <c r="A43" s="43"/>
      <c r="B43" s="44"/>
      <c r="C43" s="44"/>
      <c r="D43" s="44"/>
      <c r="E43" s="143"/>
      <c r="F43" s="143"/>
      <c r="G43" s="143"/>
      <c r="H43" s="143"/>
      <c r="I43" s="143"/>
      <c r="J43" s="143"/>
      <c r="K43" s="187" t="str">
        <f t="shared" si="0"/>
        <v/>
      </c>
      <c r="L43" s="49"/>
      <c r="M43" s="50"/>
      <c r="N43" s="50"/>
      <c r="O43" s="50"/>
      <c r="P43" s="51"/>
      <c r="Q43" s="43"/>
      <c r="R43" s="66"/>
      <c r="S43" s="50"/>
      <c r="T43" s="43"/>
      <c r="U43" s="52"/>
      <c r="V43" s="52"/>
      <c r="W43" s="52"/>
      <c r="X43" s="52"/>
    </row>
    <row r="44" spans="1:24" x14ac:dyDescent="0.25">
      <c r="A44" s="43"/>
      <c r="B44" s="44"/>
      <c r="C44" s="44"/>
      <c r="D44" s="44"/>
      <c r="E44" s="143"/>
      <c r="F44" s="143"/>
      <c r="G44" s="143"/>
      <c r="H44" s="143"/>
      <c r="I44" s="143"/>
      <c r="J44" s="143"/>
      <c r="K44" s="187" t="str">
        <f t="shared" si="0"/>
        <v/>
      </c>
      <c r="L44" s="49"/>
      <c r="M44" s="50"/>
      <c r="N44" s="50"/>
      <c r="O44" s="50"/>
      <c r="P44" s="51"/>
      <c r="Q44" s="43"/>
      <c r="R44" s="66"/>
      <c r="S44" s="50"/>
      <c r="T44" s="43"/>
      <c r="U44" s="52"/>
      <c r="V44" s="52"/>
      <c r="W44" s="52"/>
      <c r="X44" s="52"/>
    </row>
    <row r="45" spans="1:24" x14ac:dyDescent="0.25">
      <c r="A45" s="43"/>
      <c r="B45" s="44"/>
      <c r="C45" s="44"/>
      <c r="D45" s="44"/>
      <c r="E45" s="143"/>
      <c r="F45" s="143"/>
      <c r="G45" s="143"/>
      <c r="H45" s="143"/>
      <c r="I45" s="143"/>
      <c r="J45" s="143"/>
      <c r="K45" s="187" t="str">
        <f t="shared" si="0"/>
        <v/>
      </c>
      <c r="L45" s="49"/>
      <c r="M45" s="50"/>
      <c r="N45" s="50"/>
      <c r="O45" s="50"/>
      <c r="P45" s="51"/>
      <c r="Q45" s="43"/>
      <c r="R45" s="66"/>
      <c r="S45" s="50"/>
      <c r="T45" s="43"/>
      <c r="U45" s="52"/>
      <c r="V45" s="52"/>
      <c r="W45" s="52"/>
      <c r="X45" s="52"/>
    </row>
    <row r="46" spans="1:24" x14ac:dyDescent="0.25">
      <c r="A46" s="43"/>
      <c r="B46" s="44"/>
      <c r="C46" s="44"/>
      <c r="D46" s="44"/>
      <c r="E46" s="143"/>
      <c r="F46" s="143"/>
      <c r="G46" s="143"/>
      <c r="H46" s="143"/>
      <c r="I46" s="143"/>
      <c r="J46" s="143"/>
      <c r="K46" s="187" t="str">
        <f t="shared" si="0"/>
        <v/>
      </c>
      <c r="L46" s="49"/>
      <c r="M46" s="50"/>
      <c r="N46" s="50"/>
      <c r="O46" s="50"/>
      <c r="P46" s="51"/>
      <c r="Q46" s="43"/>
      <c r="R46" s="66"/>
      <c r="S46" s="50"/>
      <c r="T46" s="43"/>
      <c r="U46" s="52"/>
      <c r="V46" s="52"/>
      <c r="W46" s="52"/>
      <c r="X46" s="52"/>
    </row>
    <row r="47" spans="1:24" x14ac:dyDescent="0.25">
      <c r="A47" s="43"/>
      <c r="B47" s="44"/>
      <c r="C47" s="44"/>
      <c r="D47" s="44"/>
      <c r="E47" s="143"/>
      <c r="F47" s="143"/>
      <c r="G47" s="143"/>
      <c r="H47" s="143"/>
      <c r="I47" s="143"/>
      <c r="J47" s="143"/>
      <c r="K47" s="187" t="str">
        <f t="shared" si="0"/>
        <v/>
      </c>
      <c r="L47" s="49"/>
      <c r="M47" s="50"/>
      <c r="N47" s="50"/>
      <c r="O47" s="50"/>
      <c r="P47" s="51"/>
      <c r="Q47" s="43"/>
      <c r="R47" s="66"/>
      <c r="S47" s="50"/>
      <c r="T47" s="43"/>
      <c r="U47" s="52"/>
      <c r="V47" s="52"/>
      <c r="W47" s="52"/>
      <c r="X47" s="52"/>
    </row>
    <row r="48" spans="1:24" x14ac:dyDescent="0.25">
      <c r="A48" s="43"/>
      <c r="B48" s="44"/>
      <c r="C48" s="44"/>
      <c r="D48" s="44"/>
      <c r="E48" s="143"/>
      <c r="F48" s="143"/>
      <c r="G48" s="143"/>
      <c r="H48" s="143"/>
      <c r="I48" s="143"/>
      <c r="J48" s="143"/>
      <c r="K48" s="187" t="str">
        <f t="shared" si="0"/>
        <v/>
      </c>
      <c r="L48" s="49"/>
      <c r="M48" s="50"/>
      <c r="N48" s="50"/>
      <c r="O48" s="50"/>
      <c r="P48" s="51"/>
      <c r="Q48" s="43"/>
      <c r="R48" s="66"/>
      <c r="S48" s="50"/>
      <c r="T48" s="43"/>
      <c r="U48" s="52"/>
      <c r="V48" s="52"/>
      <c r="W48" s="52"/>
      <c r="X48" s="52"/>
    </row>
    <row r="49" spans="1:24" x14ac:dyDescent="0.25">
      <c r="A49" s="43"/>
      <c r="B49" s="44"/>
      <c r="C49" s="44"/>
      <c r="D49" s="44"/>
      <c r="E49" s="143"/>
      <c r="F49" s="143"/>
      <c r="G49" s="143"/>
      <c r="H49" s="143"/>
      <c r="I49" s="143"/>
      <c r="J49" s="143"/>
      <c r="K49" s="187" t="str">
        <f t="shared" si="0"/>
        <v/>
      </c>
      <c r="L49" s="49"/>
      <c r="M49" s="50"/>
      <c r="N49" s="50"/>
      <c r="O49" s="50"/>
      <c r="P49" s="51"/>
      <c r="Q49" s="43"/>
      <c r="R49" s="66"/>
      <c r="S49" s="50"/>
      <c r="T49" s="43"/>
      <c r="U49" s="52"/>
      <c r="V49" s="52"/>
      <c r="W49" s="52"/>
      <c r="X49" s="52"/>
    </row>
    <row r="50" spans="1:24" x14ac:dyDescent="0.25">
      <c r="A50" s="43"/>
      <c r="B50" s="44"/>
      <c r="C50" s="44"/>
      <c r="D50" s="44"/>
      <c r="E50" s="143"/>
      <c r="F50" s="143"/>
      <c r="G50" s="143"/>
      <c r="H50" s="143"/>
      <c r="I50" s="143"/>
      <c r="J50" s="143"/>
      <c r="K50" s="187" t="str">
        <f t="shared" si="0"/>
        <v/>
      </c>
      <c r="L50" s="49"/>
      <c r="M50" s="50"/>
      <c r="N50" s="50"/>
      <c r="O50" s="50"/>
      <c r="P50" s="51"/>
      <c r="Q50" s="43"/>
      <c r="R50" s="66"/>
      <c r="S50" s="50"/>
      <c r="T50" s="43"/>
      <c r="U50" s="52"/>
      <c r="V50" s="52"/>
      <c r="W50" s="52"/>
      <c r="X50" s="52"/>
    </row>
    <row r="51" spans="1:24" x14ac:dyDescent="0.25">
      <c r="A51" s="43"/>
      <c r="B51" s="44"/>
      <c r="C51" s="44"/>
      <c r="D51" s="44"/>
      <c r="E51" s="143"/>
      <c r="F51" s="143"/>
      <c r="G51" s="143"/>
      <c r="H51" s="143"/>
      <c r="I51" s="143"/>
      <c r="J51" s="143"/>
      <c r="K51" s="187" t="str">
        <f t="shared" si="0"/>
        <v/>
      </c>
      <c r="L51" s="49"/>
      <c r="M51" s="50"/>
      <c r="N51" s="50"/>
      <c r="O51" s="50"/>
      <c r="P51" s="51"/>
      <c r="Q51" s="43"/>
      <c r="R51" s="66"/>
      <c r="S51" s="50"/>
      <c r="T51" s="43"/>
      <c r="U51" s="52"/>
      <c r="V51" s="52"/>
      <c r="W51" s="52"/>
      <c r="X51" s="52"/>
    </row>
    <row r="52" spans="1:24" x14ac:dyDescent="0.25">
      <c r="A52" s="43"/>
      <c r="B52" s="44"/>
      <c r="C52" s="44"/>
      <c r="D52" s="44"/>
      <c r="E52" s="143"/>
      <c r="F52" s="143"/>
      <c r="G52" s="143"/>
      <c r="H52" s="143"/>
      <c r="I52" s="143"/>
      <c r="J52" s="143"/>
      <c r="K52" s="187" t="str">
        <f t="shared" si="0"/>
        <v/>
      </c>
      <c r="L52" s="49"/>
      <c r="M52" s="50"/>
      <c r="N52" s="50"/>
      <c r="O52" s="50"/>
      <c r="P52" s="51"/>
      <c r="Q52" s="43"/>
      <c r="R52" s="66"/>
      <c r="S52" s="50"/>
      <c r="T52" s="43"/>
      <c r="U52" s="52"/>
      <c r="V52" s="52"/>
      <c r="W52" s="52"/>
      <c r="X52" s="52"/>
    </row>
    <row r="53" spans="1:24" x14ac:dyDescent="0.25">
      <c r="A53" s="43"/>
      <c r="B53" s="44"/>
      <c r="C53" s="44"/>
      <c r="D53" s="44"/>
      <c r="E53" s="143"/>
      <c r="F53" s="143"/>
      <c r="G53" s="143"/>
      <c r="H53" s="143"/>
      <c r="I53" s="143"/>
      <c r="J53" s="143"/>
      <c r="K53" s="187" t="str">
        <f t="shared" si="0"/>
        <v/>
      </c>
      <c r="L53" s="49"/>
      <c r="M53" s="50"/>
      <c r="N53" s="50"/>
      <c r="O53" s="50"/>
      <c r="P53" s="51"/>
      <c r="Q53" s="43"/>
      <c r="R53" s="66"/>
      <c r="S53" s="50"/>
      <c r="T53" s="43"/>
      <c r="U53" s="52"/>
      <c r="V53" s="52"/>
      <c r="W53" s="52"/>
      <c r="X53" s="52"/>
    </row>
    <row r="54" spans="1:24" x14ac:dyDescent="0.25">
      <c r="A54" s="43"/>
      <c r="B54" s="44"/>
      <c r="C54" s="44"/>
      <c r="D54" s="44"/>
      <c r="E54" s="143"/>
      <c r="F54" s="143"/>
      <c r="G54" s="143"/>
      <c r="H54" s="143"/>
      <c r="I54" s="143"/>
      <c r="J54" s="143"/>
      <c r="K54" s="187" t="str">
        <f t="shared" si="0"/>
        <v/>
      </c>
      <c r="L54" s="49"/>
      <c r="M54" s="50"/>
      <c r="N54" s="50"/>
      <c r="O54" s="50"/>
      <c r="P54" s="51"/>
      <c r="Q54" s="43"/>
      <c r="R54" s="66"/>
      <c r="S54" s="50"/>
      <c r="T54" s="43"/>
      <c r="U54" s="52"/>
      <c r="V54" s="52"/>
      <c r="W54" s="52"/>
      <c r="X54" s="52"/>
    </row>
    <row r="55" spans="1:24" x14ac:dyDescent="0.25">
      <c r="A55" s="43"/>
      <c r="B55" s="44"/>
      <c r="C55" s="44"/>
      <c r="D55" s="44"/>
      <c r="E55" s="143"/>
      <c r="F55" s="143"/>
      <c r="G55" s="143"/>
      <c r="H55" s="143"/>
      <c r="I55" s="143"/>
      <c r="J55" s="143"/>
      <c r="K55" s="187" t="str">
        <f t="shared" si="0"/>
        <v/>
      </c>
      <c r="L55" s="49"/>
      <c r="M55" s="50"/>
      <c r="N55" s="50"/>
      <c r="O55" s="50"/>
      <c r="P55" s="51"/>
      <c r="Q55" s="43"/>
      <c r="R55" s="66"/>
      <c r="S55" s="50"/>
      <c r="T55" s="43"/>
      <c r="U55" s="52"/>
      <c r="V55" s="52"/>
      <c r="W55" s="52"/>
      <c r="X55" s="52"/>
    </row>
    <row r="56" spans="1:24" x14ac:dyDescent="0.25">
      <c r="A56" s="43"/>
      <c r="B56" s="44"/>
      <c r="C56" s="44"/>
      <c r="D56" s="44"/>
      <c r="E56" s="143"/>
      <c r="F56" s="143"/>
      <c r="G56" s="143"/>
      <c r="H56" s="143"/>
      <c r="I56" s="143"/>
      <c r="J56" s="143"/>
      <c r="K56" s="187" t="str">
        <f t="shared" si="0"/>
        <v/>
      </c>
      <c r="L56" s="49"/>
      <c r="M56" s="50"/>
      <c r="N56" s="50"/>
      <c r="O56" s="50"/>
      <c r="P56" s="51"/>
      <c r="Q56" s="43"/>
      <c r="R56" s="66"/>
      <c r="S56" s="50"/>
      <c r="T56" s="43"/>
      <c r="U56" s="52"/>
      <c r="V56" s="52"/>
      <c r="W56" s="52"/>
      <c r="X56" s="52"/>
    </row>
    <row r="57" spans="1:24" x14ac:dyDescent="0.25">
      <c r="A57" s="43"/>
      <c r="B57" s="44"/>
      <c r="C57" s="44"/>
      <c r="D57" s="44"/>
      <c r="E57" s="143"/>
      <c r="F57" s="143"/>
      <c r="G57" s="143"/>
      <c r="H57" s="143"/>
      <c r="I57" s="143"/>
      <c r="J57" s="143"/>
      <c r="K57" s="187" t="str">
        <f t="shared" si="0"/>
        <v/>
      </c>
      <c r="L57" s="49"/>
      <c r="M57" s="50"/>
      <c r="N57" s="50"/>
      <c r="O57" s="50"/>
      <c r="P57" s="51"/>
      <c r="Q57" s="43"/>
      <c r="R57" s="66"/>
      <c r="S57" s="50"/>
      <c r="T57" s="43"/>
      <c r="U57" s="52"/>
      <c r="V57" s="52"/>
      <c r="W57" s="52"/>
      <c r="X57" s="52"/>
    </row>
    <row r="58" spans="1:24" x14ac:dyDescent="0.25">
      <c r="A58" s="43"/>
      <c r="B58" s="44"/>
      <c r="C58" s="44"/>
      <c r="D58" s="44"/>
      <c r="E58" s="143"/>
      <c r="F58" s="143"/>
      <c r="G58" s="143"/>
      <c r="H58" s="143"/>
      <c r="I58" s="143"/>
      <c r="J58" s="143"/>
      <c r="K58" s="187" t="str">
        <f t="shared" si="0"/>
        <v/>
      </c>
      <c r="L58" s="49"/>
      <c r="M58" s="50"/>
      <c r="N58" s="50"/>
      <c r="O58" s="50"/>
      <c r="P58" s="51"/>
      <c r="Q58" s="43"/>
      <c r="R58" s="66"/>
      <c r="S58" s="50"/>
      <c r="T58" s="43"/>
      <c r="U58" s="52"/>
      <c r="V58" s="52"/>
      <c r="W58" s="52"/>
      <c r="X58" s="52"/>
    </row>
    <row r="59" spans="1:24" x14ac:dyDescent="0.25">
      <c r="A59" s="43"/>
      <c r="B59" s="44"/>
      <c r="C59" s="44"/>
      <c r="D59" s="44"/>
      <c r="E59" s="143"/>
      <c r="F59" s="143"/>
      <c r="G59" s="143"/>
      <c r="H59" s="143"/>
      <c r="I59" s="143"/>
      <c r="J59" s="143"/>
      <c r="K59" s="187" t="str">
        <f t="shared" si="0"/>
        <v/>
      </c>
      <c r="L59" s="49"/>
      <c r="M59" s="50"/>
      <c r="N59" s="50"/>
      <c r="O59" s="50"/>
      <c r="P59" s="51"/>
      <c r="Q59" s="43"/>
      <c r="R59" s="66"/>
      <c r="S59" s="50"/>
      <c r="T59" s="43"/>
      <c r="U59" s="52"/>
      <c r="V59" s="52"/>
      <c r="W59" s="52"/>
      <c r="X59" s="52"/>
    </row>
    <row r="60" spans="1:24" x14ac:dyDescent="0.25">
      <c r="A60" s="43"/>
      <c r="B60" s="44"/>
      <c r="C60" s="44"/>
      <c r="D60" s="44"/>
      <c r="E60" s="143"/>
      <c r="F60" s="143"/>
      <c r="G60" s="143"/>
      <c r="H60" s="143"/>
      <c r="I60" s="143"/>
      <c r="J60" s="143"/>
      <c r="K60" s="187" t="str">
        <f t="shared" si="0"/>
        <v/>
      </c>
      <c r="L60" s="49"/>
      <c r="M60" s="50"/>
      <c r="N60" s="50"/>
      <c r="O60" s="50"/>
      <c r="P60" s="51"/>
      <c r="Q60" s="43"/>
      <c r="R60" s="66"/>
      <c r="S60" s="50"/>
      <c r="T60" s="43"/>
      <c r="U60" s="52"/>
      <c r="V60" s="52"/>
      <c r="W60" s="52"/>
      <c r="X60" s="52"/>
    </row>
    <row r="61" spans="1:24" x14ac:dyDescent="0.25">
      <c r="A61" s="43"/>
      <c r="B61" s="44"/>
      <c r="C61" s="44"/>
      <c r="D61" s="44"/>
      <c r="E61" s="143"/>
      <c r="F61" s="143"/>
      <c r="G61" s="143"/>
      <c r="H61" s="143"/>
      <c r="I61" s="143"/>
      <c r="J61" s="143"/>
      <c r="K61" s="187" t="str">
        <f t="shared" si="0"/>
        <v/>
      </c>
      <c r="L61" s="49"/>
      <c r="M61" s="50"/>
      <c r="N61" s="50"/>
      <c r="O61" s="50"/>
      <c r="P61" s="51"/>
      <c r="Q61" s="43"/>
      <c r="R61" s="66"/>
      <c r="S61" s="50"/>
      <c r="T61" s="43"/>
      <c r="U61" s="52"/>
      <c r="V61" s="52"/>
      <c r="W61" s="52"/>
      <c r="X61" s="52"/>
    </row>
    <row r="62" spans="1:24" x14ac:dyDescent="0.25">
      <c r="A62" s="43"/>
      <c r="B62" s="44"/>
      <c r="C62" s="44"/>
      <c r="D62" s="44"/>
      <c r="E62" s="143"/>
      <c r="F62" s="143"/>
      <c r="G62" s="143"/>
      <c r="H62" s="143"/>
      <c r="I62" s="143"/>
      <c r="J62" s="143"/>
      <c r="K62" s="187" t="str">
        <f t="shared" si="0"/>
        <v/>
      </c>
      <c r="L62" s="49"/>
      <c r="M62" s="50"/>
      <c r="N62" s="50"/>
      <c r="O62" s="50"/>
      <c r="P62" s="51"/>
      <c r="Q62" s="43"/>
      <c r="R62" s="66"/>
      <c r="S62" s="50"/>
      <c r="T62" s="43"/>
      <c r="U62" s="52"/>
      <c r="V62" s="52"/>
      <c r="W62" s="52"/>
      <c r="X62" s="52"/>
    </row>
    <row r="63" spans="1:24" x14ac:dyDescent="0.25">
      <c r="A63" s="43"/>
      <c r="B63" s="44"/>
      <c r="C63" s="44"/>
      <c r="D63" s="44"/>
      <c r="E63" s="143"/>
      <c r="F63" s="143"/>
      <c r="G63" s="143"/>
      <c r="H63" s="143"/>
      <c r="I63" s="143"/>
      <c r="J63" s="143"/>
      <c r="K63" s="187" t="str">
        <f t="shared" si="0"/>
        <v/>
      </c>
      <c r="L63" s="49"/>
      <c r="M63" s="50"/>
      <c r="N63" s="50"/>
      <c r="O63" s="50"/>
      <c r="P63" s="51"/>
      <c r="Q63" s="43"/>
      <c r="R63" s="66"/>
      <c r="S63" s="50"/>
      <c r="T63" s="43"/>
      <c r="U63" s="52"/>
      <c r="V63" s="52"/>
      <c r="W63" s="52"/>
      <c r="X63" s="52"/>
    </row>
    <row r="64" spans="1:24" x14ac:dyDescent="0.25">
      <c r="A64" s="43"/>
      <c r="B64" s="44"/>
      <c r="C64" s="44"/>
      <c r="D64" s="44"/>
      <c r="E64" s="143"/>
      <c r="F64" s="143"/>
      <c r="G64" s="143"/>
      <c r="H64" s="143"/>
      <c r="I64" s="143"/>
      <c r="J64" s="143"/>
      <c r="K64" s="187" t="str">
        <f t="shared" si="0"/>
        <v/>
      </c>
      <c r="L64" s="49"/>
      <c r="M64" s="50"/>
      <c r="N64" s="50"/>
      <c r="O64" s="50"/>
      <c r="P64" s="51"/>
      <c r="Q64" s="43"/>
      <c r="R64" s="66"/>
      <c r="S64" s="50"/>
      <c r="T64" s="43"/>
      <c r="U64" s="52"/>
      <c r="V64" s="52"/>
      <c r="W64" s="52"/>
      <c r="X64" s="52"/>
    </row>
    <row r="65" spans="1:24" x14ac:dyDescent="0.25">
      <c r="A65" s="43"/>
      <c r="B65" s="44"/>
      <c r="C65" s="44"/>
      <c r="D65" s="44"/>
      <c r="E65" s="143"/>
      <c r="F65" s="143"/>
      <c r="G65" s="143"/>
      <c r="H65" s="143"/>
      <c r="I65" s="143"/>
      <c r="J65" s="143"/>
      <c r="K65" s="187" t="str">
        <f t="shared" si="0"/>
        <v/>
      </c>
      <c r="L65" s="49"/>
      <c r="M65" s="50"/>
      <c r="N65" s="50"/>
      <c r="O65" s="50"/>
      <c r="P65" s="51"/>
      <c r="Q65" s="43"/>
      <c r="R65" s="66"/>
      <c r="S65" s="50"/>
      <c r="T65" s="43"/>
      <c r="U65" s="52"/>
      <c r="V65" s="52"/>
      <c r="W65" s="52"/>
      <c r="X65" s="52"/>
    </row>
    <row r="66" spans="1:24" x14ac:dyDescent="0.25">
      <c r="A66" s="43"/>
      <c r="B66" s="44"/>
      <c r="C66" s="44"/>
      <c r="D66" s="44"/>
      <c r="E66" s="143"/>
      <c r="F66" s="143"/>
      <c r="G66" s="143"/>
      <c r="H66" s="143"/>
      <c r="I66" s="143"/>
      <c r="J66" s="143"/>
      <c r="K66" s="187" t="str">
        <f t="shared" si="0"/>
        <v/>
      </c>
      <c r="L66" s="49"/>
      <c r="M66" s="50"/>
      <c r="N66" s="50"/>
      <c r="O66" s="50"/>
      <c r="P66" s="51"/>
      <c r="Q66" s="43"/>
      <c r="R66" s="66"/>
      <c r="S66" s="50"/>
      <c r="T66" s="43"/>
      <c r="U66" s="52"/>
      <c r="V66" s="52"/>
      <c r="W66" s="52"/>
      <c r="X66" s="52"/>
    </row>
    <row r="67" spans="1:24" x14ac:dyDescent="0.25">
      <c r="A67" s="43"/>
      <c r="B67" s="44"/>
      <c r="C67" s="44"/>
      <c r="D67" s="44"/>
      <c r="E67" s="143"/>
      <c r="F67" s="143"/>
      <c r="G67" s="143"/>
      <c r="H67" s="143"/>
      <c r="I67" s="143"/>
      <c r="J67" s="143"/>
      <c r="K67" s="187" t="str">
        <f t="shared" si="0"/>
        <v/>
      </c>
      <c r="L67" s="49"/>
      <c r="M67" s="50"/>
      <c r="N67" s="50"/>
      <c r="O67" s="50"/>
      <c r="P67" s="51"/>
      <c r="Q67" s="43"/>
      <c r="R67" s="66"/>
      <c r="S67" s="50"/>
      <c r="T67" s="43"/>
      <c r="U67" s="52"/>
      <c r="V67" s="52"/>
      <c r="W67" s="52"/>
      <c r="X67" s="52"/>
    </row>
    <row r="68" spans="1:24" x14ac:dyDescent="0.25">
      <c r="A68" s="43"/>
      <c r="B68" s="44"/>
      <c r="C68" s="44"/>
      <c r="D68" s="44"/>
      <c r="E68" s="143"/>
      <c r="F68" s="143"/>
      <c r="G68" s="143"/>
      <c r="H68" s="143"/>
      <c r="I68" s="143"/>
      <c r="J68" s="143"/>
      <c r="K68" s="187" t="str">
        <f t="shared" si="0"/>
        <v/>
      </c>
      <c r="L68" s="49"/>
      <c r="M68" s="50"/>
      <c r="N68" s="50"/>
      <c r="O68" s="50"/>
      <c r="P68" s="51"/>
      <c r="Q68" s="43"/>
      <c r="R68" s="66"/>
      <c r="S68" s="50"/>
      <c r="T68" s="43"/>
      <c r="U68" s="52"/>
      <c r="V68" s="52"/>
      <c r="W68" s="52"/>
      <c r="X68" s="52"/>
    </row>
    <row r="69" spans="1:24" x14ac:dyDescent="0.25">
      <c r="A69" s="43"/>
      <c r="B69" s="44"/>
      <c r="C69" s="44"/>
      <c r="D69" s="44"/>
      <c r="E69" s="143"/>
      <c r="F69" s="143"/>
      <c r="G69" s="143"/>
      <c r="H69" s="143"/>
      <c r="I69" s="143"/>
      <c r="J69" s="143"/>
      <c r="K69" s="187" t="str">
        <f t="shared" si="0"/>
        <v/>
      </c>
      <c r="L69" s="49"/>
      <c r="M69" s="50"/>
      <c r="N69" s="50"/>
      <c r="O69" s="50"/>
      <c r="P69" s="51"/>
      <c r="Q69" s="43"/>
      <c r="R69" s="66"/>
      <c r="S69" s="50"/>
      <c r="T69" s="43"/>
      <c r="U69" s="52"/>
      <c r="V69" s="52"/>
      <c r="W69" s="52"/>
      <c r="X69" s="52"/>
    </row>
    <row r="70" spans="1:24" x14ac:dyDescent="0.25">
      <c r="A70" s="43"/>
      <c r="B70" s="44"/>
      <c r="C70" s="44"/>
      <c r="D70" s="44"/>
      <c r="E70" s="143"/>
      <c r="F70" s="143"/>
      <c r="G70" s="143"/>
      <c r="H70" s="143"/>
      <c r="I70" s="143"/>
      <c r="J70" s="143"/>
      <c r="K70" s="187" t="str">
        <f t="shared" si="0"/>
        <v/>
      </c>
      <c r="L70" s="49"/>
      <c r="M70" s="50"/>
      <c r="N70" s="50"/>
      <c r="O70" s="50"/>
      <c r="P70" s="51"/>
      <c r="Q70" s="43"/>
      <c r="R70" s="66"/>
      <c r="S70" s="50"/>
      <c r="T70" s="43"/>
      <c r="U70" s="52"/>
      <c r="V70" s="52"/>
      <c r="W70" s="52"/>
      <c r="X70" s="52"/>
    </row>
    <row r="71" spans="1:24" x14ac:dyDescent="0.25">
      <c r="A71" s="43"/>
      <c r="B71" s="44"/>
      <c r="C71" s="44"/>
      <c r="D71" s="44"/>
      <c r="E71" s="143"/>
      <c r="F71" s="143"/>
      <c r="G71" s="143"/>
      <c r="H71" s="143"/>
      <c r="I71" s="143"/>
      <c r="J71" s="143"/>
      <c r="K71" s="187" t="str">
        <f t="shared" si="0"/>
        <v/>
      </c>
      <c r="L71" s="49"/>
      <c r="M71" s="50"/>
      <c r="N71" s="50"/>
      <c r="O71" s="50"/>
      <c r="P71" s="51"/>
      <c r="Q71" s="43"/>
      <c r="R71" s="66"/>
      <c r="S71" s="50"/>
      <c r="T71" s="43"/>
      <c r="U71" s="52"/>
      <c r="V71" s="52"/>
      <c r="W71" s="52"/>
      <c r="X71" s="52"/>
    </row>
    <row r="72" spans="1:24" x14ac:dyDescent="0.25">
      <c r="A72" s="43"/>
      <c r="B72" s="44"/>
      <c r="C72" s="44"/>
      <c r="D72" s="44"/>
      <c r="E72" s="143"/>
      <c r="F72" s="143"/>
      <c r="G72" s="143"/>
      <c r="H72" s="143"/>
      <c r="I72" s="143"/>
      <c r="J72" s="143"/>
      <c r="K72" s="187" t="str">
        <f t="shared" si="0"/>
        <v/>
      </c>
      <c r="L72" s="49"/>
      <c r="M72" s="50"/>
      <c r="N72" s="50"/>
      <c r="O72" s="50"/>
      <c r="P72" s="51"/>
      <c r="Q72" s="43"/>
      <c r="R72" s="66"/>
      <c r="S72" s="50"/>
      <c r="T72" s="43"/>
      <c r="U72" s="52"/>
      <c r="V72" s="52"/>
      <c r="W72" s="52"/>
      <c r="X72" s="52"/>
    </row>
    <row r="73" spans="1:24" x14ac:dyDescent="0.25">
      <c r="A73" s="43"/>
      <c r="B73" s="44"/>
      <c r="C73" s="44"/>
      <c r="D73" s="44"/>
      <c r="E73" s="143"/>
      <c r="F73" s="143"/>
      <c r="G73" s="143"/>
      <c r="H73" s="143"/>
      <c r="I73" s="143"/>
      <c r="J73" s="143"/>
      <c r="K73" s="187" t="str">
        <f t="shared" si="0"/>
        <v/>
      </c>
      <c r="L73" s="49"/>
      <c r="M73" s="50"/>
      <c r="N73" s="50"/>
      <c r="O73" s="50"/>
      <c r="P73" s="51"/>
      <c r="Q73" s="43"/>
      <c r="R73" s="66"/>
      <c r="S73" s="50"/>
      <c r="T73" s="43"/>
      <c r="U73" s="52"/>
      <c r="V73" s="52"/>
      <c r="W73" s="52"/>
      <c r="X73" s="52"/>
    </row>
    <row r="74" spans="1:24" x14ac:dyDescent="0.25">
      <c r="A74" s="43"/>
      <c r="B74" s="44"/>
      <c r="C74" s="44"/>
      <c r="D74" s="44"/>
      <c r="E74" s="143"/>
      <c r="F74" s="143"/>
      <c r="G74" s="143"/>
      <c r="H74" s="143"/>
      <c r="I74" s="143"/>
      <c r="J74" s="143"/>
      <c r="K74" s="187" t="str">
        <f t="shared" si="0"/>
        <v/>
      </c>
      <c r="L74" s="49"/>
      <c r="M74" s="50"/>
      <c r="N74" s="50"/>
      <c r="O74" s="50"/>
      <c r="P74" s="51"/>
      <c r="Q74" s="43"/>
      <c r="R74" s="66"/>
      <c r="S74" s="50"/>
      <c r="T74" s="43"/>
      <c r="U74" s="52"/>
      <c r="V74" s="52"/>
      <c r="W74" s="52"/>
      <c r="X74" s="52"/>
    </row>
    <row r="75" spans="1:24" x14ac:dyDescent="0.25">
      <c r="A75" s="43"/>
      <c r="B75" s="44"/>
      <c r="C75" s="44"/>
      <c r="D75" s="44"/>
      <c r="E75" s="143"/>
      <c r="F75" s="143"/>
      <c r="G75" s="143"/>
      <c r="H75" s="143"/>
      <c r="I75" s="143"/>
      <c r="J75" s="143"/>
      <c r="K75" s="187" t="str">
        <f t="shared" si="0"/>
        <v/>
      </c>
      <c r="L75" s="49"/>
      <c r="M75" s="50"/>
      <c r="N75" s="50"/>
      <c r="O75" s="50"/>
      <c r="P75" s="51"/>
      <c r="Q75" s="43"/>
      <c r="R75" s="66"/>
      <c r="S75" s="50"/>
      <c r="T75" s="43"/>
      <c r="U75" s="52"/>
      <c r="V75" s="52"/>
      <c r="W75" s="52"/>
      <c r="X75" s="52"/>
    </row>
    <row r="76" spans="1:24" x14ac:dyDescent="0.25">
      <c r="A76" s="43"/>
      <c r="B76" s="44"/>
      <c r="C76" s="44"/>
      <c r="D76" s="44"/>
      <c r="E76" s="143"/>
      <c r="F76" s="143"/>
      <c r="G76" s="143"/>
      <c r="H76" s="143"/>
      <c r="I76" s="143"/>
      <c r="J76" s="143"/>
      <c r="K76" s="187" t="str">
        <f t="shared" ref="K76:K100" si="1">IF(AND(SUM(B76)&gt;0,SUM(E76)&gt;0),1000*E76/B76,"")</f>
        <v/>
      </c>
      <c r="L76" s="49"/>
      <c r="M76" s="50"/>
      <c r="N76" s="50"/>
      <c r="O76" s="50"/>
      <c r="P76" s="51"/>
      <c r="Q76" s="43"/>
      <c r="R76" s="66"/>
      <c r="S76" s="50"/>
      <c r="T76" s="43"/>
      <c r="U76" s="52"/>
      <c r="V76" s="52"/>
      <c r="W76" s="52"/>
      <c r="X76" s="52"/>
    </row>
    <row r="77" spans="1:24" x14ac:dyDescent="0.25">
      <c r="A77" s="43"/>
      <c r="B77" s="44"/>
      <c r="C77" s="44"/>
      <c r="D77" s="44"/>
      <c r="E77" s="143"/>
      <c r="F77" s="143"/>
      <c r="G77" s="143"/>
      <c r="H77" s="143"/>
      <c r="I77" s="143"/>
      <c r="J77" s="143"/>
      <c r="K77" s="187" t="str">
        <f t="shared" si="1"/>
        <v/>
      </c>
      <c r="L77" s="49"/>
      <c r="M77" s="50"/>
      <c r="N77" s="50"/>
      <c r="O77" s="50"/>
      <c r="P77" s="51"/>
      <c r="Q77" s="43"/>
      <c r="R77" s="66"/>
      <c r="S77" s="50"/>
      <c r="T77" s="43"/>
      <c r="U77" s="52"/>
      <c r="V77" s="52"/>
      <c r="W77" s="52"/>
      <c r="X77" s="52"/>
    </row>
    <row r="78" spans="1:24" x14ac:dyDescent="0.25">
      <c r="A78" s="43"/>
      <c r="B78" s="44"/>
      <c r="C78" s="44"/>
      <c r="D78" s="44"/>
      <c r="E78" s="143"/>
      <c r="F78" s="143"/>
      <c r="G78" s="143"/>
      <c r="H78" s="143"/>
      <c r="I78" s="143"/>
      <c r="J78" s="143"/>
      <c r="K78" s="187" t="str">
        <f t="shared" si="1"/>
        <v/>
      </c>
      <c r="L78" s="49"/>
      <c r="M78" s="50"/>
      <c r="N78" s="50"/>
      <c r="O78" s="50"/>
      <c r="P78" s="51"/>
      <c r="Q78" s="43"/>
      <c r="R78" s="66"/>
      <c r="S78" s="50"/>
      <c r="T78" s="43"/>
      <c r="U78" s="52"/>
      <c r="V78" s="52"/>
      <c r="W78" s="52"/>
      <c r="X78" s="52"/>
    </row>
    <row r="79" spans="1:24" x14ac:dyDescent="0.25">
      <c r="A79" s="43"/>
      <c r="B79" s="44"/>
      <c r="C79" s="44"/>
      <c r="D79" s="44"/>
      <c r="E79" s="143"/>
      <c r="F79" s="143"/>
      <c r="G79" s="143"/>
      <c r="H79" s="143"/>
      <c r="I79" s="143"/>
      <c r="J79" s="143"/>
      <c r="K79" s="187" t="str">
        <f t="shared" si="1"/>
        <v/>
      </c>
      <c r="L79" s="49"/>
      <c r="M79" s="50"/>
      <c r="N79" s="50"/>
      <c r="O79" s="50"/>
      <c r="P79" s="51"/>
      <c r="Q79" s="43"/>
      <c r="R79" s="66"/>
      <c r="S79" s="50"/>
      <c r="T79" s="43"/>
      <c r="U79" s="52"/>
      <c r="V79" s="52"/>
      <c r="W79" s="52"/>
      <c r="X79" s="52"/>
    </row>
    <row r="80" spans="1:24" x14ac:dyDescent="0.25">
      <c r="A80" s="43"/>
      <c r="B80" s="44"/>
      <c r="C80" s="44"/>
      <c r="D80" s="44"/>
      <c r="E80" s="143"/>
      <c r="F80" s="143"/>
      <c r="G80" s="143"/>
      <c r="H80" s="143"/>
      <c r="I80" s="143"/>
      <c r="J80" s="143"/>
      <c r="K80" s="187" t="str">
        <f t="shared" si="1"/>
        <v/>
      </c>
      <c r="L80" s="49"/>
      <c r="M80" s="50"/>
      <c r="N80" s="50"/>
      <c r="O80" s="50"/>
      <c r="P80" s="51"/>
      <c r="Q80" s="43"/>
      <c r="R80" s="66"/>
      <c r="S80" s="50"/>
      <c r="T80" s="43"/>
      <c r="U80" s="52"/>
      <c r="V80" s="52"/>
      <c r="W80" s="52"/>
      <c r="X80" s="52"/>
    </row>
    <row r="81" spans="1:24" x14ac:dyDescent="0.25">
      <c r="A81" s="43"/>
      <c r="B81" s="44"/>
      <c r="C81" s="44"/>
      <c r="D81" s="44"/>
      <c r="E81" s="143"/>
      <c r="F81" s="143"/>
      <c r="G81" s="143"/>
      <c r="H81" s="143"/>
      <c r="I81" s="143"/>
      <c r="J81" s="143"/>
      <c r="K81" s="187" t="str">
        <f t="shared" si="1"/>
        <v/>
      </c>
      <c r="L81" s="49"/>
      <c r="M81" s="50"/>
      <c r="N81" s="50"/>
      <c r="O81" s="50"/>
      <c r="P81" s="51"/>
      <c r="Q81" s="43"/>
      <c r="R81" s="66"/>
      <c r="S81" s="50"/>
      <c r="T81" s="43"/>
      <c r="U81" s="52"/>
      <c r="V81" s="52"/>
      <c r="W81" s="52"/>
      <c r="X81" s="52"/>
    </row>
    <row r="82" spans="1:24" x14ac:dyDescent="0.25">
      <c r="A82" s="43"/>
      <c r="B82" s="44"/>
      <c r="C82" s="44"/>
      <c r="D82" s="44"/>
      <c r="E82" s="143"/>
      <c r="F82" s="143"/>
      <c r="G82" s="143"/>
      <c r="H82" s="143"/>
      <c r="I82" s="143"/>
      <c r="J82" s="143"/>
      <c r="K82" s="187" t="str">
        <f t="shared" si="1"/>
        <v/>
      </c>
      <c r="L82" s="49"/>
      <c r="M82" s="50"/>
      <c r="N82" s="50"/>
      <c r="O82" s="50"/>
      <c r="P82" s="51"/>
      <c r="Q82" s="43"/>
      <c r="R82" s="66"/>
      <c r="S82" s="50"/>
      <c r="T82" s="43"/>
      <c r="U82" s="52"/>
      <c r="V82" s="52"/>
      <c r="W82" s="52"/>
      <c r="X82" s="52"/>
    </row>
    <row r="83" spans="1:24" x14ac:dyDescent="0.25">
      <c r="A83" s="43"/>
      <c r="B83" s="44"/>
      <c r="C83" s="44"/>
      <c r="D83" s="44"/>
      <c r="E83" s="143"/>
      <c r="F83" s="143"/>
      <c r="G83" s="143"/>
      <c r="H83" s="143"/>
      <c r="I83" s="143"/>
      <c r="J83" s="143"/>
      <c r="K83" s="187" t="str">
        <f t="shared" si="1"/>
        <v/>
      </c>
      <c r="L83" s="49"/>
      <c r="M83" s="50"/>
      <c r="N83" s="50"/>
      <c r="O83" s="50"/>
      <c r="P83" s="51"/>
      <c r="Q83" s="43"/>
      <c r="R83" s="66"/>
      <c r="S83" s="50"/>
      <c r="T83" s="43"/>
      <c r="U83" s="52"/>
      <c r="V83" s="52"/>
      <c r="W83" s="52"/>
      <c r="X83" s="52"/>
    </row>
    <row r="84" spans="1:24" x14ac:dyDescent="0.25">
      <c r="A84" s="43"/>
      <c r="B84" s="44"/>
      <c r="C84" s="44"/>
      <c r="D84" s="44"/>
      <c r="E84" s="143"/>
      <c r="F84" s="143"/>
      <c r="G84" s="143"/>
      <c r="H84" s="143"/>
      <c r="I84" s="143"/>
      <c r="J84" s="143"/>
      <c r="K84" s="187" t="str">
        <f t="shared" si="1"/>
        <v/>
      </c>
      <c r="L84" s="49"/>
      <c r="M84" s="50"/>
      <c r="N84" s="50"/>
      <c r="O84" s="50"/>
      <c r="P84" s="51"/>
      <c r="Q84" s="43"/>
      <c r="R84" s="66"/>
      <c r="S84" s="50"/>
      <c r="T84" s="43"/>
      <c r="U84" s="52"/>
      <c r="V84" s="52"/>
      <c r="W84" s="52"/>
      <c r="X84" s="52"/>
    </row>
    <row r="85" spans="1:24" x14ac:dyDescent="0.25">
      <c r="A85" s="43"/>
      <c r="B85" s="44"/>
      <c r="C85" s="44"/>
      <c r="D85" s="44"/>
      <c r="E85" s="143"/>
      <c r="F85" s="143"/>
      <c r="G85" s="143"/>
      <c r="H85" s="143"/>
      <c r="I85" s="143"/>
      <c r="J85" s="143"/>
      <c r="K85" s="187" t="str">
        <f t="shared" si="1"/>
        <v/>
      </c>
      <c r="L85" s="49"/>
      <c r="M85" s="50"/>
      <c r="N85" s="50"/>
      <c r="O85" s="50"/>
      <c r="P85" s="51"/>
      <c r="Q85" s="43"/>
      <c r="R85" s="66"/>
      <c r="S85" s="50"/>
      <c r="T85" s="43"/>
      <c r="U85" s="52"/>
      <c r="V85" s="52"/>
      <c r="W85" s="52"/>
      <c r="X85" s="52"/>
    </row>
    <row r="86" spans="1:24" x14ac:dyDescent="0.25">
      <c r="A86" s="43"/>
      <c r="B86" s="44"/>
      <c r="C86" s="44"/>
      <c r="D86" s="44"/>
      <c r="E86" s="143"/>
      <c r="F86" s="143"/>
      <c r="G86" s="143"/>
      <c r="H86" s="143"/>
      <c r="I86" s="143"/>
      <c r="J86" s="143"/>
      <c r="K86" s="187" t="str">
        <f t="shared" si="1"/>
        <v/>
      </c>
      <c r="L86" s="49"/>
      <c r="M86" s="50"/>
      <c r="N86" s="50"/>
      <c r="O86" s="50"/>
      <c r="P86" s="51"/>
      <c r="Q86" s="43"/>
      <c r="R86" s="66"/>
      <c r="S86" s="50"/>
      <c r="T86" s="43"/>
      <c r="U86" s="52"/>
      <c r="V86" s="52"/>
      <c r="W86" s="52"/>
      <c r="X86" s="52"/>
    </row>
    <row r="87" spans="1:24" x14ac:dyDescent="0.25">
      <c r="A87" s="43"/>
      <c r="B87" s="44"/>
      <c r="C87" s="44"/>
      <c r="D87" s="44"/>
      <c r="E87" s="143"/>
      <c r="F87" s="143"/>
      <c r="G87" s="143"/>
      <c r="H87" s="143"/>
      <c r="I87" s="143"/>
      <c r="J87" s="143"/>
      <c r="K87" s="187" t="str">
        <f t="shared" si="1"/>
        <v/>
      </c>
      <c r="L87" s="49"/>
      <c r="M87" s="50"/>
      <c r="N87" s="50"/>
      <c r="O87" s="50"/>
      <c r="P87" s="51"/>
      <c r="Q87" s="43"/>
      <c r="R87" s="66"/>
      <c r="S87" s="50"/>
      <c r="T87" s="43"/>
      <c r="U87" s="52"/>
      <c r="V87" s="52"/>
      <c r="W87" s="52"/>
      <c r="X87" s="52"/>
    </row>
    <row r="88" spans="1:24" x14ac:dyDescent="0.25">
      <c r="A88" s="43"/>
      <c r="B88" s="44"/>
      <c r="C88" s="44"/>
      <c r="D88" s="44"/>
      <c r="E88" s="143"/>
      <c r="F88" s="143"/>
      <c r="G88" s="143"/>
      <c r="H88" s="143"/>
      <c r="I88" s="143"/>
      <c r="J88" s="143"/>
      <c r="K88" s="187" t="str">
        <f t="shared" si="1"/>
        <v/>
      </c>
      <c r="L88" s="49"/>
      <c r="M88" s="50"/>
      <c r="N88" s="50"/>
      <c r="O88" s="50"/>
      <c r="P88" s="51"/>
      <c r="Q88" s="43"/>
      <c r="R88" s="66"/>
      <c r="S88" s="50"/>
      <c r="T88" s="43"/>
      <c r="U88" s="52"/>
      <c r="V88" s="52"/>
      <c r="W88" s="52"/>
      <c r="X88" s="52"/>
    </row>
    <row r="89" spans="1:24" x14ac:dyDescent="0.25">
      <c r="A89" s="43"/>
      <c r="B89" s="44"/>
      <c r="C89" s="44"/>
      <c r="D89" s="44"/>
      <c r="E89" s="143"/>
      <c r="F89" s="143"/>
      <c r="G89" s="143"/>
      <c r="H89" s="143"/>
      <c r="I89" s="143"/>
      <c r="J89" s="143"/>
      <c r="K89" s="187" t="str">
        <f t="shared" si="1"/>
        <v/>
      </c>
      <c r="L89" s="49"/>
      <c r="M89" s="50"/>
      <c r="N89" s="50"/>
      <c r="O89" s="50"/>
      <c r="P89" s="51"/>
      <c r="Q89" s="43"/>
      <c r="R89" s="66"/>
      <c r="S89" s="50"/>
      <c r="T89" s="43"/>
      <c r="U89" s="52"/>
      <c r="V89" s="52"/>
      <c r="W89" s="52"/>
      <c r="X89" s="52"/>
    </row>
    <row r="90" spans="1:24" x14ac:dyDescent="0.25">
      <c r="A90" s="43"/>
      <c r="B90" s="44"/>
      <c r="C90" s="44"/>
      <c r="D90" s="44"/>
      <c r="E90" s="143"/>
      <c r="F90" s="143"/>
      <c r="G90" s="143"/>
      <c r="H90" s="143"/>
      <c r="I90" s="143"/>
      <c r="J90" s="143"/>
      <c r="K90" s="187" t="str">
        <f t="shared" si="1"/>
        <v/>
      </c>
      <c r="L90" s="49"/>
      <c r="M90" s="50"/>
      <c r="N90" s="50"/>
      <c r="O90" s="50"/>
      <c r="P90" s="51"/>
      <c r="Q90" s="43"/>
      <c r="R90" s="66"/>
      <c r="S90" s="50"/>
      <c r="T90" s="43"/>
      <c r="U90" s="52"/>
      <c r="V90" s="52"/>
      <c r="W90" s="52"/>
      <c r="X90" s="52"/>
    </row>
    <row r="91" spans="1:24" x14ac:dyDescent="0.25">
      <c r="A91" s="43"/>
      <c r="B91" s="44"/>
      <c r="C91" s="44"/>
      <c r="D91" s="44"/>
      <c r="E91" s="143"/>
      <c r="F91" s="143"/>
      <c r="G91" s="143"/>
      <c r="H91" s="143"/>
      <c r="I91" s="143"/>
      <c r="J91" s="143"/>
      <c r="K91" s="187" t="str">
        <f t="shared" si="1"/>
        <v/>
      </c>
      <c r="L91" s="49"/>
      <c r="M91" s="50"/>
      <c r="N91" s="50"/>
      <c r="O91" s="50"/>
      <c r="P91" s="51"/>
      <c r="Q91" s="43"/>
      <c r="R91" s="66"/>
      <c r="S91" s="50"/>
      <c r="T91" s="43"/>
      <c r="U91" s="52"/>
      <c r="V91" s="52"/>
      <c r="W91" s="52"/>
      <c r="X91" s="52"/>
    </row>
    <row r="92" spans="1:24" x14ac:dyDescent="0.25">
      <c r="A92" s="43"/>
      <c r="B92" s="44"/>
      <c r="C92" s="44"/>
      <c r="D92" s="44"/>
      <c r="E92" s="143"/>
      <c r="F92" s="143"/>
      <c r="G92" s="143"/>
      <c r="H92" s="143"/>
      <c r="I92" s="143"/>
      <c r="J92" s="143"/>
      <c r="K92" s="187" t="str">
        <f t="shared" si="1"/>
        <v/>
      </c>
      <c r="L92" s="49"/>
      <c r="M92" s="50"/>
      <c r="N92" s="50"/>
      <c r="O92" s="50"/>
      <c r="P92" s="51"/>
      <c r="Q92" s="43"/>
      <c r="R92" s="66"/>
      <c r="S92" s="50"/>
      <c r="T92" s="43"/>
      <c r="U92" s="52"/>
      <c r="V92" s="52"/>
      <c r="W92" s="52"/>
      <c r="X92" s="52"/>
    </row>
    <row r="93" spans="1:24" x14ac:dyDescent="0.25">
      <c r="A93" s="43"/>
      <c r="B93" s="44"/>
      <c r="C93" s="44"/>
      <c r="D93" s="44"/>
      <c r="E93" s="143"/>
      <c r="F93" s="143"/>
      <c r="G93" s="143"/>
      <c r="H93" s="143"/>
      <c r="I93" s="143"/>
      <c r="J93" s="143"/>
      <c r="K93" s="187" t="str">
        <f t="shared" si="1"/>
        <v/>
      </c>
      <c r="L93" s="49"/>
      <c r="M93" s="50"/>
      <c r="N93" s="50"/>
      <c r="O93" s="50"/>
      <c r="P93" s="51"/>
      <c r="Q93" s="43"/>
      <c r="R93" s="66"/>
      <c r="S93" s="50"/>
      <c r="T93" s="43"/>
      <c r="U93" s="52"/>
      <c r="V93" s="52"/>
      <c r="W93" s="52"/>
      <c r="X93" s="52"/>
    </row>
    <row r="94" spans="1:24" x14ac:dyDescent="0.25">
      <c r="A94" s="43"/>
      <c r="B94" s="44"/>
      <c r="C94" s="44"/>
      <c r="D94" s="44"/>
      <c r="E94" s="143"/>
      <c r="F94" s="143"/>
      <c r="G94" s="143"/>
      <c r="H94" s="143"/>
      <c r="I94" s="143"/>
      <c r="J94" s="143"/>
      <c r="K94" s="187" t="str">
        <f t="shared" si="1"/>
        <v/>
      </c>
      <c r="L94" s="49"/>
      <c r="M94" s="50"/>
      <c r="N94" s="50"/>
      <c r="O94" s="50"/>
      <c r="P94" s="51"/>
      <c r="Q94" s="43"/>
      <c r="R94" s="66"/>
      <c r="S94" s="50"/>
      <c r="T94" s="43"/>
      <c r="U94" s="52"/>
      <c r="V94" s="52"/>
      <c r="W94" s="52"/>
      <c r="X94" s="52"/>
    </row>
    <row r="95" spans="1:24" x14ac:dyDescent="0.25">
      <c r="A95" s="43"/>
      <c r="B95" s="44"/>
      <c r="C95" s="44"/>
      <c r="D95" s="44"/>
      <c r="E95" s="143"/>
      <c r="F95" s="143"/>
      <c r="G95" s="143"/>
      <c r="H95" s="143"/>
      <c r="I95" s="143"/>
      <c r="J95" s="143"/>
      <c r="K95" s="187" t="str">
        <f t="shared" si="1"/>
        <v/>
      </c>
      <c r="L95" s="49"/>
      <c r="M95" s="50"/>
      <c r="N95" s="50"/>
      <c r="O95" s="50"/>
      <c r="P95" s="51"/>
      <c r="Q95" s="43"/>
      <c r="R95" s="66"/>
      <c r="S95" s="50"/>
      <c r="T95" s="43"/>
      <c r="U95" s="52"/>
      <c r="V95" s="52"/>
      <c r="W95" s="52"/>
      <c r="X95" s="52"/>
    </row>
    <row r="96" spans="1:24" x14ac:dyDescent="0.25">
      <c r="A96" s="43"/>
      <c r="B96" s="44"/>
      <c r="C96" s="44"/>
      <c r="D96" s="44"/>
      <c r="E96" s="143"/>
      <c r="F96" s="143"/>
      <c r="G96" s="143"/>
      <c r="H96" s="143"/>
      <c r="I96" s="143"/>
      <c r="J96" s="143"/>
      <c r="K96" s="187" t="str">
        <f t="shared" si="1"/>
        <v/>
      </c>
      <c r="L96" s="49"/>
      <c r="M96" s="50"/>
      <c r="N96" s="50"/>
      <c r="O96" s="50"/>
      <c r="P96" s="51"/>
      <c r="Q96" s="43"/>
      <c r="R96" s="66"/>
      <c r="S96" s="50"/>
      <c r="T96" s="43"/>
      <c r="U96" s="52"/>
      <c r="V96" s="52"/>
      <c r="W96" s="52"/>
      <c r="X96" s="52"/>
    </row>
    <row r="97" spans="1:24" x14ac:dyDescent="0.25">
      <c r="A97" s="43"/>
      <c r="B97" s="44"/>
      <c r="C97" s="44"/>
      <c r="D97" s="44"/>
      <c r="E97" s="143"/>
      <c r="F97" s="143"/>
      <c r="G97" s="143"/>
      <c r="H97" s="143"/>
      <c r="I97" s="143"/>
      <c r="J97" s="143"/>
      <c r="K97" s="187" t="str">
        <f t="shared" si="1"/>
        <v/>
      </c>
      <c r="L97" s="49"/>
      <c r="M97" s="50"/>
      <c r="N97" s="50"/>
      <c r="O97" s="50"/>
      <c r="P97" s="51"/>
      <c r="Q97" s="43"/>
      <c r="R97" s="66"/>
      <c r="S97" s="50"/>
      <c r="T97" s="43"/>
      <c r="U97" s="52"/>
      <c r="V97" s="52"/>
      <c r="W97" s="52"/>
      <c r="X97" s="52"/>
    </row>
    <row r="98" spans="1:24" x14ac:dyDescent="0.25">
      <c r="A98" s="43"/>
      <c r="B98" s="44"/>
      <c r="C98" s="44"/>
      <c r="D98" s="44"/>
      <c r="E98" s="143"/>
      <c r="F98" s="143"/>
      <c r="G98" s="143"/>
      <c r="H98" s="143"/>
      <c r="I98" s="143"/>
      <c r="J98" s="143"/>
      <c r="K98" s="187" t="str">
        <f t="shared" si="1"/>
        <v/>
      </c>
      <c r="L98" s="49"/>
      <c r="M98" s="50"/>
      <c r="N98" s="50"/>
      <c r="O98" s="50"/>
      <c r="P98" s="51"/>
      <c r="Q98" s="43"/>
      <c r="R98" s="66"/>
      <c r="S98" s="50"/>
      <c r="T98" s="43"/>
      <c r="U98" s="52"/>
      <c r="V98" s="52"/>
      <c r="W98" s="52"/>
      <c r="X98" s="52"/>
    </row>
    <row r="99" spans="1:24" x14ac:dyDescent="0.25">
      <c r="A99" s="43"/>
      <c r="B99" s="44"/>
      <c r="C99" s="44"/>
      <c r="D99" s="44"/>
      <c r="E99" s="143"/>
      <c r="F99" s="143"/>
      <c r="G99" s="143"/>
      <c r="H99" s="143"/>
      <c r="I99" s="143"/>
      <c r="J99" s="143"/>
      <c r="K99" s="187" t="str">
        <f t="shared" si="1"/>
        <v/>
      </c>
      <c r="L99" s="49"/>
      <c r="M99" s="50"/>
      <c r="N99" s="50"/>
      <c r="O99" s="50"/>
      <c r="P99" s="51"/>
      <c r="Q99" s="43"/>
      <c r="R99" s="66"/>
      <c r="S99" s="50"/>
      <c r="T99" s="43"/>
      <c r="U99" s="52"/>
      <c r="V99" s="52"/>
      <c r="W99" s="52"/>
      <c r="X99" s="52"/>
    </row>
    <row r="100" spans="1:24" x14ac:dyDescent="0.25">
      <c r="A100" s="43"/>
      <c r="B100" s="44"/>
      <c r="C100" s="44"/>
      <c r="D100" s="44"/>
      <c r="E100" s="143"/>
      <c r="F100" s="143"/>
      <c r="G100" s="143"/>
      <c r="H100" s="143"/>
      <c r="I100" s="143"/>
      <c r="J100" s="143"/>
      <c r="K100" s="187" t="str">
        <f t="shared" si="1"/>
        <v/>
      </c>
      <c r="L100" s="49"/>
      <c r="M100" s="50"/>
      <c r="N100" s="50"/>
      <c r="O100" s="50"/>
      <c r="P100" s="51"/>
      <c r="Q100" s="43"/>
      <c r="R100" s="66"/>
      <c r="S100" s="50"/>
      <c r="T100" s="43"/>
      <c r="U100" s="52"/>
      <c r="V100" s="52"/>
      <c r="W100" s="52"/>
      <c r="X100" s="52"/>
    </row>
    <row r="101" spans="1:24" x14ac:dyDescent="0.25">
      <c r="S101" s="9"/>
    </row>
    <row r="102" spans="1:24" x14ac:dyDescent="0.25">
      <c r="S102" s="9"/>
    </row>
    <row r="103" spans="1:24" x14ac:dyDescent="0.25">
      <c r="S103" s="9"/>
    </row>
    <row r="104" spans="1:24" x14ac:dyDescent="0.25">
      <c r="S104" s="9"/>
    </row>
    <row r="105" spans="1:24" x14ac:dyDescent="0.25">
      <c r="S105" s="9"/>
    </row>
    <row r="106" spans="1:24" x14ac:dyDescent="0.25">
      <c r="S106" s="9"/>
    </row>
    <row r="107" spans="1:24" x14ac:dyDescent="0.25">
      <c r="S107" s="9"/>
    </row>
    <row r="108" spans="1:24" x14ac:dyDescent="0.25">
      <c r="S108" s="9"/>
    </row>
    <row r="109" spans="1:24" x14ac:dyDescent="0.25">
      <c r="S109" s="9"/>
    </row>
    <row r="110" spans="1:24" x14ac:dyDescent="0.25">
      <c r="S110" s="9"/>
    </row>
    <row r="111" spans="1:24" x14ac:dyDescent="0.25">
      <c r="S111" s="9"/>
    </row>
    <row r="112" spans="1:24" x14ac:dyDescent="0.25">
      <c r="S112" s="9"/>
    </row>
    <row r="113" spans="19:19" x14ac:dyDescent="0.25">
      <c r="S113" s="9"/>
    </row>
    <row r="114" spans="19:19" x14ac:dyDescent="0.25">
      <c r="S114" s="9"/>
    </row>
    <row r="115" spans="19:19" x14ac:dyDescent="0.25">
      <c r="S115" s="9"/>
    </row>
    <row r="116" spans="19:19" x14ac:dyDescent="0.25">
      <c r="S116" s="9"/>
    </row>
    <row r="117" spans="19:19" x14ac:dyDescent="0.25">
      <c r="S117" s="9"/>
    </row>
    <row r="118" spans="19:19" x14ac:dyDescent="0.25">
      <c r="S118" s="9"/>
    </row>
    <row r="119" spans="19:19" x14ac:dyDescent="0.25">
      <c r="S119" s="9"/>
    </row>
    <row r="120" spans="19:19" x14ac:dyDescent="0.25">
      <c r="S120" s="9"/>
    </row>
    <row r="121" spans="19:19" x14ac:dyDescent="0.25">
      <c r="S121" s="9"/>
    </row>
    <row r="122" spans="19:19" x14ac:dyDescent="0.25">
      <c r="S122" s="9"/>
    </row>
    <row r="123" spans="19:19" x14ac:dyDescent="0.25">
      <c r="S123" s="9"/>
    </row>
    <row r="124" spans="19:19" x14ac:dyDescent="0.25">
      <c r="S124" s="9"/>
    </row>
    <row r="125" spans="19:19" x14ac:dyDescent="0.25">
      <c r="S125" s="9"/>
    </row>
    <row r="126" spans="19:19" x14ac:dyDescent="0.25">
      <c r="S126" s="9"/>
    </row>
    <row r="127" spans="19:19" x14ac:dyDescent="0.25">
      <c r="S127" s="9"/>
    </row>
    <row r="128" spans="19:19" x14ac:dyDescent="0.25">
      <c r="S128" s="9"/>
    </row>
    <row r="129" spans="19:19" x14ac:dyDescent="0.25">
      <c r="S129" s="9"/>
    </row>
    <row r="130" spans="19:19" x14ac:dyDescent="0.25">
      <c r="S130" s="9"/>
    </row>
    <row r="131" spans="19:19" x14ac:dyDescent="0.25">
      <c r="S131" s="9"/>
    </row>
    <row r="132" spans="19:19" x14ac:dyDescent="0.25">
      <c r="S132" s="9"/>
    </row>
    <row r="133" spans="19:19" x14ac:dyDescent="0.25">
      <c r="S133" s="9"/>
    </row>
    <row r="134" spans="19:19" x14ac:dyDescent="0.25">
      <c r="S134" s="9"/>
    </row>
    <row r="135" spans="19:19" x14ac:dyDescent="0.25">
      <c r="S135" s="9"/>
    </row>
    <row r="136" spans="19:19" x14ac:dyDescent="0.25">
      <c r="S136" s="9"/>
    </row>
    <row r="137" spans="19:19" x14ac:dyDescent="0.25">
      <c r="S137" s="9"/>
    </row>
  </sheetData>
  <sheetProtection algorithmName="SHA-512" hashValue="9mn2crqSIKxZHNg3IunQRVT4YTyxQlJIJxoaJHLyH6O1mQxfCJp6EzhawkhKY0kZaJ0ZzkWVn0wrVIQsd1q1Zw==" saltValue="4YLL4hpVsz42VpNOtiCmnw==" spinCount="100000" sheet="1" objects="1" scenarios="1" formatCells="0" formatColumns="0" formatRows="0"/>
  <mergeCells count="27">
    <mergeCell ref="U8:U9"/>
    <mergeCell ref="V8:V9"/>
    <mergeCell ref="W8:W9"/>
    <mergeCell ref="X8:X9"/>
    <mergeCell ref="A8:A10"/>
    <mergeCell ref="B8:B9"/>
    <mergeCell ref="C8:C9"/>
    <mergeCell ref="D8:D9"/>
    <mergeCell ref="E8:E9"/>
    <mergeCell ref="F8:F9"/>
    <mergeCell ref="G8:G9"/>
    <mergeCell ref="H8:H9"/>
    <mergeCell ref="I8:I9"/>
    <mergeCell ref="J8:J9"/>
    <mergeCell ref="K8:K9"/>
    <mergeCell ref="M8:M9"/>
    <mergeCell ref="A5:F5"/>
    <mergeCell ref="B6:F6"/>
    <mergeCell ref="A7:F7"/>
    <mergeCell ref="T8:T9"/>
    <mergeCell ref="N8:N9"/>
    <mergeCell ref="O8:O9"/>
    <mergeCell ref="S8:S9"/>
    <mergeCell ref="L8:L10"/>
    <mergeCell ref="P8:P10"/>
    <mergeCell ref="Q8:Q10"/>
    <mergeCell ref="R8:R10"/>
  </mergeCells>
  <conditionalFormatting sqref="A11:A100">
    <cfRule type="expression" dxfId="19" priority="8">
      <formula>AND($A11="",SUM($B11:$Y11)&lt;&gt;0)</formula>
    </cfRule>
  </conditionalFormatting>
  <conditionalFormatting sqref="B11:B100 E11:E100 G11:H100 L11:L100 S11:S100">
    <cfRule type="expression" dxfId="18" priority="7">
      <formula>AND($A11&lt;&gt;"",B11="")</formula>
    </cfRule>
  </conditionalFormatting>
  <conditionalFormatting sqref="S11:S100">
    <cfRule type="expression" dxfId="17" priority="6" stopIfTrue="1">
      <formula>AND(C11&lt;&gt;"",S11="")</formula>
    </cfRule>
  </conditionalFormatting>
  <conditionalFormatting sqref="D11:D100">
    <cfRule type="expression" dxfId="16" priority="5">
      <formula>AND(D11="",SUM(F11,I11:J11))</formula>
    </cfRule>
  </conditionalFormatting>
  <conditionalFormatting sqref="I11:J100 F11:F100">
    <cfRule type="expression" dxfId="15" priority="3">
      <formula>AND(SUM($D11)&gt;0,F11="")</formula>
    </cfRule>
  </conditionalFormatting>
  <conditionalFormatting sqref="T11:T100">
    <cfRule type="expression" dxfId="14" priority="2">
      <formula>AND($S11="Ja",T11="")</formula>
    </cfRule>
  </conditionalFormatting>
  <conditionalFormatting sqref="K11:K100">
    <cfRule type="expression" dxfId="13" priority="1">
      <formula>SUM(K11)&gt;8760</formula>
    </cfRule>
  </conditionalFormatting>
  <dataValidations disablePrompts="1" count="2">
    <dataValidation type="list" allowBlank="1" showInputMessage="1" showErrorMessage="1" errorTitle="kein Listeneintrag" error="Kein Listeneintrag!" promptTitle="Typ" prompt="Auswahlliste!" sqref="L11:L100" xr:uid="{00000000-0002-0000-0800-000000000000}">
      <formula1>"Laufkraftwerk ohne Schwellbetrieb, Laufkraftwerk mit Schwellbetrieb, Tagesspeicherkraftwerk,Wochenspeicherkraftwerk,Jahresspeicherkraftwerk"</formula1>
    </dataValidation>
    <dataValidation type="list" allowBlank="1" showInputMessage="1" showErrorMessage="1" promptTitle="Ökostromanlage" prompt="Ja / Nein" sqref="S11:S100" xr:uid="{00000000-0002-0000-0800-000001000000}">
      <formula1>"Ja,Nein"</formula1>
    </dataValidation>
  </dataValidations>
  <pageMargins left="0.39370078740157483" right="0.39370078740157483" top="0.39370078740157483" bottom="0.39370078740157483" header="0.39370078740157483" footer="0.39370078740157483"/>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12</vt:i4>
      </vt:variant>
    </vt:vector>
  </HeadingPairs>
  <TitlesOfParts>
    <vt:vector size="12" baseType="lpstr">
      <vt:lpstr>U</vt:lpstr>
      <vt:lpstr>TT_Spe</vt:lpstr>
      <vt:lpstr>TT_foss</vt:lpstr>
      <vt:lpstr>TT_P-Bil</vt:lpstr>
      <vt:lpstr>MM_Sum</vt:lpstr>
      <vt:lpstr>MM_WaeEt</vt:lpstr>
      <vt:lpstr>MM_Wae</vt:lpstr>
      <vt:lpstr>JJ_Sum</vt:lpstr>
      <vt:lpstr>JJ_Wa</vt:lpstr>
      <vt:lpstr>JJ_Wae</vt:lpstr>
      <vt:lpstr>JJ_WindPVGeo</vt:lpstr>
      <vt:lpstr>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2018-12-11T15:20:58Z</dcterms:created>
  <dcterms:modified xsi:type="dcterms:W3CDTF">2021-11-15T14:24:40Z</dcterms:modified>
</cp:coreProperties>
</file>